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1840" windowHeight="13140" tabRatio="697" firstSheet="2" activeTab="4"/>
  </bookViews>
  <sheets>
    <sheet name="成本（静态） (2)" sheetId="30" state="hidden" r:id="rId1"/>
    <sheet name="成本（静态）新" sheetId="5" state="hidden" r:id="rId2"/>
    <sheet name="周边案例情况" sheetId="18" r:id="rId3"/>
    <sheet name="标准房" sheetId="22" r:id="rId4"/>
    <sheet name="比较法" sheetId="1" r:id="rId5"/>
    <sheet name="鹿海园" sheetId="36" r:id="rId6"/>
    <sheet name="泰河园" sheetId="38" r:id="rId7"/>
    <sheet name="兴海园" sheetId="39" r:id="rId8"/>
    <sheet name="中指" sheetId="37" r:id="rId9"/>
    <sheet name="德茂小区" sheetId="6" state="hidden" r:id="rId10"/>
    <sheet name="德茂佳苑" sheetId="10" state="hidden" r:id="rId11"/>
    <sheet name="德宏景苑" sheetId="11" state="hidden" r:id="rId12"/>
    <sheet name="中指数据" sheetId="33" state="hidden" r:id="rId13"/>
    <sheet name="城研数据" sheetId="31" state="hidden" r:id="rId14"/>
    <sheet name="市场数据" sheetId="20" r:id="rId15"/>
    <sheet name="中指-北七家" sheetId="25" state="hidden" r:id="rId16"/>
    <sheet name="中指-昌平" sheetId="24" state="hidden" r:id="rId17"/>
    <sheet name="城研" sheetId="15" state="hidden" r:id="rId18"/>
    <sheet name="南地块自持单户实测面积" sheetId="35" state="hidden" r:id="rId19"/>
    <sheet name="系统读取表" sheetId="4" r:id="rId20"/>
    <sheet name="明细" sheetId="40" r:id="rId21"/>
    <sheet name="明细表330" sheetId="27" state="hidden" r:id="rId22"/>
  </sheets>
  <externalReferences>
    <externalReference r:id="rId23"/>
  </externalReferences>
  <definedNames>
    <definedName name="_xlnm._FilterDatabase" localSheetId="9" hidden="1">德茂小区!$L$1:$L$51</definedName>
    <definedName name="_xlnm._FilterDatabase" localSheetId="5" hidden="1">鹿海园!$L$1:$L$51</definedName>
    <definedName name="_xlnm._FilterDatabase" localSheetId="20" hidden="1">明细!$A$1:$G$962</definedName>
    <definedName name="_xlnm._FilterDatabase" localSheetId="21" hidden="1">明细表330!$A$2:$N$332</definedName>
    <definedName name="_xlnm._FilterDatabase" localSheetId="18" hidden="1">南地块自持单户实测面积!$A$1:$M$697</definedName>
    <definedName name="_xlnm._FilterDatabase" localSheetId="14" hidden="1">市场数据!$A$50:$M$55</definedName>
    <definedName name="_xlnm._FilterDatabase" localSheetId="6" hidden="1">泰河园!$L$1:$L$51</definedName>
    <definedName name="_xlnm._FilterDatabase" localSheetId="7" hidden="1">兴海园!$L$1:$L$51</definedName>
    <definedName name="单元" localSheetId="0">#REF!</definedName>
    <definedName name="单元" localSheetId="5">#REF!</definedName>
    <definedName name="单元" localSheetId="6">#REF!</definedName>
    <definedName name="单元" localSheetId="7">#REF!</definedName>
    <definedName name="单元">#REF!</definedName>
    <definedName name="房号" localSheetId="0">#REF!</definedName>
    <definedName name="房号" localSheetId="5">#REF!</definedName>
    <definedName name="房号" localSheetId="6">#REF!</definedName>
    <definedName name="房号" localSheetId="7">#REF!</definedName>
    <definedName name="房号">#REF!</definedName>
    <definedName name="房间" localSheetId="0">#REF!</definedName>
    <definedName name="房间" localSheetId="5">#REF!</definedName>
    <definedName name="房间" localSheetId="6">#REF!</definedName>
    <definedName name="房间" localSheetId="7">#REF!</definedName>
    <definedName name="房间">#REF!</definedName>
    <definedName name="房间号" localSheetId="0">#REF!</definedName>
    <definedName name="房间号" localSheetId="5">#REF!</definedName>
    <definedName name="房间号" localSheetId="6">#REF!</definedName>
    <definedName name="房间号" localSheetId="7">#REF!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 localSheetId="5">#REF!</definedName>
    <definedName name="教委" localSheetId="6">#REF!</definedName>
    <definedName name="教委" localSheetId="7">#REF!</definedName>
    <definedName name="教委">#REF!</definedName>
    <definedName name="扣缴日期" localSheetId="0">#REF!</definedName>
    <definedName name="扣缴日期" localSheetId="5">#REF!</definedName>
    <definedName name="扣缴日期" localSheetId="6">#REF!</definedName>
    <definedName name="扣缴日期" localSheetId="7">#REF!</definedName>
    <definedName name="扣缴日期">#REF!</definedName>
    <definedName name="楼栋" localSheetId="0">#REF!</definedName>
    <definedName name="楼栋" localSheetId="5">#REF!</definedName>
    <definedName name="楼栋" localSheetId="6">#REF!</definedName>
    <definedName name="楼栋" localSheetId="7">#REF!</definedName>
    <definedName name="楼栋">#REF!</definedName>
    <definedName name="楼号" localSheetId="0">#REF!</definedName>
    <definedName name="楼号" localSheetId="5">#REF!</definedName>
    <definedName name="楼号" localSheetId="6">#REF!</definedName>
    <definedName name="楼号" localSheetId="7">#REF!</definedName>
    <definedName name="楼号">#REF!</definedName>
    <definedName name="区域成熟度" localSheetId="0">#REF!</definedName>
    <definedName name="区域成熟度" localSheetId="1">#REF!</definedName>
    <definedName name="区域成熟度" localSheetId="11">#REF!</definedName>
    <definedName name="区域成熟度" localSheetId="10">#REF!</definedName>
    <definedName name="区域成熟度" localSheetId="9">#REF!</definedName>
    <definedName name="区域成熟度" localSheetId="5">#REF!</definedName>
    <definedName name="区域成熟度" localSheetId="6">#REF!</definedName>
    <definedName name="区域成熟度" localSheetId="7">#REF!</definedName>
    <definedName name="区域成熟度">#REF!</definedName>
    <definedName name="身份证号码" localSheetId="0">#REF!</definedName>
    <definedName name="身份证号码" localSheetId="5">#REF!</definedName>
    <definedName name="身份证号码" localSheetId="6">#REF!</definedName>
    <definedName name="身份证号码" localSheetId="7">#REF!</definedName>
    <definedName name="身份证号码">#REF!</definedName>
    <definedName name="所在楼层">[1]楼层测算!$L$2:$L$6</definedName>
    <definedName name="租户名称" localSheetId="0">#REF!</definedName>
    <definedName name="租户名称" localSheetId="5">#REF!</definedName>
    <definedName name="租户名称" localSheetId="6">#REF!</definedName>
    <definedName name="租户名称" localSheetId="7">#REF!</definedName>
    <definedName name="租户名称">#REF!</definedName>
    <definedName name="租户银行账户" localSheetId="0">#REF!</definedName>
    <definedName name="租户银行账户" localSheetId="5">#REF!</definedName>
    <definedName name="租户银行账户" localSheetId="6">#REF!</definedName>
    <definedName name="租户银行账户" localSheetId="7">#REF!</definedName>
    <definedName name="租户银行账户">#REF!</definedName>
  </definedNames>
  <calcPr calcId="152511"/>
</workbook>
</file>

<file path=xl/calcChain.xml><?xml version="1.0" encoding="utf-8"?>
<calcChain xmlns="http://schemas.openxmlformats.org/spreadsheetml/2006/main">
  <c r="I20" i="1" l="1"/>
  <c r="G20" i="1"/>
  <c r="A75" i="36"/>
  <c r="A63" i="36"/>
  <c r="K5" i="40"/>
  <c r="K4" i="40"/>
  <c r="K3" i="40"/>
  <c r="I25" i="1" l="1"/>
  <c r="G25" i="1"/>
  <c r="E25" i="1"/>
  <c r="J19" i="1" l="1"/>
  <c r="H19" i="1"/>
  <c r="J21" i="1" l="1"/>
  <c r="H21" i="1"/>
  <c r="I17" i="1"/>
  <c r="G17" i="1"/>
  <c r="J17" i="1"/>
  <c r="G48" i="39"/>
  <c r="G45" i="39"/>
  <c r="F48" i="39" s="1"/>
  <c r="G42" i="39"/>
  <c r="F45" i="39" s="1"/>
  <c r="G39" i="39"/>
  <c r="D49" i="39"/>
  <c r="D47" i="39"/>
  <c r="D46" i="39"/>
  <c r="D44" i="39"/>
  <c r="D43" i="39"/>
  <c r="D41" i="39"/>
  <c r="F42" i="39" s="1"/>
  <c r="D40" i="39"/>
  <c r="D38" i="39"/>
  <c r="G37" i="39" s="1"/>
  <c r="D16" i="39"/>
  <c r="D15" i="39"/>
  <c r="D14" i="39"/>
  <c r="D13" i="39"/>
  <c r="D12" i="39"/>
  <c r="D11" i="39"/>
  <c r="D10" i="39"/>
  <c r="D9" i="39"/>
  <c r="D8" i="39"/>
  <c r="D7" i="39"/>
  <c r="D6" i="39"/>
  <c r="D5" i="39"/>
  <c r="A50" i="39"/>
  <c r="F39" i="39"/>
  <c r="E36" i="39"/>
  <c r="A33" i="39"/>
  <c r="G20" i="39"/>
  <c r="G36" i="39" s="1"/>
  <c r="F20" i="39"/>
  <c r="F36" i="39" s="1"/>
  <c r="E20" i="39"/>
  <c r="G15" i="39"/>
  <c r="G12" i="39"/>
  <c r="F15" i="39" s="1"/>
  <c r="G9" i="39"/>
  <c r="F12" i="39" s="1"/>
  <c r="N8" i="39"/>
  <c r="G6" i="39"/>
  <c r="F9" i="39" s="1"/>
  <c r="F6" i="39"/>
  <c r="G4" i="39"/>
  <c r="J4" i="39"/>
  <c r="G5" i="1"/>
  <c r="E5" i="1"/>
  <c r="G39" i="38"/>
  <c r="G48" i="38"/>
  <c r="G45" i="38"/>
  <c r="F48" i="38" s="1"/>
  <c r="G42" i="38"/>
  <c r="F45" i="38" s="1"/>
  <c r="G50" i="38"/>
  <c r="J8" i="38" s="1"/>
  <c r="G37" i="38"/>
  <c r="D44" i="38"/>
  <c r="D45" i="38"/>
  <c r="D46" i="38"/>
  <c r="D47" i="38"/>
  <c r="D48" i="38"/>
  <c r="D49" i="38"/>
  <c r="D43" i="38"/>
  <c r="D42" i="38"/>
  <c r="D41" i="38"/>
  <c r="D38" i="38"/>
  <c r="D16" i="38"/>
  <c r="D15" i="38"/>
  <c r="D14" i="38"/>
  <c r="D13" i="38"/>
  <c r="D12" i="38"/>
  <c r="D11" i="38"/>
  <c r="D10" i="38"/>
  <c r="D9" i="38"/>
  <c r="D8" i="38"/>
  <c r="D7" i="38"/>
  <c r="D6" i="38"/>
  <c r="D5" i="38"/>
  <c r="A50" i="38"/>
  <c r="D40" i="38"/>
  <c r="F39" i="38"/>
  <c r="F37" i="38"/>
  <c r="F50" i="38" s="1"/>
  <c r="E36" i="38"/>
  <c r="A33" i="38"/>
  <c r="G20" i="38"/>
  <c r="G36" i="38" s="1"/>
  <c r="F20" i="38"/>
  <c r="F36" i="38" s="1"/>
  <c r="E20" i="38"/>
  <c r="G15" i="38"/>
  <c r="G12" i="38"/>
  <c r="F15" i="38" s="1"/>
  <c r="G9" i="38"/>
  <c r="F12" i="38" s="1"/>
  <c r="N8" i="38"/>
  <c r="G6" i="38"/>
  <c r="F9" i="38" s="1"/>
  <c r="F6" i="38"/>
  <c r="J4" i="38"/>
  <c r="G4" i="38"/>
  <c r="F4" i="38" s="1"/>
  <c r="D16" i="36"/>
  <c r="D15" i="36"/>
  <c r="D14" i="36"/>
  <c r="D13" i="36"/>
  <c r="D12" i="36"/>
  <c r="D11" i="36"/>
  <c r="D10" i="36"/>
  <c r="D9" i="36"/>
  <c r="D8" i="36"/>
  <c r="D7" i="36"/>
  <c r="D6" i="36"/>
  <c r="D5" i="36"/>
  <c r="G4" i="36"/>
  <c r="F4" i="36" s="1"/>
  <c r="F17" i="36" s="1"/>
  <c r="N76" i="37"/>
  <c r="M76" i="37"/>
  <c r="L76" i="37"/>
  <c r="K76" i="37"/>
  <c r="J76" i="37"/>
  <c r="I76" i="37"/>
  <c r="H76" i="37"/>
  <c r="G76" i="37"/>
  <c r="F76" i="37"/>
  <c r="E76" i="37"/>
  <c r="D76" i="37"/>
  <c r="C76" i="37"/>
  <c r="B76" i="37" s="1"/>
  <c r="B72" i="37"/>
  <c r="B71" i="37"/>
  <c r="B70" i="37"/>
  <c r="B69" i="37"/>
  <c r="B68" i="37"/>
  <c r="B67" i="37"/>
  <c r="B66" i="37"/>
  <c r="B65" i="37"/>
  <c r="B64" i="37"/>
  <c r="B63" i="37"/>
  <c r="G48" i="36"/>
  <c r="G42" i="36"/>
  <c r="G45" i="36"/>
  <c r="G39" i="36"/>
  <c r="G37" i="36"/>
  <c r="G12" i="36"/>
  <c r="F15" i="36" s="1"/>
  <c r="D41" i="36"/>
  <c r="D42" i="36"/>
  <c r="D43" i="36"/>
  <c r="D44" i="36"/>
  <c r="D45" i="36"/>
  <c r="D46" i="36"/>
  <c r="D47" i="36"/>
  <c r="D48" i="36"/>
  <c r="D49" i="36"/>
  <c r="D40" i="36"/>
  <c r="D39" i="36"/>
  <c r="D38" i="36"/>
  <c r="A50" i="36"/>
  <c r="F48" i="36"/>
  <c r="F45" i="36"/>
  <c r="F42" i="36"/>
  <c r="F39" i="36"/>
  <c r="F37" i="36"/>
  <c r="F50" i="36" s="1"/>
  <c r="E36" i="36"/>
  <c r="A33" i="36"/>
  <c r="G20" i="36"/>
  <c r="G36" i="36" s="1"/>
  <c r="F20" i="36"/>
  <c r="F36" i="36" s="1"/>
  <c r="E20" i="36"/>
  <c r="G15" i="36"/>
  <c r="G9" i="36"/>
  <c r="F12" i="36" s="1"/>
  <c r="N8" i="36"/>
  <c r="G6" i="36"/>
  <c r="F9" i="36" s="1"/>
  <c r="F6" i="36"/>
  <c r="J4" i="36"/>
  <c r="G50" i="39" l="1"/>
  <c r="J8" i="39" s="1"/>
  <c r="F37" i="39"/>
  <c r="F50" i="39" s="1"/>
  <c r="F4" i="39"/>
  <c r="F17" i="39" s="1"/>
  <c r="G17" i="39"/>
  <c r="J6" i="39" s="1"/>
  <c r="F17" i="38"/>
  <c r="F42" i="38"/>
  <c r="G17" i="38"/>
  <c r="J6" i="38" s="1"/>
  <c r="L6" i="38" s="1"/>
  <c r="G50" i="36"/>
  <c r="J8" i="36" s="1"/>
  <c r="G17" i="36"/>
  <c r="J6" i="36" s="1"/>
  <c r="L6" i="36" s="1"/>
  <c r="N2" i="20"/>
  <c r="L29" i="20"/>
  <c r="L30" i="20"/>
  <c r="L31" i="20"/>
  <c r="L32" i="20"/>
  <c r="L33" i="20"/>
  <c r="L34" i="20"/>
  <c r="L35" i="20"/>
  <c r="L28" i="20"/>
  <c r="L25" i="20"/>
  <c r="L13" i="20"/>
  <c r="L12" i="20"/>
  <c r="L11" i="20"/>
  <c r="L10" i="20"/>
  <c r="L9" i="20"/>
  <c r="L8" i="20"/>
  <c r="L7" i="20"/>
  <c r="L6" i="20"/>
  <c r="L19" i="20"/>
  <c r="L20" i="20"/>
  <c r="L21" i="20"/>
  <c r="L22" i="20"/>
  <c r="L23" i="20"/>
  <c r="L24" i="20"/>
  <c r="L17" i="20"/>
  <c r="L18" i="20"/>
  <c r="L16" i="20"/>
  <c r="L5" i="20"/>
  <c r="L4" i="20"/>
  <c r="L3" i="20"/>
  <c r="L2" i="20"/>
  <c r="L6" i="39" l="1"/>
  <c r="N6" i="39"/>
  <c r="L9" i="39" s="1"/>
  <c r="I5" i="1" s="1"/>
  <c r="N6" i="38"/>
  <c r="L9" i="38" s="1"/>
  <c r="N6" i="36"/>
  <c r="L9" i="36" s="1"/>
  <c r="G17" i="10" l="1"/>
  <c r="G15" i="10"/>
  <c r="G12" i="10"/>
  <c r="G9" i="10"/>
  <c r="G6" i="10"/>
  <c r="L41" i="20"/>
  <c r="D43" i="6" s="1"/>
  <c r="G17" i="11"/>
  <c r="G17" i="6"/>
  <c r="D16" i="6"/>
  <c r="D15" i="6"/>
  <c r="D14" i="6"/>
  <c r="D13" i="6"/>
  <c r="D12" i="6"/>
  <c r="D11" i="6"/>
  <c r="D10" i="6"/>
  <c r="D9" i="6"/>
  <c r="D8" i="6"/>
  <c r="D7" i="6"/>
  <c r="D6" i="6"/>
  <c r="D5" i="6"/>
  <c r="L94" i="20"/>
  <c r="L82" i="20"/>
  <c r="M82" i="20" s="1"/>
  <c r="L83" i="20"/>
  <c r="M83" i="20" s="1"/>
  <c r="L84" i="20"/>
  <c r="M84" i="20" s="1"/>
  <c r="L85" i="20"/>
  <c r="M85" i="20" s="1"/>
  <c r="L86" i="20"/>
  <c r="L87" i="20"/>
  <c r="M87" i="20" s="1"/>
  <c r="L88" i="20"/>
  <c r="L89" i="20"/>
  <c r="L90" i="20"/>
  <c r="M90" i="20" s="1"/>
  <c r="L91" i="20"/>
  <c r="L92" i="20"/>
  <c r="L93" i="20"/>
  <c r="M93" i="20" s="1"/>
  <c r="L81" i="20"/>
  <c r="L80" i="20"/>
  <c r="G4" i="6"/>
  <c r="L75" i="20"/>
  <c r="L74" i="20"/>
  <c r="D48" i="11" s="1"/>
  <c r="L73" i="20"/>
  <c r="D47" i="11" s="1"/>
  <c r="L72" i="20"/>
  <c r="L71" i="20"/>
  <c r="L70" i="20"/>
  <c r="D42" i="11" s="1"/>
  <c r="L69" i="20"/>
  <c r="D41" i="11" s="1"/>
  <c r="L68" i="20"/>
  <c r="L67" i="20"/>
  <c r="M67" i="20" s="1"/>
  <c r="N67" i="20" s="1"/>
  <c r="G37" i="11" s="1"/>
  <c r="F37" i="11" s="1"/>
  <c r="D16" i="11"/>
  <c r="D15" i="11"/>
  <c r="G15" i="11" s="1"/>
  <c r="D14" i="11"/>
  <c r="D13" i="11"/>
  <c r="D12" i="11"/>
  <c r="D11" i="11"/>
  <c r="D10" i="11"/>
  <c r="D9" i="11"/>
  <c r="D8" i="11"/>
  <c r="D7" i="11"/>
  <c r="D6" i="11"/>
  <c r="D5" i="11"/>
  <c r="H18" i="1"/>
  <c r="J18" i="1" s="1"/>
  <c r="G4" i="10"/>
  <c r="F4" i="10" s="1"/>
  <c r="D16" i="10"/>
  <c r="D15" i="10"/>
  <c r="D14" i="10"/>
  <c r="D13" i="10"/>
  <c r="D12" i="10"/>
  <c r="D11" i="10"/>
  <c r="D10" i="10"/>
  <c r="D9" i="10"/>
  <c r="D8" i="10"/>
  <c r="D7" i="10"/>
  <c r="D6" i="10"/>
  <c r="D5" i="10"/>
  <c r="G4" i="11"/>
  <c r="F4" i="11" s="1"/>
  <c r="G15" i="6"/>
  <c r="G9" i="6"/>
  <c r="D43" i="11"/>
  <c r="F39" i="11"/>
  <c r="F6" i="11"/>
  <c r="D49" i="10"/>
  <c r="D48" i="10"/>
  <c r="D47" i="10"/>
  <c r="D46" i="10"/>
  <c r="D45" i="10"/>
  <c r="D44" i="10"/>
  <c r="D43" i="10"/>
  <c r="D42" i="10"/>
  <c r="D41" i="10"/>
  <c r="D40" i="10"/>
  <c r="F39" i="10"/>
  <c r="D39" i="10"/>
  <c r="D38" i="10"/>
  <c r="F6" i="10"/>
  <c r="D40" i="6"/>
  <c r="F39" i="6"/>
  <c r="M68" i="20" l="1"/>
  <c r="N84" i="20"/>
  <c r="M88" i="20"/>
  <c r="M72" i="20"/>
  <c r="N72" i="20" s="1"/>
  <c r="G45" i="11" s="1"/>
  <c r="M70" i="20"/>
  <c r="N70" i="20" s="1"/>
  <c r="G42" i="11" s="1"/>
  <c r="M74" i="20"/>
  <c r="N74" i="20" s="1"/>
  <c r="G48" i="11" s="1"/>
  <c r="N80" i="20"/>
  <c r="N91" i="20"/>
  <c r="N82" i="20"/>
  <c r="D38" i="11"/>
  <c r="D49" i="11"/>
  <c r="M86" i="20"/>
  <c r="D40" i="11"/>
  <c r="D46" i="11"/>
  <c r="N87" i="20"/>
  <c r="M80" i="20"/>
  <c r="D44" i="11"/>
  <c r="M91" i="20"/>
  <c r="G12" i="6"/>
  <c r="G6" i="6"/>
  <c r="N68" i="20"/>
  <c r="G39" i="11" s="1"/>
  <c r="G6" i="11"/>
  <c r="G12" i="11"/>
  <c r="G9" i="11"/>
  <c r="F15" i="10"/>
  <c r="F12" i="10"/>
  <c r="F9" i="10"/>
  <c r="F9" i="11"/>
  <c r="C35" i="1"/>
  <c r="E29" i="1"/>
  <c r="G50" i="11" l="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L16" i="1" l="1"/>
  <c r="L15" i="1"/>
  <c r="L14" i="1"/>
  <c r="O15" i="1"/>
  <c r="O16" i="1"/>
  <c r="L60" i="20"/>
  <c r="L61" i="20"/>
  <c r="L62" i="20"/>
  <c r="M62" i="20" s="1"/>
  <c r="L59" i="20"/>
  <c r="L53" i="20"/>
  <c r="M53" i="20" s="1"/>
  <c r="N53" i="20" s="1"/>
  <c r="G42" i="10" s="1"/>
  <c r="F45" i="10" s="1"/>
  <c r="L54" i="20"/>
  <c r="M54" i="20" s="1"/>
  <c r="N54" i="20" s="1"/>
  <c r="G45" i="10" s="1"/>
  <c r="F48" i="10" s="1"/>
  <c r="L55" i="20"/>
  <c r="L47" i="20"/>
  <c r="D49" i="6" s="1"/>
  <c r="L40" i="20"/>
  <c r="D42" i="6" s="1"/>
  <c r="L42" i="20"/>
  <c r="D44" i="6" s="1"/>
  <c r="L43" i="20"/>
  <c r="L44" i="20"/>
  <c r="D46" i="6" s="1"/>
  <c r="L45" i="20"/>
  <c r="D47" i="6" s="1"/>
  <c r="L46" i="20"/>
  <c r="L39" i="20"/>
  <c r="M39" i="20" s="1"/>
  <c r="L38" i="20"/>
  <c r="M38" i="20" s="1"/>
  <c r="N38" i="20" l="1"/>
  <c r="G37" i="6" s="1"/>
  <c r="D38" i="6"/>
  <c r="N39" i="20"/>
  <c r="G39" i="6" s="1"/>
  <c r="D41" i="6"/>
  <c r="D45" i="6"/>
  <c r="M43" i="20"/>
  <c r="N43" i="20" s="1"/>
  <c r="D48" i="6"/>
  <c r="M46" i="20"/>
  <c r="N46" i="20" s="1"/>
  <c r="G48" i="6" s="1"/>
  <c r="M55" i="20"/>
  <c r="N55" i="20"/>
  <c r="G48" i="10" s="1"/>
  <c r="M61" i="20"/>
  <c r="N61" i="20" s="1"/>
  <c r="M40" i="20"/>
  <c r="N40" i="20" s="1"/>
  <c r="N62" i="20"/>
  <c r="G45" i="6" l="1"/>
  <c r="F48" i="6" s="1"/>
  <c r="G42" i="6"/>
  <c r="F45" i="6" s="1"/>
  <c r="F37" i="6"/>
  <c r="F48" i="11"/>
  <c r="M60" i="20"/>
  <c r="L52" i="20"/>
  <c r="M52" i="20" s="1"/>
  <c r="N52" i="20" s="1"/>
  <c r="L51" i="20"/>
  <c r="J9" i="10"/>
  <c r="J9" i="11" s="1"/>
  <c r="E20" i="1"/>
  <c r="D37" i="20"/>
  <c r="C37" i="20"/>
  <c r="B37" i="20"/>
  <c r="D58" i="20"/>
  <c r="D66" i="20" s="1"/>
  <c r="C58" i="20"/>
  <c r="B58" i="20"/>
  <c r="D1" i="11"/>
  <c r="D19" i="11" s="1"/>
  <c r="F3" i="10"/>
  <c r="F20" i="10" s="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F36" i="10"/>
  <c r="F36" i="11" s="1"/>
  <c r="J15" i="1"/>
  <c r="H15" i="1"/>
  <c r="I19" i="1"/>
  <c r="G19" i="1"/>
  <c r="I15" i="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I29" i="1"/>
  <c r="H23" i="1"/>
  <c r="G29" i="1" s="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G50" i="6" l="1"/>
  <c r="G39" i="10"/>
  <c r="N51" i="20"/>
  <c r="G37" i="10" s="1"/>
  <c r="M51" i="20"/>
  <c r="N60" i="20"/>
  <c r="F50" i="6"/>
  <c r="F14" i="4"/>
  <c r="B6" i="4"/>
  <c r="B5" i="4"/>
  <c r="B7" i="4" s="1"/>
  <c r="F12" i="6"/>
  <c r="J6" i="10"/>
  <c r="N8" i="10"/>
  <c r="F6" i="6"/>
  <c r="F15" i="6"/>
  <c r="F9" i="6"/>
  <c r="E9" i="30"/>
  <c r="G9" i="30" s="1"/>
  <c r="C9" i="30" s="1"/>
  <c r="C10" i="30" s="1"/>
  <c r="C7" i="30" s="1"/>
  <c r="C11" i="30" s="1"/>
  <c r="C12" i="30" s="1"/>
  <c r="G33" i="10"/>
  <c r="M59" i="20"/>
  <c r="J8" i="6" l="1"/>
  <c r="F42" i="6"/>
  <c r="F42" i="10"/>
  <c r="G50" i="10"/>
  <c r="J8" i="10" s="1"/>
  <c r="L6" i="10" s="1"/>
  <c r="F37" i="10"/>
  <c r="F45" i="11"/>
  <c r="F73" i="11" s="1"/>
  <c r="N59" i="20"/>
  <c r="B8" i="4"/>
  <c r="C8" i="4" s="1"/>
  <c r="C6" i="4"/>
  <c r="D6" i="4"/>
  <c r="B9" i="4"/>
  <c r="B10" i="4"/>
  <c r="C5" i="4"/>
  <c r="B11" i="4"/>
  <c r="D5" i="4"/>
  <c r="G33" i="11"/>
  <c r="D8" i="4"/>
  <c r="F33" i="10"/>
  <c r="F17" i="11"/>
  <c r="J6" i="6"/>
  <c r="F4" i="6"/>
  <c r="F17" i="6" s="1"/>
  <c r="F33" i="11"/>
  <c r="F62" i="11"/>
  <c r="D7" i="4"/>
  <c r="C7" i="4"/>
  <c r="J6" i="11"/>
  <c r="L6" i="6" l="1"/>
  <c r="N6" i="6" s="1"/>
  <c r="J28" i="10"/>
  <c r="J29" i="10" s="1"/>
  <c r="J8" i="11"/>
  <c r="K6" i="11" s="1"/>
  <c r="F42" i="11"/>
  <c r="F72" i="11" s="1"/>
  <c r="N6" i="10"/>
  <c r="L9" i="10" s="1"/>
  <c r="F17" i="10"/>
  <c r="F50" i="10"/>
  <c r="F70" i="11"/>
  <c r="F50" i="11"/>
  <c r="L9" i="6" l="1"/>
  <c r="M6" i="11"/>
  <c r="K9" i="11" s="1"/>
  <c r="G30" i="1" l="1"/>
  <c r="G26" i="1"/>
  <c r="O19" i="1"/>
  <c r="O20" i="1" s="1"/>
  <c r="L29" i="1"/>
  <c r="E30" i="1" l="1"/>
  <c r="L30" i="1" s="1"/>
  <c r="I26" i="1"/>
  <c r="E26" i="1"/>
  <c r="N19" i="1"/>
  <c r="N20" i="1" s="1"/>
  <c r="I30" i="1"/>
  <c r="P19" i="1"/>
  <c r="P20" i="1" s="1"/>
  <c r="C27" i="1" l="1"/>
  <c r="C28" i="1" l="1"/>
  <c r="C31" i="1" s="1"/>
  <c r="C32" i="1" s="1"/>
</calcChain>
</file>

<file path=xl/sharedStrings.xml><?xml version="1.0" encoding="utf-8"?>
<sst xmlns="http://schemas.openxmlformats.org/spreadsheetml/2006/main" count="13007" uniqueCount="2921">
  <si>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</si>
  <si>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</si>
  <si>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</si>
  <si>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</si>
  <si>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</si>
  <si>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</si>
  <si>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</si>
  <si>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</si>
  <si>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</si>
  <si>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</si>
  <si>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</si>
  <si>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</si>
  <si>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</si>
  <si>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</si>
  <si>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</si>
  <si>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</si>
  <si>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</si>
  <si>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</si>
  <si>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</si>
  <si>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</si>
  <si>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</si>
  <si>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</si>
  <si>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</si>
  <si>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</si>
  <si>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</si>
  <si>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</si>
  <si>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</si>
  <si>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</si>
  <si>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</si>
  <si>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</si>
  <si>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</si>
  <si>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</si>
  <si>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</si>
  <si>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</si>
  <si>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</si>
  <si>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</si>
  <si>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</si>
  <si>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</si>
  <si>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</si>
  <si>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</si>
  <si>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</si>
  <si>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</si>
  <si>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</si>
  <si>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</si>
  <si>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</si>
  <si>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</si>
  <si>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</si>
  <si>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</si>
  <si>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</si>
  <si>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</si>
  <si>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</si>
  <si>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</si>
  <si>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</si>
  <si>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</si>
  <si>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</si>
  <si>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</si>
  <si>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</si>
  <si>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</si>
  <si>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</si>
  <si>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</si>
  <si>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</si>
  <si>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</si>
  <si>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</si>
  <si>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</si>
  <si>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</si>
  <si>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</si>
  <si>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</si>
  <si>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</si>
  <si>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</si>
  <si>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</si>
  <si>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</si>
  <si>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</si>
  <si>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</si>
  <si>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</si>
  <si>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</si>
  <si>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</si>
  <si>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</si>
  <si>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</si>
  <si>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</si>
  <si>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</si>
  <si>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</si>
  <si>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</si>
  <si>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</si>
  <si>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</si>
  <si>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</si>
  <si>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</si>
  <si>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</si>
  <si>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</si>
  <si>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</si>
  <si>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</si>
  <si>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</si>
  <si>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</si>
  <si>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</si>
  <si>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</si>
  <si>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</si>
  <si>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</si>
  <si>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</si>
  <si>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</si>
  <si>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</si>
  <si>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</si>
  <si>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</si>
  <si>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</si>
  <si>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</si>
  <si>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</si>
  <si>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</si>
  <si>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</si>
  <si>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</si>
  <si>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</si>
  <si>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</si>
  <si>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</si>
  <si>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</si>
  <si>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</si>
  <si>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</si>
  <si>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</si>
  <si>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</si>
  <si>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</si>
  <si>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</si>
  <si>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</si>
  <si>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</si>
  <si>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</si>
  <si>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</si>
  <si>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</si>
  <si>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</si>
  <si>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</si>
  <si>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</si>
  <si>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</si>
  <si>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</si>
  <si>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</si>
  <si>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</si>
  <si>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</si>
  <si>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</si>
  <si>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</si>
  <si>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</si>
  <si>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</si>
  <si>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</si>
  <si>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</si>
  <si>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</si>
  <si>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</si>
  <si>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</si>
  <si>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</si>
  <si>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</si>
  <si>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</si>
  <si>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</si>
  <si>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</si>
  <si>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</si>
  <si>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</si>
  <si>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</si>
  <si>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</si>
  <si>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</si>
  <si>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</si>
  <si>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</si>
  <si>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</si>
  <si>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</si>
  <si>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</si>
  <si>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</si>
  <si>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</si>
  <si>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</si>
  <si>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</si>
  <si>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</si>
  <si>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</si>
  <si>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</si>
  <si>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</si>
  <si>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</si>
  <si>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</si>
  <si>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</si>
  <si>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</si>
  <si>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</si>
  <si>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</si>
  <si>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</si>
  <si>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</si>
  <si>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</si>
  <si>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</si>
  <si>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</si>
  <si>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</si>
  <si>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</si>
  <si>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</si>
  <si>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</si>
  <si>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</si>
  <si>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</si>
  <si>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</si>
  <si>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</si>
  <si>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</si>
  <si>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</si>
  <si>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</si>
  <si>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</si>
  <si>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</si>
  <si>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</si>
  <si>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</si>
  <si>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</si>
  <si>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</si>
  <si>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</si>
  <si>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</si>
  <si>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</si>
  <si>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</si>
  <si>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</si>
  <si>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</si>
  <si>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</si>
  <si>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</si>
  <si>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</si>
  <si>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</si>
  <si>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</si>
  <si>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</si>
  <si>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</si>
  <si>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</si>
  <si>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</si>
  <si>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</si>
  <si>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</si>
  <si>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</si>
  <si>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</si>
  <si>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</si>
  <si>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</si>
  <si>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</si>
  <si>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</si>
  <si>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</si>
  <si>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</si>
  <si>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</si>
  <si>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</si>
  <si>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</si>
  <si>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</si>
  <si>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</si>
  <si>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</si>
  <si>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</si>
  <si>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</si>
  <si>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</si>
  <si>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</si>
  <si>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</si>
  <si>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</si>
  <si>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</si>
  <si>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</si>
  <si>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</si>
  <si>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</si>
  <si>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</si>
  <si>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</si>
  <si>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</si>
  <si>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</si>
  <si>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</si>
  <si>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</si>
  <si>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</si>
  <si>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</si>
  <si>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</si>
  <si>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</si>
  <si>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</si>
  <si>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</si>
  <si>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</si>
  <si>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</si>
  <si>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</si>
  <si>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</si>
  <si>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</si>
  <si>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</si>
  <si>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</si>
  <si>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</si>
  <si>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</si>
  <si>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</si>
  <si>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</si>
  <si>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</si>
  <si>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</si>
  <si>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</si>
  <si>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</si>
  <si>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</si>
  <si>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</si>
  <si>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</si>
  <si>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</si>
  <si>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</si>
  <si>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</si>
  <si>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</si>
  <si>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</si>
  <si>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</si>
  <si>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</si>
  <si>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</si>
  <si>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</si>
  <si>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</si>
  <si>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</si>
  <si>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</si>
  <si>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</si>
  <si>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</si>
  <si>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</si>
  <si>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</si>
  <si>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</si>
  <si>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</si>
  <si>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</si>
  <si>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</si>
  <si>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</si>
  <si>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</si>
  <si>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</si>
  <si>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</si>
  <si>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</si>
  <si>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</si>
  <si>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</si>
  <si>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</si>
  <si>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</si>
  <si>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</si>
  <si>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</si>
  <si>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</si>
  <si>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</si>
  <si>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</si>
  <si>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</si>
  <si>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</si>
  <si>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</si>
  <si>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</si>
  <si>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</si>
  <si>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</si>
  <si>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</si>
  <si>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</si>
  <si>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</si>
  <si>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</si>
  <si>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</si>
  <si>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</si>
  <si>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</si>
  <si>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</si>
  <si>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</si>
  <si>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</si>
  <si>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</si>
  <si>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</si>
  <si>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</si>
  <si>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</si>
  <si>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</si>
  <si>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</si>
  <si>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</si>
  <si>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</si>
  <si>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</si>
  <si>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</si>
  <si>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</si>
  <si>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</si>
  <si>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</si>
  <si>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</si>
  <si>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</si>
  <si>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</si>
  <si>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</si>
  <si>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</si>
  <si>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</si>
  <si>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</si>
  <si>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</si>
  <si>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</si>
  <si>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</si>
  <si>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</si>
  <si>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</si>
  <si>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</si>
  <si>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</si>
  <si>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</si>
  <si>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</si>
  <si>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</si>
  <si>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</si>
  <si>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</si>
  <si>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</si>
  <si>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</si>
  <si>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</si>
  <si>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</si>
  <si>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</si>
  <si>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</si>
  <si>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</si>
  <si>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</si>
  <si>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</si>
  <si>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</si>
  <si>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</si>
  <si>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</si>
  <si>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</si>
  <si>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</si>
  <si>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</si>
  <si>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</si>
  <si>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</si>
  <si>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</si>
  <si>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</si>
  <si>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</si>
  <si>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</si>
  <si>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</si>
  <si>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</si>
  <si>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</si>
  <si>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</si>
  <si>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</si>
  <si>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</si>
  <si>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</si>
  <si>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</si>
  <si>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</si>
  <si>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</si>
  <si>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</si>
  <si>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</si>
  <si>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</si>
  <si>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</si>
  <si>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</si>
  <si>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</si>
  <si>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</si>
  <si>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</si>
  <si>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</si>
  <si>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</si>
  <si>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</si>
  <si>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</si>
  <si>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</si>
  <si>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</si>
  <si>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</si>
  <si>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</si>
  <si>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</si>
  <si>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</si>
  <si>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</si>
  <si>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</si>
  <si>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</si>
  <si>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</si>
  <si>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</si>
  <si>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</si>
  <si>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</si>
  <si>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</si>
  <si>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</si>
  <si>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</si>
  <si>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</si>
  <si>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</si>
  <si>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</si>
  <si>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</si>
  <si>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</si>
  <si>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</si>
  <si>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</si>
  <si>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</si>
  <si>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</si>
  <si>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</si>
  <si>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</si>
  <si>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</si>
  <si>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</si>
  <si>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</si>
  <si>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</si>
  <si>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</si>
  <si>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</si>
  <si>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</si>
  <si>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</si>
  <si>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</si>
  <si>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</si>
  <si>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</si>
  <si>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</si>
  <si>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</si>
  <si>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</si>
  <si>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</si>
  <si>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</si>
  <si>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</si>
  <si>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</si>
  <si>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</si>
  <si>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</si>
  <si>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</si>
  <si>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</si>
  <si>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</si>
  <si>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</si>
  <si>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</si>
  <si>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</si>
  <si>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</si>
  <si>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</si>
  <si>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</si>
  <si>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</si>
  <si>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</si>
  <si>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</si>
  <si>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</si>
  <si>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</si>
  <si>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</si>
  <si>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</si>
  <si>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</si>
  <si>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</si>
  <si>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</si>
  <si>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</si>
  <si>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</si>
  <si>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</si>
  <si>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</si>
  <si>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</si>
  <si>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</si>
  <si>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</si>
  <si>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</si>
  <si>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</si>
  <si>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</si>
  <si>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</si>
  <si>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</si>
  <si>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</si>
  <si>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</si>
  <si>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</si>
  <si>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</si>
  <si>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</si>
  <si>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</si>
  <si>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</si>
  <si>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</si>
  <si>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</si>
  <si>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</si>
  <si>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</si>
  <si>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</si>
  <si>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</si>
  <si>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</si>
  <si>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</si>
  <si>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</si>
  <si>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</si>
  <si>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</si>
  <si>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</si>
  <si>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</si>
  <si>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</si>
  <si>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</si>
  <si>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</si>
  <si>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</si>
  <si>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</si>
  <si>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</si>
  <si>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</si>
  <si>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</si>
  <si>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</si>
  <si>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</si>
  <si>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</si>
  <si>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</si>
  <si>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</si>
  <si>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</si>
  <si>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</si>
  <si>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</si>
  <si>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</si>
  <si>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</si>
  <si>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</si>
  <si>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</si>
  <si>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</si>
  <si>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</si>
  <si>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</si>
  <si>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</si>
  <si>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</si>
  <si>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</si>
  <si>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</si>
  <si>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</si>
  <si>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</si>
  <si>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</si>
  <si>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</si>
  <si>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</si>
  <si>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</si>
  <si>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</si>
  <si>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</si>
  <si>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</si>
  <si>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</si>
  <si>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</si>
  <si>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</si>
  <si>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</si>
  <si>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</si>
  <si>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</si>
  <si>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</si>
  <si>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</si>
  <si>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</si>
  <si>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</si>
  <si>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</si>
  <si>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</si>
  <si>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</si>
  <si>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</si>
  <si>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</si>
  <si>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</si>
  <si>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</si>
  <si>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</si>
  <si>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</si>
  <si>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</si>
  <si>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</si>
  <si>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</si>
  <si>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</si>
  <si>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</si>
  <si>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</si>
  <si>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</si>
  <si>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</si>
  <si>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</si>
  <si>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</si>
  <si>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</si>
  <si>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</si>
  <si>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</si>
  <si>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</si>
  <si>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</si>
  <si>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</si>
  <si>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</si>
  <si>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</si>
  <si>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</si>
  <si>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</si>
  <si>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</si>
  <si>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</si>
  <si>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</si>
  <si>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</si>
  <si>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</si>
  <si>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</si>
  <si>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</si>
  <si>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</si>
  <si>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</si>
  <si>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</si>
  <si>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</si>
  <si>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</si>
  <si>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</si>
  <si>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</si>
  <si>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</si>
  <si>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</si>
  <si>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</si>
  <si>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</si>
  <si>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</si>
  <si>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</si>
  <si>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</si>
  <si>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</si>
  <si>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</si>
  <si>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</si>
  <si>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</si>
  <si>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</si>
  <si>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</si>
  <si>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</si>
  <si>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</si>
  <si>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</si>
  <si>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</si>
  <si>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</si>
  <si>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</si>
  <si>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</si>
  <si>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</si>
  <si>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</si>
  <si>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</si>
  <si>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</si>
  <si>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</si>
  <si>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</si>
  <si>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</si>
  <si>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</si>
  <si>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</si>
  <si>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</si>
  <si>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</si>
  <si>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</si>
  <si>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</si>
  <si>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</si>
  <si>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</si>
  <si>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</si>
  <si>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</si>
  <si>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</si>
  <si>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</si>
  <si>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</si>
  <si>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</si>
  <si>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</si>
  <si>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</si>
  <si>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</si>
  <si>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</si>
  <si>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</si>
  <si>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</si>
  <si>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</si>
  <si>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</si>
  <si>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</si>
  <si>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</si>
  <si>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</si>
  <si>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</si>
  <si>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</si>
  <si>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</si>
  <si>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</si>
  <si>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</si>
  <si>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</si>
  <si>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</si>
  <si>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</si>
  <si>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</si>
  <si>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</si>
  <si>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</si>
  <si>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</si>
  <si>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</si>
  <si>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</si>
  <si>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</si>
  <si>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</si>
  <si>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</si>
  <si>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</si>
  <si>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</si>
  <si>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</si>
  <si>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</si>
  <si>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</si>
  <si>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</si>
  <si>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</si>
  <si>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</si>
  <si>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</si>
  <si>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</si>
  <si>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</si>
  <si>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</si>
  <si>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</si>
  <si>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</si>
  <si>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</si>
  <si>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</si>
  <si>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</si>
  <si>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</si>
  <si>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</si>
  <si>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</si>
  <si>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</si>
  <si>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</si>
  <si>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</si>
  <si>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</si>
  <si>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</si>
  <si>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</si>
  <si>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</si>
  <si>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</si>
  <si>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</si>
  <si>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</si>
  <si>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</si>
  <si>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</si>
  <si>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</si>
  <si>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</si>
  <si>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</si>
  <si>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</si>
  <si>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</si>
  <si>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</si>
  <si>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</si>
  <si>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</si>
  <si>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</si>
  <si>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</si>
  <si>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</si>
  <si>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</si>
  <si>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</si>
  <si>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</si>
  <si>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</si>
  <si>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</si>
  <si>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</si>
  <si>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</si>
  <si>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</si>
  <si>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</si>
  <si>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</si>
  <si>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</si>
  <si>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</si>
  <si>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</si>
  <si>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</si>
  <si>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</si>
  <si>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</si>
  <si>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</si>
  <si>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</si>
  <si>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</si>
  <si>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</si>
  <si>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</si>
  <si>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</si>
  <si>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</si>
  <si>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</si>
  <si>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</si>
  <si>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</si>
  <si>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</si>
  <si>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</si>
  <si>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</si>
  <si>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</si>
  <si>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</si>
  <si>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</si>
  <si>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</si>
  <si>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</si>
  <si>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</si>
  <si>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</si>
  <si>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</si>
  <si>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</si>
  <si>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</si>
  <si>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</si>
  <si>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</si>
  <si>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</si>
  <si>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</si>
  <si>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</si>
  <si>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</si>
  <si>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</si>
  <si>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</si>
  <si>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</si>
  <si>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</si>
  <si>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</si>
  <si>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</si>
  <si>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</si>
  <si>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</si>
  <si>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</si>
  <si>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</si>
  <si>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</si>
  <si>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</si>
  <si>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</si>
  <si>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</si>
  <si>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</si>
  <si>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</si>
  <si>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</si>
  <si>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</si>
  <si>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</si>
  <si>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</si>
  <si>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</si>
  <si>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</si>
  <si>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</si>
  <si>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</si>
  <si>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</si>
  <si>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</si>
  <si>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</si>
  <si>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</si>
  <si>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</si>
  <si>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</si>
  <si>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</si>
  <si>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</si>
  <si>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</si>
  <si>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</si>
  <si>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</si>
  <si>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</si>
  <si>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</si>
  <si>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</si>
  <si>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</si>
  <si>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</si>
  <si>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</si>
  <si>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</si>
  <si>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</si>
  <si>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</si>
  <si>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</si>
  <si>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</si>
  <si>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</si>
  <si>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</si>
  <si>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</si>
  <si>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</si>
  <si>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</si>
  <si>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</si>
  <si>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</si>
  <si>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</si>
  <si>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</si>
  <si>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</si>
  <si>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</si>
  <si>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</si>
  <si>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</si>
  <si>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</si>
  <si>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</si>
  <si>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</si>
  <si>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</si>
  <si>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</si>
  <si>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</si>
  <si>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</si>
  <si>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</si>
  <si>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</si>
  <si>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</si>
  <si>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</si>
  <si>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</si>
  <si>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</si>
  <si>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</si>
  <si>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</si>
  <si>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</si>
  <si>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</si>
  <si>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</si>
  <si>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</si>
  <si>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</si>
  <si>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</si>
  <si>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</si>
  <si>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</si>
  <si>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</si>
  <si>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</si>
  <si>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</si>
  <si>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</si>
  <si>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</si>
  <si>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</si>
  <si>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</si>
  <si>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</si>
  <si>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</si>
  <si>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</si>
  <si>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</si>
  <si>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</si>
  <si>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</si>
  <si>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</si>
  <si>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</si>
  <si>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</si>
  <si>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</si>
  <si>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</si>
  <si>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</si>
  <si>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</si>
  <si>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</si>
  <si>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</si>
  <si>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</si>
  <si>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</si>
  <si>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</si>
  <si>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</si>
  <si>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</si>
  <si>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</si>
  <si>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</si>
  <si>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</si>
  <si>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</si>
  <si>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</si>
  <si>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</si>
  <si>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</si>
  <si>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</si>
  <si>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</si>
  <si>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</si>
  <si>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</si>
  <si>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</si>
  <si>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</si>
  <si>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</si>
  <si>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</si>
  <si>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</si>
  <si>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</si>
  <si>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</si>
  <si>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</si>
  <si>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</si>
  <si>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</si>
  <si>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</si>
  <si>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</si>
  <si>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</si>
  <si>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</si>
  <si>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</si>
  <si>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</si>
  <si>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</si>
  <si>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</si>
  <si>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</si>
  <si>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</si>
  <si>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</si>
  <si>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</si>
  <si>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</si>
  <si>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</si>
  <si>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</si>
  <si>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</si>
  <si>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</si>
  <si>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</si>
  <si>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</si>
  <si>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</si>
  <si>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</si>
  <si>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</si>
  <si>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</si>
  <si>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</si>
  <si>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</si>
  <si>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</si>
  <si>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</si>
  <si>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</si>
  <si>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</si>
  <si>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</si>
  <si>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</si>
  <si>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</si>
  <si>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</si>
  <si>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</si>
  <si>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</si>
  <si>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</si>
  <si>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</si>
  <si>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</si>
  <si>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</si>
  <si>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</si>
  <si>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</si>
  <si>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</si>
  <si>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</si>
  <si>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</si>
  <si>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</si>
  <si>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</si>
  <si>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</si>
  <si>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</si>
  <si>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</si>
  <si>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</si>
  <si>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</si>
  <si>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</si>
  <si>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</si>
  <si>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</si>
  <si>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</si>
  <si>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</si>
  <si>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</si>
  <si>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</si>
  <si>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</si>
  <si>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</si>
  <si>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</si>
  <si>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</si>
  <si>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</si>
  <si>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</si>
  <si>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</si>
  <si>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</si>
  <si>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</si>
  <si>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</si>
  <si>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</si>
  <si>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</si>
  <si>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</si>
  <si>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</si>
  <si>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</si>
  <si>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</si>
  <si>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</si>
  <si>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</si>
  <si>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</si>
  <si>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</si>
  <si>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</si>
  <si>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</si>
  <si>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</si>
  <si>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</si>
  <si>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</si>
  <si>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</si>
  <si>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</si>
  <si>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</si>
  <si>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</si>
  <si>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</si>
  <si>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</si>
  <si>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</si>
  <si>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</si>
  <si>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</si>
  <si>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</si>
  <si>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</si>
  <si>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</si>
  <si>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</si>
  <si>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</si>
  <si>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</si>
  <si>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</si>
  <si>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</si>
  <si>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</si>
  <si>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</si>
  <si>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</si>
  <si>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</si>
  <si>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</si>
  <si>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</si>
  <si>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</si>
  <si>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</si>
  <si>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</si>
  <si>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</si>
  <si>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</si>
  <si>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</si>
  <si>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</si>
  <si>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</si>
  <si>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</si>
  <si>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</si>
  <si>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</si>
  <si>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</si>
  <si>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</si>
  <si>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</si>
  <si>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</si>
  <si>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</si>
  <si>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</si>
  <si>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</si>
  <si>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</si>
  <si>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</si>
  <si>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</si>
  <si>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</si>
  <si>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</si>
  <si>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</si>
  <si>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</si>
  <si>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</si>
  <si>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</si>
  <si>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</si>
  <si>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</si>
  <si>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</si>
  <si>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</si>
  <si>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</si>
  <si>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</si>
  <si>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</si>
  <si>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</si>
  <si>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</si>
  <si>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</si>
  <si>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</si>
  <si>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</si>
  <si>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</si>
  <si>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</si>
  <si>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</si>
  <si>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</si>
  <si>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</si>
  <si>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</si>
  <si>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</si>
  <si>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</si>
  <si>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朝向好，能保证较长时间的采光，通风较好，综合分析朝向、采光、通风状况好（南北）</t>
    <phoneticPr fontId="13"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</si>
  <si>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</si>
  <si>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</si>
  <si>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</si>
  <si>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</si>
  <si>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</si>
  <si>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</si>
  <si>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</si>
  <si>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</si>
  <si>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</si>
  <si>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</si>
  <si>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</si>
  <si>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</si>
  <si>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</si>
  <si>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</si>
  <si>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</si>
  <si>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</si>
  <si>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</si>
  <si>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</si>
  <si>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</si>
  <si>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</si>
  <si>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</si>
  <si>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</si>
  <si>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</si>
  <si>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</si>
  <si>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</si>
  <si>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</si>
  <si>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</si>
  <si>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</si>
  <si>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</si>
  <si>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</si>
  <si>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</si>
  <si>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</si>
  <si>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</si>
  <si>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</si>
  <si>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</si>
  <si>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</si>
  <si>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</si>
  <si>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</si>
  <si>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</si>
  <si>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</si>
  <si>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</si>
  <si>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</si>
  <si>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</si>
  <si>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</si>
  <si>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</si>
  <si>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</si>
  <si>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</si>
  <si>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</si>
  <si>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</si>
  <si>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</si>
  <si>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</si>
  <si>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</si>
  <si>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</si>
  <si>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</si>
  <si>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</si>
  <si>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</si>
  <si>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</si>
  <si>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</si>
  <si>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</si>
  <si>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</si>
  <si>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</si>
  <si>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</si>
  <si>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</si>
  <si>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</si>
  <si>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</si>
  <si>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</si>
  <si>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</si>
  <si>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</si>
  <si>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</si>
  <si>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</si>
  <si>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</si>
  <si>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</si>
  <si>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</si>
  <si>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</si>
  <si>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</si>
  <si>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</si>
  <si>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</si>
  <si>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</si>
  <si>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</si>
  <si>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</si>
  <si>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</si>
  <si>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</si>
  <si>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</si>
  <si>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</si>
  <si>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</si>
  <si>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</si>
  <si>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</si>
  <si>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</si>
  <si>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</si>
  <si>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</si>
  <si>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</si>
  <si>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</si>
  <si>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</si>
  <si>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</si>
  <si>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</si>
  <si>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</si>
  <si>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</si>
  <si>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</si>
  <si>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</si>
  <si>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</si>
  <si>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</si>
  <si>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</si>
  <si>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</si>
  <si>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</si>
  <si>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</si>
  <si>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</si>
  <si>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</si>
  <si>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</si>
  <si>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</si>
  <si>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</si>
  <si>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</si>
  <si>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</si>
  <si>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</si>
  <si>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</si>
  <si>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</si>
  <si>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</si>
  <si>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</si>
  <si>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</si>
  <si>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</si>
  <si>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</si>
  <si>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</si>
  <si>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</si>
  <si>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</si>
  <si>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</si>
  <si>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</si>
  <si>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</si>
  <si>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</si>
  <si>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</si>
  <si>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</si>
  <si>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</si>
  <si>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</si>
  <si>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</si>
  <si>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</si>
  <si>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</si>
  <si>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</si>
  <si>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</si>
  <si>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</si>
  <si>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</si>
  <si>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</si>
  <si>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</si>
  <si>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</si>
  <si>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</si>
  <si>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</si>
  <si>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</si>
  <si>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</si>
  <si>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</si>
  <si>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</si>
  <si>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</si>
  <si>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</si>
  <si>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</si>
  <si>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</si>
  <si>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</si>
  <si>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</si>
  <si>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</si>
  <si>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</si>
  <si>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</si>
  <si>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</si>
  <si>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</si>
  <si>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</si>
  <si>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</si>
  <si>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</si>
  <si>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</si>
  <si>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</si>
  <si>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</si>
  <si>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</si>
  <si>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</si>
  <si>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</si>
  <si>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</si>
  <si>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</si>
  <si>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</si>
  <si>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</si>
  <si>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</si>
  <si>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</si>
  <si>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</si>
  <si>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</si>
  <si>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</si>
  <si>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</si>
  <si>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</si>
  <si>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</si>
  <si>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</si>
  <si>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</si>
  <si>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</si>
  <si>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</si>
  <si>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</si>
  <si>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</si>
  <si>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</si>
  <si>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</si>
  <si>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</si>
  <si>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</si>
  <si>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</si>
  <si>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</si>
  <si>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</si>
  <si>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</si>
  <si>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</si>
  <si>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</si>
  <si>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</si>
  <si>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</si>
  <si>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</si>
  <si>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</si>
  <si>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</si>
  <si>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</si>
  <si>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</si>
  <si>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</si>
  <si>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</si>
  <si>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</si>
  <si>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</si>
  <si>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</si>
  <si>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</si>
  <si>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</si>
  <si>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</si>
  <si>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</si>
  <si>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</si>
  <si>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</si>
  <si>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</si>
  <si>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</si>
  <si>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</si>
  <si>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</si>
  <si>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</si>
  <si>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</si>
  <si>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</si>
  <si>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</si>
  <si>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</si>
  <si>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</si>
  <si>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</si>
  <si>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</si>
  <si>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</si>
  <si>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</si>
  <si>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</si>
  <si>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</si>
  <si>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</si>
  <si>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</si>
  <si>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</si>
  <si>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</si>
  <si>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</si>
  <si>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</si>
  <si>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</si>
  <si>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</si>
  <si>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</si>
  <si>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</si>
  <si>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</si>
  <si>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</si>
  <si>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</si>
  <si>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</si>
  <si>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</si>
  <si>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</si>
  <si>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</si>
  <si>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</si>
  <si>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</si>
  <si>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</si>
  <si>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</si>
  <si>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</si>
  <si>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</si>
  <si>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</si>
  <si>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</si>
  <si>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</si>
  <si>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</si>
  <si>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</si>
  <si>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</si>
  <si>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</si>
  <si>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</si>
  <si>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</si>
  <si>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</si>
  <si>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</si>
  <si>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</si>
  <si>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</si>
  <si>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</si>
  <si>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</si>
  <si>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</si>
  <si>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</si>
  <si>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</si>
  <si>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</si>
  <si>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</si>
  <si>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</si>
  <si>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</si>
  <si>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</si>
  <si>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</si>
  <si>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</si>
  <si>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</si>
  <si>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</si>
  <si>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</si>
  <si>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</si>
  <si>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</si>
  <si>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</si>
  <si>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</si>
  <si>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</si>
  <si>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</si>
  <si>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</si>
  <si>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</si>
  <si>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</si>
  <si>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</si>
  <si>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</si>
  <si>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</si>
  <si>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</si>
  <si>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</si>
  <si>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</si>
  <si>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</si>
  <si>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</si>
  <si>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</si>
  <si>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</si>
  <si>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</si>
  <si>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</si>
  <si>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</si>
  <si>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</si>
  <si>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</si>
  <si>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</si>
  <si>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</si>
  <si>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</si>
  <si>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</si>
  <si>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</si>
  <si>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</si>
  <si>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</si>
  <si>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</si>
  <si>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</si>
  <si>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</si>
  <si>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</si>
  <si>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</si>
  <si>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</si>
  <si>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</si>
  <si>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</si>
  <si>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</si>
  <si>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</si>
  <si>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</si>
  <si>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</si>
  <si>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</si>
  <si>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</si>
  <si>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</si>
  <si>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</si>
  <si>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</si>
  <si>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</si>
  <si>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</si>
  <si>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</si>
  <si>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</si>
  <si>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</si>
  <si>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</si>
  <si>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</si>
  <si>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</si>
  <si>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</si>
  <si>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</si>
  <si>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</si>
  <si>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</si>
  <si>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</si>
  <si>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</si>
  <si>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</si>
  <si>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</si>
  <si>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</si>
  <si>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</si>
  <si>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</si>
  <si>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</si>
  <si>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</si>
  <si>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</si>
  <si>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</si>
  <si>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</si>
  <si>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</si>
  <si>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</si>
  <si>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</si>
  <si>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</si>
  <si>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</si>
  <si>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</si>
  <si>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</si>
  <si>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</si>
  <si>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</si>
  <si>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</si>
  <si>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</si>
  <si>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</si>
  <si>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</si>
  <si>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</si>
  <si>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</si>
  <si>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</si>
  <si>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</si>
  <si>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</si>
  <si>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</si>
  <si>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</si>
  <si>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</si>
  <si>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</si>
  <si>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</si>
  <si>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</si>
  <si>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</si>
  <si>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</si>
  <si>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</si>
  <si>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</si>
  <si>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</si>
  <si>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</si>
  <si>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</si>
  <si>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</si>
  <si>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</si>
  <si>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</si>
  <si>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</si>
  <si>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</si>
  <si>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</si>
  <si>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</si>
  <si>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</si>
  <si>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</si>
  <si>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</si>
  <si>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</si>
  <si>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</si>
  <si>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</si>
  <si>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</si>
  <si>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</si>
  <si>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</si>
  <si>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</si>
  <si>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</si>
  <si>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</si>
  <si>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</si>
  <si>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</si>
  <si>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</si>
  <si>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</si>
  <si>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</si>
  <si>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</si>
  <si>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</si>
  <si>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</si>
  <si>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</si>
  <si>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</si>
  <si>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</si>
  <si>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</si>
  <si>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</si>
  <si>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</si>
  <si>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</si>
  <si>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</si>
  <si>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</si>
  <si>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</si>
  <si>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</si>
  <si>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</si>
  <si>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</si>
  <si>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</si>
  <si>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</si>
  <si>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</si>
  <si>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</si>
  <si>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</si>
  <si>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</si>
  <si>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</si>
  <si>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</si>
  <si>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</si>
  <si>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</si>
  <si>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</si>
  <si>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</si>
  <si>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</si>
  <si>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</si>
  <si>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</si>
  <si>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</si>
  <si>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</si>
  <si>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</si>
  <si>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</si>
  <si>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</si>
  <si>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</si>
  <si>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</si>
  <si>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</si>
  <si>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</si>
  <si>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</si>
  <si>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</si>
  <si>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</si>
  <si>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</si>
  <si>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</si>
  <si>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</si>
  <si>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</si>
  <si>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</si>
  <si>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</si>
  <si>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</si>
  <si>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</si>
  <si>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</si>
  <si>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</si>
  <si>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</si>
  <si>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</si>
  <si>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</si>
  <si>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</si>
  <si>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</si>
  <si>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</si>
  <si>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</si>
  <si>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</si>
  <si>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</si>
  <si>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</si>
  <si>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</si>
  <si>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</si>
  <si>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</si>
  <si>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</si>
  <si>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</si>
  <si>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</si>
  <si>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</si>
  <si>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</si>
  <si>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</si>
  <si>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</si>
  <si>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</si>
  <si>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</si>
  <si>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</si>
  <si>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</si>
  <si>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</si>
  <si>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</si>
  <si>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</si>
  <si>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</si>
  <si>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</si>
  <si>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</si>
  <si>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</si>
  <si>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</si>
  <si>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</si>
  <si>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</si>
  <si>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</si>
  <si>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</si>
  <si>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</si>
  <si>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</si>
  <si>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</si>
  <si>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</si>
  <si>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</si>
  <si>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</si>
  <si>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</si>
  <si>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</si>
  <si>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</si>
  <si>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</si>
  <si>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</si>
  <si>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</si>
  <si>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</si>
  <si>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</si>
  <si>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</si>
  <si>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</si>
  <si>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</si>
  <si>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</si>
  <si>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</si>
  <si>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</si>
  <si>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</si>
  <si>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</si>
  <si>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</si>
  <si>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</si>
  <si>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</si>
  <si>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</si>
  <si>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</si>
  <si>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</si>
  <si>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</si>
  <si>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</si>
  <si>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</si>
  <si>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</si>
  <si>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</si>
  <si>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</si>
  <si>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</si>
  <si>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</si>
  <si>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</si>
  <si>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</si>
  <si>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</si>
  <si>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</si>
  <si>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</si>
  <si>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</si>
  <si>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</si>
  <si>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</si>
  <si>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</si>
  <si>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</si>
  <si>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</si>
  <si>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</si>
  <si>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</si>
  <si>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</si>
  <si>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</si>
  <si>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</si>
  <si>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</si>
  <si>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</si>
  <si>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</si>
  <si>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</si>
  <si>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</si>
  <si>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</si>
  <si>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</si>
  <si>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</si>
  <si>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</si>
  <si>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</si>
  <si>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</si>
  <si>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</si>
  <si>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</si>
  <si>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</si>
  <si>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</si>
  <si>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</si>
  <si>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</si>
  <si>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</si>
  <si>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</si>
  <si>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</si>
  <si>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</si>
  <si>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</si>
  <si>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</si>
  <si>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</si>
  <si>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</si>
  <si>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</si>
  <si>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</si>
  <si>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</si>
  <si>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</si>
  <si>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</si>
  <si>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</si>
  <si>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</si>
  <si>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</si>
  <si>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</si>
  <si>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</si>
  <si>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</si>
  <si>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</si>
  <si>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</si>
  <si>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</si>
  <si>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</si>
  <si>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</si>
  <si>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</si>
  <si>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</si>
  <si>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</si>
  <si>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</si>
  <si>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</si>
  <si>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</si>
  <si>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</si>
  <si>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</si>
  <si>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</si>
  <si>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</si>
  <si>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</si>
  <si>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</si>
  <si>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</si>
  <si>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</si>
  <si>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</si>
  <si>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</si>
  <si>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</si>
  <si>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</si>
  <si>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</si>
  <si>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</si>
  <si>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</si>
  <si>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</si>
  <si>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</si>
  <si>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</si>
  <si>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</si>
  <si>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</si>
  <si>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</si>
  <si>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</si>
  <si>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</si>
  <si>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</si>
  <si>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</si>
  <si>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</si>
  <si>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</si>
  <si>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</si>
  <si>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</si>
  <si>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</si>
  <si>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</si>
  <si>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</si>
  <si>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</si>
  <si>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</si>
  <si>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</si>
  <si>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</si>
  <si>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</si>
  <si>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</si>
  <si>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</si>
  <si>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</si>
  <si>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</si>
  <si>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</si>
  <si>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</si>
  <si>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</si>
  <si>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</si>
  <si>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</si>
  <si>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</si>
  <si>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</si>
  <si>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</si>
  <si>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</si>
  <si>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</si>
  <si>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</si>
  <si>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</si>
  <si>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</si>
  <si>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</si>
  <si>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</si>
  <si>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</si>
  <si>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</si>
  <si>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</si>
  <si>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</si>
  <si>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</si>
  <si>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</si>
  <si>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</si>
  <si>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</si>
  <si>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</si>
  <si>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</si>
  <si>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</si>
  <si>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</si>
  <si>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</si>
  <si>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</si>
  <si>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</si>
  <si>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</si>
  <si>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</si>
  <si>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</si>
  <si>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</si>
  <si>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</si>
  <si>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</si>
  <si>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</si>
  <si>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</si>
  <si>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</si>
  <si>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</si>
  <si>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</si>
  <si>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</si>
  <si>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</si>
  <si>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</si>
  <si>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</si>
  <si>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</si>
  <si>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</si>
  <si>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</si>
  <si>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</si>
  <si>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</si>
  <si>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</si>
  <si>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</si>
  <si>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</si>
  <si>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</si>
  <si>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</si>
  <si>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</si>
  <si>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</si>
  <si>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</si>
  <si>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</si>
  <si>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</si>
  <si>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</si>
  <si>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</si>
  <si>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</si>
  <si>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</si>
  <si>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</si>
  <si>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</si>
  <si>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</si>
  <si>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</si>
  <si>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</si>
  <si>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</si>
  <si>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</si>
  <si>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</si>
  <si>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</si>
  <si>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</si>
  <si>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</si>
  <si>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</si>
  <si>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</si>
  <si>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</si>
  <si>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</si>
  <si>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</si>
  <si>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</si>
  <si>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</si>
  <si>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</si>
  <si>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</si>
  <si>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</si>
  <si>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</si>
  <si>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</si>
  <si>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</si>
  <si>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</si>
  <si>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</si>
  <si>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</si>
  <si>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</si>
  <si>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</si>
  <si>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</si>
  <si>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</si>
  <si>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</si>
  <si>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</si>
  <si>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</si>
  <si>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</si>
  <si>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</si>
  <si>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</si>
  <si>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</si>
  <si>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</si>
  <si>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</si>
  <si>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</si>
  <si>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</si>
  <si>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</si>
  <si>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</si>
  <si>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该小区装修为普通装修，装修用材环保，经过精心设计，提升居住体验，较好</t>
    <phoneticPr fontId="1" type="noConversion"/>
  </si>
  <si>
    <t>序号</t>
    <phoneticPr fontId="1" type="noConversion"/>
  </si>
  <si>
    <t>小区名称</t>
    <phoneticPr fontId="1" type="noConversion"/>
  </si>
  <si>
    <t>年度</t>
    <phoneticPr fontId="1" type="noConversion"/>
  </si>
  <si>
    <t>月度</t>
    <phoneticPr fontId="1" type="noConversion"/>
  </si>
  <si>
    <t>日期</t>
    <phoneticPr fontId="1" type="noConversion"/>
  </si>
  <si>
    <t>面积</t>
    <phoneticPr fontId="1" type="noConversion"/>
  </si>
  <si>
    <t>户型</t>
    <phoneticPr fontId="1" type="noConversion"/>
  </si>
  <si>
    <t>装修</t>
    <phoneticPr fontId="1" type="noConversion"/>
  </si>
  <si>
    <t>朝向</t>
    <phoneticPr fontId="1" type="noConversion"/>
  </si>
  <si>
    <t>楼层</t>
    <phoneticPr fontId="1" type="noConversion"/>
  </si>
  <si>
    <t>价格</t>
    <phoneticPr fontId="1" type="noConversion"/>
  </si>
  <si>
    <t>租金（元/㎡•月）</t>
    <phoneticPr fontId="1" type="noConversion"/>
  </si>
  <si>
    <t>月均</t>
    <phoneticPr fontId="1" type="noConversion"/>
  </si>
  <si>
    <t>鹿海园一里</t>
    <phoneticPr fontId="1" type="noConversion"/>
  </si>
  <si>
    <t>南北</t>
    <phoneticPr fontId="1" type="noConversion"/>
  </si>
  <si>
    <t>鹿海园三里</t>
    <phoneticPr fontId="1" type="noConversion"/>
  </si>
  <si>
    <t>低/5</t>
    <phoneticPr fontId="1" type="noConversion"/>
  </si>
  <si>
    <t>南北</t>
    <phoneticPr fontId="1" type="noConversion"/>
  </si>
  <si>
    <t>中/6</t>
    <phoneticPr fontId="1" type="noConversion"/>
  </si>
  <si>
    <t>高/6</t>
    <phoneticPr fontId="1" type="noConversion"/>
  </si>
  <si>
    <t>泰河园七里</t>
    <phoneticPr fontId="1" type="noConversion"/>
  </si>
  <si>
    <t>鹿海园五里</t>
    <phoneticPr fontId="1" type="noConversion"/>
  </si>
  <si>
    <t>南北</t>
    <phoneticPr fontId="1" type="noConversion"/>
  </si>
  <si>
    <t>鹿海园三里</t>
    <phoneticPr fontId="1" type="noConversion"/>
  </si>
  <si>
    <t>南北</t>
    <phoneticPr fontId="1" type="noConversion"/>
  </si>
  <si>
    <t>鹿海园五里</t>
    <phoneticPr fontId="1" type="noConversion"/>
  </si>
  <si>
    <t>鹿海园五里</t>
    <phoneticPr fontId="1" type="noConversion"/>
  </si>
  <si>
    <t>高/18</t>
    <phoneticPr fontId="1" type="noConversion"/>
  </si>
  <si>
    <t>高/6</t>
    <phoneticPr fontId="1" type="noConversion"/>
  </si>
  <si>
    <t>高/6</t>
    <phoneticPr fontId="1" type="noConversion"/>
  </si>
  <si>
    <t>鹿海园三里</t>
    <phoneticPr fontId="1" type="noConversion"/>
  </si>
  <si>
    <t>泰河园一里</t>
    <phoneticPr fontId="1" type="noConversion"/>
  </si>
  <si>
    <t>南</t>
    <phoneticPr fontId="1" type="noConversion"/>
  </si>
  <si>
    <t>中/10</t>
    <phoneticPr fontId="1" type="noConversion"/>
  </si>
  <si>
    <t>泰河园七里</t>
    <phoneticPr fontId="1" type="noConversion"/>
  </si>
  <si>
    <t>南北</t>
    <phoneticPr fontId="1" type="noConversion"/>
  </si>
  <si>
    <t>中/11</t>
    <phoneticPr fontId="1" type="noConversion"/>
  </si>
  <si>
    <t>泰河园一里</t>
    <phoneticPr fontId="1" type="noConversion"/>
  </si>
  <si>
    <t>低/11</t>
    <phoneticPr fontId="1" type="noConversion"/>
  </si>
  <si>
    <t>中/12</t>
    <phoneticPr fontId="1" type="noConversion"/>
  </si>
  <si>
    <t>泰河园七里</t>
    <phoneticPr fontId="1" type="noConversion"/>
  </si>
  <si>
    <t>高/12</t>
    <phoneticPr fontId="1" type="noConversion"/>
  </si>
  <si>
    <t>泰河园七里</t>
    <phoneticPr fontId="1" type="noConversion"/>
  </si>
  <si>
    <t>低/12</t>
    <phoneticPr fontId="1" type="noConversion"/>
  </si>
  <si>
    <t>泰河园一里</t>
    <phoneticPr fontId="1" type="noConversion"/>
  </si>
  <si>
    <t>中/11</t>
    <phoneticPr fontId="1" type="noConversion"/>
  </si>
  <si>
    <t>南北</t>
    <phoneticPr fontId="1" type="noConversion"/>
  </si>
  <si>
    <t>低/10</t>
    <phoneticPr fontId="1" type="noConversion"/>
  </si>
  <si>
    <t>泰河园三里</t>
    <phoneticPr fontId="1" type="noConversion"/>
  </si>
  <si>
    <t>兴海园</t>
    <phoneticPr fontId="1" type="noConversion"/>
  </si>
  <si>
    <r>
      <rPr>
        <sz val="11"/>
        <color theme="1"/>
        <rFont val="宋体"/>
        <family val="3"/>
        <charset val="134"/>
      </rPr>
      <t>低</t>
    </r>
    <r>
      <rPr>
        <sz val="11"/>
        <color theme="1"/>
        <rFont val="Arial"/>
        <family val="2"/>
      </rPr>
      <t>/16</t>
    </r>
    <phoneticPr fontId="1" type="noConversion"/>
  </si>
  <si>
    <t>南</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</si>
  <si>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</si>
  <si>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</si>
  <si>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</si>
  <si>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</si>
  <si>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顶</t>
    </r>
    <r>
      <rPr>
        <sz val="11"/>
        <color theme="1"/>
        <rFont val="Arial"/>
        <family val="2"/>
      </rPr>
      <t>/6</t>
    </r>
    <phoneticPr fontId="1" type="noConversion"/>
  </si>
  <si>
    <t>南海家园</t>
    <rPh sb="0" eb="1">
      <t>xing hong ya yaun</t>
    </rPh>
    <phoneticPr fontId="1" type="noConversion"/>
  </si>
  <si>
    <t>鹿海园</t>
    <phoneticPr fontId="1" type="noConversion"/>
  </si>
  <si>
    <t>泰河园</t>
    <phoneticPr fontId="1" type="noConversion"/>
  </si>
  <si>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</si>
  <si>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</si>
  <si>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</si>
  <si>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</si>
  <si>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</si>
  <si>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</si>
  <si>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</si>
  <si>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</si>
  <si>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</si>
  <si>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</si>
  <si>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</si>
  <si>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</si>
  <si>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</si>
  <si>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</si>
  <si>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</si>
  <si>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</si>
  <si>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</si>
  <si>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</si>
  <si>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</si>
  <si>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</si>
  <si>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</si>
  <si>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</si>
  <si>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</si>
  <si>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</si>
  <si>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</si>
  <si>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</si>
  <si>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</si>
  <si>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</si>
  <si>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</si>
  <si>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</si>
  <si>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</si>
  <si>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</si>
  <si>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</si>
  <si>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</si>
  <si>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</si>
  <si>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</si>
  <si>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</si>
  <si>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</si>
  <si>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</si>
  <si>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</si>
  <si>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</si>
  <si>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</si>
  <si>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</si>
  <si>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</si>
  <si>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</si>
  <si>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</si>
  <si>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</si>
  <si>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</si>
  <si>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</si>
  <si>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</si>
  <si>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</si>
  <si>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</si>
  <si>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</si>
  <si>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</si>
  <si>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</si>
  <si>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</si>
  <si>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南海雅苑南区&lt;亦庄&lt;大兴区</t>
  </si>
  <si>
    <t>北京城建兴悦居&lt;瀛海&lt;大兴区</t>
    <phoneticPr fontId="1" type="noConversion"/>
  </si>
  <si>
    <t>兴瀛嘉苑&lt;瀛海&lt;大兴区</t>
    <phoneticPr fontId="1" type="noConversion"/>
  </si>
  <si>
    <t>南海雅苑&lt;亦庄&lt;大兴区</t>
  </si>
  <si>
    <t>泰河园一里一区&lt;亦庄&lt;大兴区</t>
  </si>
  <si>
    <t>鹿海园&lt;瀛海&lt;大兴区</t>
  </si>
  <si>
    <t>泰河园四里一区&lt;亦庄&lt;大兴区</t>
  </si>
  <si>
    <t>观海苑&lt;亦庄&lt;大兴区</t>
  </si>
  <si>
    <t>泰河园七里&lt;亦庄&lt;大兴区</t>
  </si>
  <si>
    <t>南海家园&lt;瀛海&lt;大兴区</t>
  </si>
  <si>
    <t>三槐家园&lt;瀛海&lt;大兴区</t>
  </si>
  <si>
    <t>紫宸苑&lt;瀛海&lt;大兴区</t>
  </si>
  <si>
    <t>泰河园三里&lt;亦庄&lt;大兴区</t>
  </si>
  <si>
    <t>兴海园&lt;瀛海&lt;大兴区</t>
  </si>
  <si>
    <t>瀛海家园&lt;瀛海&lt;大兴区</t>
  </si>
  <si>
    <t>玉璟园&lt;瀛海&lt;大兴区</t>
  </si>
  <si>
    <t>永旭嘉园&lt;瀛海&lt;大兴区</t>
  </si>
  <si>
    <t>泰河园</t>
    <phoneticPr fontId="1" type="noConversion"/>
  </si>
  <si>
    <t>无</t>
    <phoneticPr fontId="1" type="noConversion"/>
  </si>
  <si>
    <t>估价对象周边有龙湖北京亦庄天街等，商业设施齐备度一般</t>
    <phoneticPr fontId="1" type="noConversion"/>
  </si>
  <si>
    <t>可比实周边有锦城商业中心等，商业设施齐备度一般</t>
    <phoneticPr fontId="1" type="noConversion"/>
  </si>
  <si>
    <t>估价对象周边有南海子公园等自然景观，绿化面积较大，自然与人环境较好。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</si>
  <si>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</si>
  <si>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r>
      <rPr>
        <sz val="10"/>
        <color rgb="FF000000"/>
        <rFont val="宋体"/>
        <family val="3"/>
        <charset val="134"/>
      </rPr>
      <t>一居室</t>
    </r>
    <r>
      <rPr>
        <sz val="10"/>
        <color rgb="FF000000"/>
        <rFont val="Times New Roman"/>
        <family val="1"/>
      </rPr>
      <t xml:space="preserve"> </t>
    </r>
    <rPh sb="0" eb="1">
      <t>er</t>
    </rPh>
    <phoneticPr fontId="1" type="noConversion"/>
  </si>
  <si>
    <t>厨卫</t>
    <phoneticPr fontId="1" type="noConversion"/>
  </si>
  <si>
    <t>一居室</t>
    <phoneticPr fontId="1" type="noConversion"/>
  </si>
  <si>
    <t>45-70</t>
    <phoneticPr fontId="1" type="noConversion"/>
  </si>
  <si>
    <t>坐落</t>
  </si>
  <si>
    <t>户型 类别</t>
  </si>
  <si>
    <t>实测  面积</t>
  </si>
  <si>
    <t>户型代码</t>
  </si>
  <si>
    <t>状态</t>
  </si>
  <si>
    <t>备注</t>
  </si>
  <si>
    <t>南海家园四里26号楼1单元302室</t>
  </si>
  <si>
    <t>F</t>
  </si>
  <si>
    <t>套数</t>
    <phoneticPr fontId="1" type="noConversion"/>
  </si>
  <si>
    <t>面积</t>
    <phoneticPr fontId="1" type="noConversion"/>
  </si>
  <si>
    <t>南海家园四里26号楼1单元303室</t>
  </si>
  <si>
    <t>D</t>
  </si>
  <si>
    <t>户型</t>
    <phoneticPr fontId="1" type="noConversion"/>
  </si>
  <si>
    <t>一居</t>
    <phoneticPr fontId="1" type="noConversion"/>
  </si>
  <si>
    <t>49.81-69.96</t>
    <phoneticPr fontId="1" type="noConversion"/>
  </si>
  <si>
    <t>南海家园三里2号楼1单元1801室</t>
  </si>
  <si>
    <t>G</t>
  </si>
  <si>
    <t>二居</t>
    <phoneticPr fontId="1" type="noConversion"/>
  </si>
  <si>
    <t>87.22-91.05</t>
    <phoneticPr fontId="1" type="noConversion"/>
  </si>
  <si>
    <t>南海家园三里2号楼4单元1802室</t>
  </si>
  <si>
    <t>三居</t>
    <phoneticPr fontId="1" type="noConversion"/>
  </si>
  <si>
    <t>97.97-109.46</t>
    <phoneticPr fontId="1" type="noConversion"/>
  </si>
  <si>
    <t>南海家园三里2号楼4单元1402室</t>
  </si>
  <si>
    <t>南海家园三里4号楼1单元1801室</t>
  </si>
  <si>
    <t>南海家园三里4号楼4单元1802室</t>
  </si>
  <si>
    <t>南海家园三里4号楼4单元1702室</t>
  </si>
  <si>
    <t>南海家园三里4号楼4单元1402室</t>
  </si>
  <si>
    <t>南海家园三里4号楼4单元402室</t>
  </si>
  <si>
    <t>南海家园三里5号楼2单元1801室</t>
  </si>
  <si>
    <t>A</t>
  </si>
  <si>
    <t>南海家园三里5号楼3单元1801室</t>
  </si>
  <si>
    <t>南海家园三里5号楼3单元1701室</t>
  </si>
  <si>
    <t>南海家园三里6号楼2单元1501室</t>
  </si>
  <si>
    <t>南海家园三里21号楼2单元1801室</t>
  </si>
  <si>
    <t>南海家园六里1号楼3单元1801室</t>
  </si>
  <si>
    <t>B</t>
  </si>
  <si>
    <t>南海家园六里1号楼3单元1701室</t>
  </si>
  <si>
    <t>南海家园六里1号楼3单元1601室</t>
  </si>
  <si>
    <t>南海家园六里1号楼3单元1401室</t>
  </si>
  <si>
    <t>南海家园六里1号楼3单元1301室</t>
  </si>
  <si>
    <t>南海家园六里1号楼3单元1201室</t>
  </si>
  <si>
    <t>南海家园六里1号楼1单元1102室</t>
  </si>
  <si>
    <t>南海家园六里1号楼3单元1101室</t>
  </si>
  <si>
    <t>南海家园六里1号楼3单元201室</t>
  </si>
  <si>
    <t>南海家园六里17号楼3单元1801室</t>
  </si>
  <si>
    <t>南海家园六里17号楼3单元1401室</t>
  </si>
  <si>
    <t>南海家园六里17号楼3单元1301室</t>
  </si>
  <si>
    <t>南海家园六里17号楼3单元1201室</t>
  </si>
  <si>
    <t>南海家园六里17号楼3单元1101室</t>
  </si>
  <si>
    <t>南海家园六里20号楼3单元1801室</t>
  </si>
  <si>
    <t>南海家园六里20号楼3单元1701室</t>
  </si>
  <si>
    <t>南海家园六里20号楼3单元1401室</t>
  </si>
  <si>
    <t>南海家园六里20号楼3单元1301室</t>
  </si>
  <si>
    <t>南海家园六里20号楼3单元1201室</t>
  </si>
  <si>
    <t>南海家园六里20号楼3单元1101室</t>
  </si>
  <si>
    <t>南海家园六里28号楼1单元1802室</t>
  </si>
  <si>
    <t>南海家园六里28号楼1单元1702室</t>
  </si>
  <si>
    <t>南海家园六里28号楼3单元1602室</t>
  </si>
  <si>
    <t>南海家园六里28号楼1单元1402室</t>
  </si>
  <si>
    <t>南海家园六里28号楼3单元1302室</t>
  </si>
  <si>
    <t>南海家园六里28号楼3单元1202室</t>
  </si>
  <si>
    <t>南海家园六里28号楼1单元802室</t>
  </si>
  <si>
    <t>南海家园六里28号楼1单元602室</t>
  </si>
  <si>
    <t>南海家园六里35号楼1单元1302室</t>
  </si>
  <si>
    <t>南海家园一里1号楼4单元1802室</t>
  </si>
  <si>
    <t>南海家园一里5号楼2单元1802室</t>
  </si>
  <si>
    <t>南海家园一里6号楼1单元1802室</t>
  </si>
  <si>
    <t>南海家园一里14号楼1单元1802室</t>
  </si>
  <si>
    <t>南海家园一里16号楼1单元1802室</t>
  </si>
  <si>
    <t>南海家园一里18号楼3单元902室</t>
  </si>
  <si>
    <t>C</t>
  </si>
  <si>
    <t>南海家园三里1号楼2单元202室</t>
  </si>
  <si>
    <t>南海家园四里5号楼2单元1801室</t>
  </si>
  <si>
    <t>南海家园四里5号楼2单元1701室</t>
  </si>
  <si>
    <t>南海家园四里5号楼2单元1601室</t>
  </si>
  <si>
    <t>南海家园四里5号楼2单元1401室</t>
  </si>
  <si>
    <t>南海家园四里5号楼2单元1301室</t>
  </si>
  <si>
    <t>南海家园四里7号楼2单元1801室</t>
  </si>
  <si>
    <t>南海家园四里7号楼2单元1701室</t>
  </si>
  <si>
    <t>南海家园四里7号楼2单元1601室</t>
  </si>
  <si>
    <t>南海家园四里7号楼2单元1301室</t>
  </si>
  <si>
    <t>南海家园四里7号楼2单元1101室</t>
  </si>
  <si>
    <t>住-怡乐-433-1解花芝选房不来签合同，可能重选</t>
  </si>
  <si>
    <t>南海家园四里17号楼2单元1801室</t>
  </si>
  <si>
    <t>南海家园四里17号楼2单元1701室</t>
  </si>
  <si>
    <t>南海家园四里17号楼2单元1601室</t>
  </si>
  <si>
    <t>南海家园四里17号楼2单元1201室</t>
  </si>
  <si>
    <t>南海家园四里17号楼2单元401室</t>
  </si>
  <si>
    <t>南海家园四里19号楼2单元1802室</t>
  </si>
  <si>
    <t>南海家园四里19号楼2单元1702室</t>
  </si>
  <si>
    <t>南海家园四里19号楼2单元1602室</t>
  </si>
  <si>
    <t>南海家园四里19号楼2单元1502室</t>
  </si>
  <si>
    <t>南海家园四里19号楼2单元1402室</t>
  </si>
  <si>
    <t>南海家园四里19号楼2单元1102室</t>
  </si>
  <si>
    <t>南海家园四里21号楼2单元1802室</t>
  </si>
  <si>
    <t>南海家园四里22号楼2单元1802室</t>
  </si>
  <si>
    <t>南海家园五里2号楼3单元1701室</t>
  </si>
  <si>
    <t>南海家园五里2号楼4单元1701室</t>
  </si>
  <si>
    <t>南海家园五里2号楼4单元1601室</t>
  </si>
  <si>
    <t>南海家园五里2号楼3单元1501室</t>
  </si>
  <si>
    <t>南海家园五里2号楼4单元1501室</t>
  </si>
  <si>
    <t>南海家园五里2号楼2单元1401室</t>
  </si>
  <si>
    <t>南海家园五里2号楼3单元1401室</t>
  </si>
  <si>
    <t>南海家园五里2号楼4单元1401室</t>
  </si>
  <si>
    <t>南海家园五里2号楼2单元1301室</t>
  </si>
  <si>
    <t>南海家园五里2号楼3单元1301室</t>
  </si>
  <si>
    <t>南海家园五里2号楼4单元1301室</t>
  </si>
  <si>
    <t>南海家园五里2号楼2单元1201室</t>
  </si>
  <si>
    <t>南海家园五里2号楼4单元1201室</t>
  </si>
  <si>
    <t>南海家园五里9号楼1单元1702室</t>
  </si>
  <si>
    <t>南海家园五里15号楼1单元1802室</t>
  </si>
  <si>
    <t>南海家园五里22号楼2单元1801室</t>
  </si>
  <si>
    <t>南海家园五里22号楼1单元1702室</t>
  </si>
  <si>
    <t>南海家园五里22号楼1单元1402室</t>
  </si>
  <si>
    <t>南海家园五里22号楼1单元902室</t>
  </si>
  <si>
    <t>南海家园一里14号楼2单元1801室</t>
  </si>
  <si>
    <t>A反</t>
  </si>
  <si>
    <t>南海家园三里3号楼1单元1802室</t>
  </si>
  <si>
    <t>南海家园三里3号楼5单元1801室</t>
  </si>
  <si>
    <t>南海家园三里4号楼2单元1801室</t>
  </si>
  <si>
    <t>南海家园三里4号楼2单元1802室</t>
  </si>
  <si>
    <t>南海家园三里6号楼1单元1502室</t>
  </si>
  <si>
    <t>南海家园六里14号楼3单元1801室</t>
  </si>
  <si>
    <t>南海家园六里14号楼3单元1701室</t>
  </si>
  <si>
    <t>南海家园六里14号楼3单元1601室</t>
  </si>
  <si>
    <t>南海家园六里14号楼3单元1401室</t>
  </si>
  <si>
    <t>南海家园六里29号楼1单元1102室</t>
  </si>
  <si>
    <t>南海家园六里29号楼1单元1002室</t>
  </si>
  <si>
    <t>南海家园七里5号楼2单元1401室</t>
  </si>
  <si>
    <t>南海家园七里5号楼2单元1402室</t>
  </si>
  <si>
    <t>南海家园七里5号楼2单元1301室</t>
  </si>
  <si>
    <t>南海家园七里5号楼2单元202室</t>
  </si>
  <si>
    <t>南海家园七里13号楼1单元1502室</t>
  </si>
  <si>
    <t>南海家园七里13号楼1单元1402室</t>
  </si>
  <si>
    <t>南海家园七里13号楼1单元1302室</t>
  </si>
  <si>
    <t>南海家园七里28号楼3单元1701室</t>
  </si>
  <si>
    <t>南海家园七里28号楼1单元1602室</t>
  </si>
  <si>
    <t>南海家园七里28号楼1单元1402室</t>
  </si>
  <si>
    <t>南海家园七里28号楼3单元1401室</t>
  </si>
  <si>
    <t>南海家园一里2号楼1单元1802室</t>
  </si>
  <si>
    <t>南海家园一里3号楼1单元1402室</t>
  </si>
  <si>
    <t>南海家园一里8号楼1单元1502室</t>
  </si>
  <si>
    <t>南海家园一里21号楼1单元1402室</t>
  </si>
  <si>
    <t>南海家园二里6号楼4单元1801室</t>
  </si>
  <si>
    <t>南海家园二里6号楼4单元1802室</t>
  </si>
  <si>
    <t>南海家园二里10号楼2单元1501室</t>
  </si>
  <si>
    <t>南海家园二里30号楼3单元1201室</t>
  </si>
  <si>
    <t>南海家园四里4号楼3单元1401室</t>
  </si>
  <si>
    <t>南海家园四里4号楼3单元1301室</t>
  </si>
  <si>
    <t>南海家园四里4号楼3单元401室</t>
  </si>
  <si>
    <t>南海家园五里12号楼3单元1701室</t>
  </si>
  <si>
    <t>南海家园五里12号楼1单元1502室</t>
  </si>
  <si>
    <t>南海家园五里13号楼3单元1801室</t>
  </si>
  <si>
    <t>南海家园五里13号楼3单元1802室</t>
  </si>
  <si>
    <t>南海家园五里16号楼1单元1802室</t>
  </si>
  <si>
    <t>南海家园三里1号楼2单元1502室</t>
  </si>
  <si>
    <t>南海家园三里1号楼3单元201室</t>
  </si>
  <si>
    <t>南海家园三里1号楼3单元202室</t>
  </si>
  <si>
    <t>南海家园三里1号楼3单元301室</t>
  </si>
  <si>
    <t>南海家园三里1号楼3单元302室</t>
  </si>
  <si>
    <t>南海家园三里1号楼3单元401室</t>
  </si>
  <si>
    <t>南海家园三里1号楼3单元402室</t>
  </si>
  <si>
    <t>南海家园三里1号楼3单元1801室</t>
  </si>
  <si>
    <t>南海家园三里1号楼4单元1801室</t>
  </si>
  <si>
    <t>南海家园三里1号楼4单元1802室</t>
  </si>
  <si>
    <t>南海家园三里1号楼5单元1601室</t>
  </si>
  <si>
    <t>南海家园三里2号楼2单元1801室</t>
  </si>
  <si>
    <t>南海家园三里2号楼2单元1802室</t>
  </si>
  <si>
    <t>南海家园三里2号楼3单元1802室</t>
  </si>
  <si>
    <t>南海家园三里3号楼1单元1202室</t>
  </si>
  <si>
    <t>南海家园三里3号楼2单元201室</t>
  </si>
  <si>
    <t>南海家园三里3号楼2单元202室</t>
  </si>
  <si>
    <t>南海家园三里3号楼4单元1801室</t>
  </si>
  <si>
    <t>南海家园三里3号楼5单元1401室</t>
  </si>
  <si>
    <t>南海家园三里4号楼2单元102室</t>
  </si>
  <si>
    <t>南海家园三里4号楼2单元301室</t>
  </si>
  <si>
    <t>南海家园三里4号楼2单元302室</t>
  </si>
  <si>
    <t>南海家园三里4号楼2单元501室</t>
  </si>
  <si>
    <t>南海家园三里4号楼2单元502室</t>
  </si>
  <si>
    <t>南海家园三里4号楼3单元1801室</t>
  </si>
  <si>
    <t>南海家园三里4号楼3单元1802室</t>
  </si>
  <si>
    <t>南海家园三里5号楼1单元1302室</t>
  </si>
  <si>
    <t>南海家园三里5号楼1单元1402室</t>
  </si>
  <si>
    <t>南海家园三里5号楼1单元1502室</t>
  </si>
  <si>
    <t>南海家园三里5号楼1单元1802室</t>
  </si>
  <si>
    <t>南海家园三里5号楼3单元1601室</t>
  </si>
  <si>
    <t>南海家园三里5号楼3单元1802室</t>
  </si>
  <si>
    <t>南海家园三里6号楼1单元1301室</t>
  </si>
  <si>
    <t>南海家园三里9号楼1单元1802室</t>
  </si>
  <si>
    <t>南海家园三里9号楼2单元101室</t>
  </si>
  <si>
    <t>南海家园三里9号楼2单元1802室</t>
  </si>
  <si>
    <t>南海家园三里13号楼3单元1501室</t>
  </si>
  <si>
    <t>南海家园三里14号楼2单元102室</t>
  </si>
  <si>
    <t>南海家园三里15号楼1单元1502室</t>
  </si>
  <si>
    <t>南海家园三里16号楼2单元1502室</t>
  </si>
  <si>
    <t>南海家园三里17号楼2单元201室</t>
  </si>
  <si>
    <t>居委会用房</t>
  </si>
  <si>
    <t>南海家园三里17号楼2单元202室</t>
  </si>
  <si>
    <t>南海家园三里17号楼2单元401室</t>
  </si>
  <si>
    <t>南海家园三里17号楼2单元402室</t>
  </si>
  <si>
    <t>南海家园三里17号楼3单元401室</t>
  </si>
  <si>
    <t>南海家园三里17号楼3单元1501室</t>
  </si>
  <si>
    <t>南海家园三里20号楼1单元1802室</t>
  </si>
  <si>
    <t>南海家园三里20号楼2单元201室</t>
  </si>
  <si>
    <t>南海家园三里20号楼2单元1801室</t>
  </si>
  <si>
    <t>南海家园三里20号楼2单元1802室</t>
  </si>
  <si>
    <t>南海家园三里21号楼2单元1802室</t>
  </si>
  <si>
    <t>南海家园三里21号楼3单元1801室</t>
  </si>
  <si>
    <t>南海家园六里2号楼2单元1801室</t>
  </si>
  <si>
    <t>南海家园六里2号楼2单元1802室</t>
  </si>
  <si>
    <t>南海家园六里2号楼3单元1801室</t>
  </si>
  <si>
    <t>南海家园六里8号楼3单元101室</t>
  </si>
  <si>
    <t>南海家园六里4号楼1单元1802室</t>
  </si>
  <si>
    <t>南海家园六里4号楼2单元1801室</t>
  </si>
  <si>
    <t>南海家园六里4号楼2单元1802室</t>
  </si>
  <si>
    <t>南海家园六里4号楼3单元1801室</t>
  </si>
  <si>
    <t>南海家园六里4号楼3单元1802室</t>
  </si>
  <si>
    <t>南海家园六里4号楼2单元1701室</t>
  </si>
  <si>
    <t>南海家园六里4号楼3单元1701室</t>
  </si>
  <si>
    <t>南海家园六里8号楼3单元1601室</t>
  </si>
  <si>
    <t>南海家园六里8号楼3单元1602室</t>
  </si>
  <si>
    <t>南海家园六里9号楼1单元1802室</t>
  </si>
  <si>
    <t>南海家园六里9号楼3单元1801室</t>
  </si>
  <si>
    <t>南海家园六里9号楼1单元1702室</t>
  </si>
  <si>
    <t>南海家园六里9号楼3单元1701室</t>
  </si>
  <si>
    <t>南海家园六里9号楼1单元1402室</t>
  </si>
  <si>
    <t>南海家园六里11号楼2单元1602室</t>
  </si>
  <si>
    <t>南海家园六里11号楼3单元1601室</t>
  </si>
  <si>
    <t>南海家园六里12号楼1单元1802室</t>
  </si>
  <si>
    <t>南海家园六里12号楼2单元1801室</t>
  </si>
  <si>
    <t>南海家园六里12号楼2单元1802室</t>
  </si>
  <si>
    <t>南海家园六里12号楼3单元101室</t>
  </si>
  <si>
    <t>南海家园六里13号楼3单元202室</t>
  </si>
  <si>
    <t>南海家园六里13号楼3单元1802室</t>
  </si>
  <si>
    <t>南海家园六里14号楼1单元1802室</t>
  </si>
  <si>
    <t>南海家园六里14号楼2单元1801室</t>
  </si>
  <si>
    <t>南海家园六里14号楼2单元1802室</t>
  </si>
  <si>
    <t>南海家园六里14号楼1单元1702室</t>
  </si>
  <si>
    <t>南海家园六里15号楼1单元1602室</t>
  </si>
  <si>
    <t>南海家园六里15号楼4单元1601室</t>
  </si>
  <si>
    <t>南海家园六里15号楼3单元101室</t>
  </si>
  <si>
    <t>南海家园六里15号楼3单元102室</t>
  </si>
  <si>
    <t>南海家园六里15号楼3单元201室</t>
  </si>
  <si>
    <t>南海家园六里15号楼3单元301室</t>
  </si>
  <si>
    <t>南海家园六里15号楼3单元401室</t>
  </si>
  <si>
    <t>南海家园六里19号楼1单元1802室</t>
  </si>
  <si>
    <t>南海家园六里19号楼2单元1801室</t>
  </si>
  <si>
    <t>南海家园六里19号楼2单元1802室</t>
  </si>
  <si>
    <t>南海家园六里19号楼3单元1801室</t>
  </si>
  <si>
    <t>南海家园六里21号楼2单元1601室</t>
  </si>
  <si>
    <t>南海家园六里22号楼1单元1802室</t>
  </si>
  <si>
    <t>南海家园六里22号楼2单元1801室</t>
  </si>
  <si>
    <t>南海家园六里22号楼2单元1802室</t>
  </si>
  <si>
    <t>南海家园六里22号楼3单元1701室</t>
  </si>
  <si>
    <t>南海家园六里22号楼3单元1801室</t>
  </si>
  <si>
    <t>南海家园六里23号楼3单元1801室</t>
  </si>
  <si>
    <t>南海家园六里24号楼3单元1601室</t>
  </si>
  <si>
    <t>南海家园六里24号楼3单元1602室</t>
  </si>
  <si>
    <t>南海家园六里26号楼2单元1801室</t>
  </si>
  <si>
    <t>南海家园六里26号楼1单元1802室</t>
  </si>
  <si>
    <t>南海家园六里26号楼2单元1802室</t>
  </si>
  <si>
    <t>无档案袋</t>
  </si>
  <si>
    <t>南海家园六里26号楼3单元1801室</t>
  </si>
  <si>
    <t>南海家园六里26号楼1单元1702室</t>
  </si>
  <si>
    <t>南海家园六里26号楼3单元1701室</t>
  </si>
  <si>
    <t>南海家园六里27号楼1单元1602室</t>
  </si>
  <si>
    <t>南海家园六里27号楼2单元101室</t>
  </si>
  <si>
    <t>南海家园六里27号楼2单元102室</t>
  </si>
  <si>
    <t>南海家园六里27号楼2单元1802室</t>
  </si>
  <si>
    <t>南海家园六里27号楼3单元1601室</t>
  </si>
  <si>
    <t>南海家园六里27号楼3单元1701室</t>
  </si>
  <si>
    <t>南海家园六里27号楼3单元1801室</t>
  </si>
  <si>
    <t>南海家园六里27号楼3单元1802室</t>
  </si>
  <si>
    <t>南海家园六里30号楼1单元902室</t>
  </si>
  <si>
    <t>南海家园六里29号楼1单元1602室</t>
  </si>
  <si>
    <t>南海家园六里30号楼1单元1802室</t>
  </si>
  <si>
    <t>南海家园六里30号楼1单元1102室</t>
  </si>
  <si>
    <t>南海家园六里30号楼1单元1402室</t>
  </si>
  <si>
    <t>南海家园六里30号楼1单元1502室</t>
  </si>
  <si>
    <t>南海家园六里30号楼4单元1801室</t>
  </si>
  <si>
    <t>南海家园六里30号楼2单元1801室</t>
  </si>
  <si>
    <t>南海家园六里30号楼2单元1802室</t>
  </si>
  <si>
    <t>南海家园六里30号楼3单元1801室</t>
  </si>
  <si>
    <t>南海家园六里30号楼3单元1802室</t>
  </si>
  <si>
    <t>南海家园六里30号楼4单元201室</t>
  </si>
  <si>
    <t>南海家园六里30号楼4单元401室</t>
  </si>
  <si>
    <t>南海家园六里30号楼4单元601室</t>
  </si>
  <si>
    <t>南海家园六里30号楼4单元1001室</t>
  </si>
  <si>
    <t>南海家园六里30号楼4单元1101室</t>
  </si>
  <si>
    <t>南海家园六里30号楼4单元1201室</t>
  </si>
  <si>
    <t>南海家园六里30号楼4单元1301室</t>
  </si>
  <si>
    <t>南海家园六里30号楼4单元1401室</t>
  </si>
  <si>
    <t>南海家园六里30号楼4单元1501室</t>
  </si>
  <si>
    <t>南海家园六里30号楼4单元1601室</t>
  </si>
  <si>
    <t>南海家园六里32号楼1单元402室</t>
  </si>
  <si>
    <t>南海家园六里32号楼1单元1302室</t>
  </si>
  <si>
    <t>南海家园六里32号楼1单元1402室</t>
  </si>
  <si>
    <t>南海家园六里32号楼1单元1602室</t>
  </si>
  <si>
    <t>南海家园六里32号楼1单元1702室</t>
  </si>
  <si>
    <t>南海家园六里32号楼1单元1802室</t>
  </si>
  <si>
    <t>南海家园六里32号楼2单元1801室</t>
  </si>
  <si>
    <t>南海家园六里32号楼2单元1802室</t>
  </si>
  <si>
    <t>南海家园六里32号楼3单元1401室</t>
  </si>
  <si>
    <t>南海家园六里32号楼3单元1501室</t>
  </si>
  <si>
    <t>南海家园六里32号楼3单元1601室</t>
  </si>
  <si>
    <t>南海家园六里32号楼3单元1701室</t>
  </si>
  <si>
    <t>南海家园六里32号楼3单元1801室</t>
  </si>
  <si>
    <t>南海家园六里33号楼1单元1202室</t>
  </si>
  <si>
    <t>南海家园六里33号楼1单元1302室</t>
  </si>
  <si>
    <t>南海家园六里33号楼1单元1602室</t>
  </si>
  <si>
    <t>南海家园六里33号楼1单元1702室</t>
  </si>
  <si>
    <t>南海家园六里33号楼1单元1802室</t>
  </si>
  <si>
    <t>南海家园六里33号楼2单元1802室</t>
  </si>
  <si>
    <t>南海家园六里33号楼3单元1301室</t>
  </si>
  <si>
    <t>南海家园六里33号楼3单元1401室</t>
  </si>
  <si>
    <t>南海家园六里33号楼3单元1501室</t>
  </si>
  <si>
    <t>南海家园六里33号楼3单元1701室</t>
  </si>
  <si>
    <t>南海家园六里33号楼3单元1801室</t>
  </si>
  <si>
    <t>南海家园六里34号楼3单元1101室</t>
  </si>
  <si>
    <t>南海家园六里34号楼3单元1201室</t>
  </si>
  <si>
    <t>南海家园六里34号楼3单元1301室</t>
  </si>
  <si>
    <t>南海家园六里34号楼3单元1401室</t>
  </si>
  <si>
    <t>南海家园六里34号楼3单元1501室</t>
  </si>
  <si>
    <t>南海家园六里35号楼3单元1001室</t>
  </si>
  <si>
    <t>南海家园六里35号楼3单元1101室</t>
  </si>
  <si>
    <t>南海家园六里35号楼3单元1201室</t>
  </si>
  <si>
    <t>南海家园六里35号楼3单元1301室</t>
  </si>
  <si>
    <t>南海家园六里35号楼3单元1401室</t>
  </si>
  <si>
    <t>南海家园六里35号楼3单元1501室</t>
  </si>
  <si>
    <t>南海家园六里35号楼3单元1601室</t>
  </si>
  <si>
    <t>南海家园七里1号楼1单元1703室</t>
  </si>
  <si>
    <t>M</t>
  </si>
  <si>
    <t>南海家园七里1号楼1单元1704室</t>
  </si>
  <si>
    <t>L</t>
  </si>
  <si>
    <t>南海家园七里1号楼2单元1801室</t>
  </si>
  <si>
    <t>南海家园七里1号楼2单元1802室</t>
  </si>
  <si>
    <t>南海家园七里1号楼2单元1803室</t>
  </si>
  <si>
    <t>南海家园七里1号楼2单元1804室</t>
  </si>
  <si>
    <t>南海家园七里3号楼1单元1402室</t>
  </si>
  <si>
    <t>南海家园七里3号楼1单元1502室</t>
  </si>
  <si>
    <t>南海家园七里3号楼1单元1602室</t>
  </si>
  <si>
    <t>南海家园七里3号楼1单元1702室</t>
  </si>
  <si>
    <t>南海家园七里3号楼1单元1801室</t>
  </si>
  <si>
    <t>南海家园七里3号楼1单元1802室</t>
  </si>
  <si>
    <t>南海家园七里3号楼2单元1201室</t>
  </si>
  <si>
    <t>南海家园七里3号楼2单元1701室</t>
  </si>
  <si>
    <t>南海家园七里3号楼2单元1702室</t>
  </si>
  <si>
    <t>南海家园七里3号楼2单元1801室</t>
  </si>
  <si>
    <t>南海家园七里3号楼2单元1802室</t>
  </si>
  <si>
    <t>南海家园七里5号楼3单元301室</t>
  </si>
  <si>
    <t>南海家园七里5号楼3单元401室</t>
  </si>
  <si>
    <t>南海家园七里5号楼3单元1401室</t>
  </si>
  <si>
    <t>南海家园七里5号楼3单元1402室</t>
  </si>
  <si>
    <t>南海家园七里5号楼4单元402室</t>
  </si>
  <si>
    <t>南海家园七里5号楼4单元502室</t>
  </si>
  <si>
    <t>南海家园七里6号楼1单元1402室</t>
  </si>
  <si>
    <t>南海家园七里6号楼2单元401室</t>
  </si>
  <si>
    <t>南海家园七里6号楼2单元1402室</t>
  </si>
  <si>
    <t>南海家园七里6号楼3单元201室</t>
  </si>
  <si>
    <t>南海家园七里6号楼3单元202室</t>
  </si>
  <si>
    <t>南海家园七里6号楼3单元1401室</t>
  </si>
  <si>
    <t>南海家园七里6号楼3单元1402室</t>
  </si>
  <si>
    <t>南海家园七里6号楼4单元401室</t>
  </si>
  <si>
    <t>南海家园七里6号楼4单元501室</t>
  </si>
  <si>
    <t>南海家园七里6号楼4单元1401室</t>
  </si>
  <si>
    <t>南海家园七里7号楼1单元1801室</t>
  </si>
  <si>
    <t>南海家园七里7号楼1单元1802室</t>
  </si>
  <si>
    <t>南海家园七里7号楼2单元1801室</t>
  </si>
  <si>
    <t>南海家园七里7号楼2单元1802室</t>
  </si>
  <si>
    <t>南海家园七里10号楼1单元303室</t>
  </si>
  <si>
    <t>K</t>
  </si>
  <si>
    <t>南海家园七里10号楼1单元403室</t>
  </si>
  <si>
    <t>南海家园七里10号楼1单元1002室</t>
  </si>
  <si>
    <t>南海家园七里10号楼1单元1102室</t>
  </si>
  <si>
    <t>南海家园七里10号楼1单元1103室</t>
  </si>
  <si>
    <t>南海家园七里10号楼1单元1202室</t>
  </si>
  <si>
    <t>南海家园七里10号楼1单元1203室</t>
  </si>
  <si>
    <t>南海家园七里10号楼1单元1302室</t>
  </si>
  <si>
    <t>南海家园七里10号楼1单元1303室</t>
  </si>
  <si>
    <t>南海家园七里10号楼1单元1402室</t>
  </si>
  <si>
    <t>南海家园七里10号楼1单元1403室</t>
  </si>
  <si>
    <t>南海家园七里10号楼1单元1502室</t>
  </si>
  <si>
    <t>南海家园七里10号楼1单元1503室</t>
  </si>
  <si>
    <t>南海家园七里10号楼1单元1602室</t>
  </si>
  <si>
    <t>南海家园七里10号楼1单元1603室</t>
  </si>
  <si>
    <t>南海家园七里10号楼1单元1702室</t>
  </si>
  <si>
    <t>南海家园七里10号楼1单元1703室</t>
  </si>
  <si>
    <t>南海家园七里10号楼1单元1802室</t>
  </si>
  <si>
    <t>南海家园七里10号楼1单元1803室</t>
  </si>
  <si>
    <t>南海家园七里10号楼2单元203室</t>
  </si>
  <si>
    <t>南海家园七里10号楼2单元302室</t>
  </si>
  <si>
    <t>南海家园七里10号楼2单元503室</t>
  </si>
  <si>
    <t>南海家园七里10号楼2单元902室</t>
  </si>
  <si>
    <t>南海家园七里10号楼2单元903室</t>
  </si>
  <si>
    <t>南海家园七里10号楼2单元1002室</t>
  </si>
  <si>
    <t>南海家园七里10号楼2单元1102室</t>
  </si>
  <si>
    <t>南海家园七里10号楼2单元1103室</t>
  </si>
  <si>
    <t>南海家园七里10号楼2单元1202室</t>
  </si>
  <si>
    <t>南海家园七里10号楼2单元1203室</t>
  </si>
  <si>
    <t>南海家园七里10号楼2单元1302室</t>
  </si>
  <si>
    <t>南海家园七里10号楼2单元1303室</t>
  </si>
  <si>
    <t>南海家园七里10号楼2单元1402室</t>
  </si>
  <si>
    <t>南海家园七里10号楼2单元1403室</t>
  </si>
  <si>
    <t>南海家园七里10号楼2单元1502室</t>
  </si>
  <si>
    <t>南海家园七里10号楼2单元1503室</t>
  </si>
  <si>
    <t>南海家园七里10号楼2单元1602室</t>
  </si>
  <si>
    <t>南海家园七里10号楼2单元1603室</t>
  </si>
  <si>
    <t>南海家园七里10号楼2单元1702室</t>
  </si>
  <si>
    <t>南海家园七里10号楼2单元1703室</t>
  </si>
  <si>
    <t>南海家园七里10号楼2单元1802室</t>
  </si>
  <si>
    <t>南海家园七里10号楼2单元1803室</t>
  </si>
  <si>
    <t>南海家园七里12号楼1单元1802室</t>
  </si>
  <si>
    <t>南海家园七里13号楼1单元1702室</t>
  </si>
  <si>
    <t>南海家园七里13号楼1单元1802室</t>
  </si>
  <si>
    <t>南海家园七里13号楼2单元1801室</t>
  </si>
  <si>
    <t>南海家园七里13号楼3单元1401室</t>
  </si>
  <si>
    <t>南海家园七里13号楼3单元1701室</t>
  </si>
  <si>
    <t>南海家园七里13号楼3单元1801室</t>
  </si>
  <si>
    <t>南海家园七里14号楼1单元302室</t>
  </si>
  <si>
    <t>南海家园七里14号楼1单元303室</t>
  </si>
  <si>
    <t>南海家园七里14号楼1单元402室</t>
  </si>
  <si>
    <t>南海家园七里14号楼1单元403室</t>
  </si>
  <si>
    <t>南海家园七里14号楼1单元503室</t>
  </si>
  <si>
    <t>南海家园七里14号楼1单元702室</t>
  </si>
  <si>
    <t>南海家园七里14号楼1单元703室</t>
  </si>
  <si>
    <t>南海家园七里14号楼1单元903室</t>
  </si>
  <si>
    <t>南海家园七里14号楼1单元1002室</t>
  </si>
  <si>
    <t>南海家园七里14号楼1单元1003室</t>
  </si>
  <si>
    <t>南海家园七里14号楼1单元1102室</t>
  </si>
  <si>
    <t>南海家园七里14号楼1单元1103室</t>
  </si>
  <si>
    <t>南海家园七里14号楼1单元1203室</t>
  </si>
  <si>
    <t>南海家园七里14号楼1单元1302室</t>
  </si>
  <si>
    <t>南海家园七里14号楼1单元1303室</t>
  </si>
  <si>
    <t>南海家园七里14号楼1单元1402室</t>
  </si>
  <si>
    <t>南海家园七里14号楼1单元1403室</t>
  </si>
  <si>
    <t>南海家园七里14号楼1单元1502室</t>
  </si>
  <si>
    <t>南海家园七里14号楼1单元1503室</t>
  </si>
  <si>
    <t>南海家园七里14号楼1单元1602室</t>
  </si>
  <si>
    <t>南海家园七里14号楼1单元1603室</t>
  </si>
  <si>
    <t>南海家园七里14号楼1单元1702室</t>
  </si>
  <si>
    <t>南海家园七里14号楼1单元1703室</t>
  </si>
  <si>
    <t>南海家园七里14号楼1单元1802室</t>
  </si>
  <si>
    <t>南海家园七里14号楼1单元1803室</t>
  </si>
  <si>
    <t>南海家园七里14号楼2单元303室</t>
  </si>
  <si>
    <t>南海家园七里14号楼2单元402室</t>
  </si>
  <si>
    <t>南海家园七里14号楼2单元403室</t>
  </si>
  <si>
    <t>南海家园七里14号楼2单元703室</t>
  </si>
  <si>
    <t>南海家园七里14号楼2单元1002室</t>
  </si>
  <si>
    <t>南海家园七里14号楼2单元1003室</t>
  </si>
  <si>
    <t>南海家园七里14号楼2单元1102室</t>
  </si>
  <si>
    <t>南海家园七里14号楼2单元1103室</t>
  </si>
  <si>
    <t>南海家园七里14号楼2单元1203室</t>
  </si>
  <si>
    <t>南海家园七里14号楼2单元1302室</t>
  </si>
  <si>
    <t>南海家园七里14号楼2单元1303室</t>
  </si>
  <si>
    <t>南海家园七里14号楼2单元1402室</t>
  </si>
  <si>
    <t>南海家园七里14号楼2单元1403室</t>
  </si>
  <si>
    <t>南海家园七里14号楼2单元1502室</t>
  </si>
  <si>
    <t>南海家园七里14号楼2单元1503室</t>
  </si>
  <si>
    <t>南海家园七里14号楼2单元1602室</t>
  </si>
  <si>
    <t>南海家园七里14号楼2单元1603室</t>
  </si>
  <si>
    <t>南海家园七里14号楼2单元1702室</t>
  </si>
  <si>
    <t>南海家园七里14号楼2单元1703室</t>
  </si>
  <si>
    <t>南海家园七里14号楼2单元1802室</t>
  </si>
  <si>
    <t>南海家园七里14号楼2单元1803室</t>
  </si>
  <si>
    <t>南海家园七里16号楼1单元1502室</t>
  </si>
  <si>
    <t>南海家园七里16号楼2单元102室</t>
  </si>
  <si>
    <t>南海家园七里16号楼2单元602室</t>
  </si>
  <si>
    <t>南海家园七里16号楼2单元902室</t>
  </si>
  <si>
    <t>南海家园七里16号楼2单元1001室</t>
  </si>
  <si>
    <t>南海家园七里16号楼2单元1101室</t>
  </si>
  <si>
    <t>南海家园七里16号楼2单元1501室</t>
  </si>
  <si>
    <t>南海家园七里16号楼2单元1502室</t>
  </si>
  <si>
    <t>南海家园七里17号楼1单元302室</t>
  </si>
  <si>
    <t>南海家园七里17号楼1单元1102室</t>
  </si>
  <si>
    <t>南海家园七里17号楼1单元1302室</t>
  </si>
  <si>
    <t>南海家园七里17号楼1单元1402室</t>
  </si>
  <si>
    <t>南海家园七里17号楼1单元1502室</t>
  </si>
  <si>
    <t>南海家园七里17号楼1单元1602室</t>
  </si>
  <si>
    <t>南海家园七里17号楼1单元1702室</t>
  </si>
  <si>
    <t>南海家园七里17号楼1单元1802室</t>
  </si>
  <si>
    <t>南海家园七里17号楼2单元301室</t>
  </si>
  <si>
    <t>南海家园七里17号楼2单元302室</t>
  </si>
  <si>
    <t>南海家园七里17号楼3单元1301室</t>
  </si>
  <si>
    <t>南海家园七里17号楼3单元1401室</t>
  </si>
  <si>
    <t>南海家园七里17号楼3单元1501室</t>
  </si>
  <si>
    <t>南海家园七里17号楼3单元1701室</t>
  </si>
  <si>
    <t>南海家园七里17号楼3单元1801室</t>
  </si>
  <si>
    <t>南海家园七里18号楼1单元402室</t>
  </si>
  <si>
    <t>南海家园七里18号楼1单元1402室</t>
  </si>
  <si>
    <t>南海家园七里18号楼1单元1502室</t>
  </si>
  <si>
    <t>南海家园七里18号楼1单元1602室</t>
  </si>
  <si>
    <t>南海家园七里18号楼1单元1802室</t>
  </si>
  <si>
    <t>南海家园七里18号楼2单元1801室</t>
  </si>
  <si>
    <t>南海家园七里18号楼2单元1802室</t>
  </si>
  <si>
    <t>南海家园七里18号楼3单元1401室</t>
  </si>
  <si>
    <t>南海家园七里18号楼3单元1501室</t>
  </si>
  <si>
    <t>南海家园七里18号楼3单元1801室</t>
  </si>
  <si>
    <t>南海家园七里19号楼1单元302室</t>
  </si>
  <si>
    <t>南海家园七里19号楼1单元403室</t>
  </si>
  <si>
    <t>南海家园七里19号楼1单元503室</t>
  </si>
  <si>
    <t>南海家园七里19号楼1单元703室</t>
  </si>
  <si>
    <t>南海家园七里19号楼1单元803室</t>
  </si>
  <si>
    <t>南海家园七里19号楼1单元903室</t>
  </si>
  <si>
    <t>南海家园七里19号楼1单元1003室</t>
  </si>
  <si>
    <t>南海家园七里19号楼1单元1102室</t>
  </si>
  <si>
    <t>南海家园七里19号楼1单元1103室</t>
  </si>
  <si>
    <t>南海家园七里19号楼1单元1202室</t>
  </si>
  <si>
    <t>南海家园七里19号楼1单元1203室</t>
  </si>
  <si>
    <t>南海家园七里19号楼1单元1302室</t>
  </si>
  <si>
    <t>南海家园七里19号楼1单元1303室</t>
  </si>
  <si>
    <t>南海家园七里19号楼1单元1402室</t>
  </si>
  <si>
    <t>南海家园七里19号楼1单元1403室</t>
  </si>
  <si>
    <t>南海家园七里19号楼1单元1502室</t>
  </si>
  <si>
    <t>南海家园七里19号楼1单元1503室</t>
  </si>
  <si>
    <t>南海家园七里19号楼1单元1602室</t>
  </si>
  <si>
    <t>南海家园七里19号楼1单元1603室</t>
  </si>
  <si>
    <t>南海家园七里19号楼1单元1702室</t>
  </si>
  <si>
    <t>南海家园七里19号楼1单元1703室</t>
  </si>
  <si>
    <t>南海家园七里19号楼1单元1802室</t>
  </si>
  <si>
    <t>南海家园七里19号楼1单元1803室</t>
  </si>
  <si>
    <t>南海家园七里19号楼2单元302室</t>
  </si>
  <si>
    <t>南海家园七里19号楼2单元303室</t>
  </si>
  <si>
    <t>南海家园七里19号楼2单元402室</t>
  </si>
  <si>
    <t>南海家园七里19号楼2单元403室</t>
  </si>
  <si>
    <t>南海家园七里19号楼2单元502室</t>
  </si>
  <si>
    <t>南海家园七里19号楼2单元503室</t>
  </si>
  <si>
    <t>南海家园七里19号楼2单元702室</t>
  </si>
  <si>
    <t>南海家园七里19号楼2单元903室</t>
  </si>
  <si>
    <t>南海家园七里19号楼2单元1002室</t>
  </si>
  <si>
    <t>南海家园七里19号楼2单元1003室</t>
  </si>
  <si>
    <t>南海家园七里19号楼2单元1102室</t>
  </si>
  <si>
    <t>南海家园七里19号楼2单元1103室</t>
  </si>
  <si>
    <t>南海家园七里19号楼2单元1202室</t>
  </si>
  <si>
    <t>南海家园七里19号楼2单元1203室</t>
  </si>
  <si>
    <t>南海家园七里19号楼2单元1302室</t>
  </si>
  <si>
    <t>南海家园七里19号楼2单元1402室</t>
  </si>
  <si>
    <t>南海家园七里19号楼2单元1403室</t>
  </si>
  <si>
    <t>南海家园七里19号楼2单元1502室</t>
  </si>
  <si>
    <t>南海家园七里19号楼2单元1503室</t>
  </si>
  <si>
    <t>南海家园七里19号楼2单元1602室</t>
  </si>
  <si>
    <t>南海家园七里19号楼2单元1603室</t>
  </si>
  <si>
    <t>南海家园七里19号楼2单元1802室</t>
  </si>
  <si>
    <t>南海家园七里19号楼2单元1803室</t>
  </si>
  <si>
    <t>南海家园七里23号楼1单元402室</t>
  </si>
  <si>
    <t>南海家园七里23号楼1单元403室</t>
  </si>
  <si>
    <t>南海家园七里23号楼1单元502室</t>
  </si>
  <si>
    <t>南海家园七里23号楼1单元503室</t>
  </si>
  <si>
    <t>南海家园七里23号楼1单元703室</t>
  </si>
  <si>
    <t>南海家园七里23号楼1单元902室</t>
  </si>
  <si>
    <t>南海家园七里23号楼1单元903室</t>
  </si>
  <si>
    <t>南海家园七里23号楼1单元1002室</t>
  </si>
  <si>
    <t>南海家园七里23号楼1单元1102室</t>
  </si>
  <si>
    <t>南海家园七里23号楼1单元1103室</t>
  </si>
  <si>
    <t>南海家园七里23号楼1单元1202室</t>
  </si>
  <si>
    <t>南海家园七里23号楼1单元1203室</t>
  </si>
  <si>
    <t>南海家园七里23号楼1单元1302室</t>
  </si>
  <si>
    <t>南海家园七里23号楼1单元1402室</t>
  </si>
  <si>
    <t>南海家园七里23号楼1单元1403室</t>
  </si>
  <si>
    <t>南海家园七里23号楼1单元1502室</t>
  </si>
  <si>
    <t>南海家园七里23号楼1单元1503室</t>
  </si>
  <si>
    <t>南海家园七里23号楼1单元1602室</t>
  </si>
  <si>
    <t>南海家园七里23号楼1单元1603室</t>
  </si>
  <si>
    <t>南海家园七里23号楼1单元1702室</t>
  </si>
  <si>
    <t>南海家园七里23号楼1单元1703室</t>
  </si>
  <si>
    <t>南海家园七里23号楼1单元1802室</t>
  </si>
  <si>
    <t>南海家园七里23号楼1单元1803室</t>
  </si>
  <si>
    <t>南海家园七里23号楼2单元302室</t>
  </si>
  <si>
    <t>南海家园七里23号楼2单元402室</t>
  </si>
  <si>
    <t>南海家园七里23号楼2单元403室</t>
  </si>
  <si>
    <t>南海家园七里23号楼2单元502室</t>
  </si>
  <si>
    <t>南海家园七里23号楼2单元503室</t>
  </si>
  <si>
    <t>南海家园七里23号楼2单元702室</t>
  </si>
  <si>
    <t>南海家园七里23号楼2单元703室</t>
  </si>
  <si>
    <t>南海家园七里23号楼2单元902室</t>
  </si>
  <si>
    <t>南海家园七里23号楼2单元903室</t>
  </si>
  <si>
    <t>南海家园七里23号楼2单元1002室</t>
  </si>
  <si>
    <t>南海家园七里23号楼2单元1003室</t>
  </si>
  <si>
    <t>南海家园七里23号楼2单元1102室</t>
  </si>
  <si>
    <t>南海家园七里23号楼2单元1103室</t>
  </si>
  <si>
    <t>南海家园七里23号楼2单元1202室</t>
  </si>
  <si>
    <t>南海家园七里23号楼2单元1203室</t>
  </si>
  <si>
    <t>南海家园七里23号楼2单元1302室</t>
  </si>
  <si>
    <t>南海家园七里23号楼2单元1303室</t>
  </si>
  <si>
    <t>南海家园七里23号楼2单元1402室</t>
  </si>
  <si>
    <t>南海家园七里23号楼2单元1403室</t>
  </si>
  <si>
    <t>南海家园七里23号楼2单元1502室</t>
  </si>
  <si>
    <t>南海家园七里23号楼2单元1602室</t>
  </si>
  <si>
    <t>南海家园七里23号楼2单元1603室</t>
  </si>
  <si>
    <t>南海家园七里23号楼2单元1703室</t>
  </si>
  <si>
    <t>南海家园七里23号楼2单元1802室</t>
  </si>
  <si>
    <t>南海家园七里23号楼2单元1803室</t>
  </si>
  <si>
    <t>南海家园七里26号楼2单元301室</t>
  </si>
  <si>
    <t>南海家园七里26号楼2单元1401室</t>
  </si>
  <si>
    <t>南海家园七里26号楼2单元1402室</t>
  </si>
  <si>
    <t>南海家园七里26号楼2单元1801室</t>
  </si>
  <si>
    <t>南海家园七里26号楼2单元1802室</t>
  </si>
  <si>
    <t>南海家园七里27号楼1单元402室</t>
  </si>
  <si>
    <t>南海家园七里27号楼1单元403室</t>
  </si>
  <si>
    <t>南海家园七里27号楼1单元503室</t>
  </si>
  <si>
    <t>南海家园七里27号楼1单元803室</t>
  </si>
  <si>
    <t>南海家园七里27号楼1单元902室</t>
  </si>
  <si>
    <t>南海家园七里27号楼1单元903室</t>
  </si>
  <si>
    <t>南海家园七里27号楼1单元1002室</t>
  </si>
  <si>
    <t>南海家园七里27号楼1单元1003室</t>
  </si>
  <si>
    <t>南海家园七里27号楼1单元1102室</t>
  </si>
  <si>
    <t>南海家园七里27号楼1单元1103室</t>
  </si>
  <si>
    <t>南海家园七里27号楼1单元1202室</t>
  </si>
  <si>
    <t>南海家园七里27号楼1单元1203室</t>
  </si>
  <si>
    <t>南海家园七里27号楼1单元1302室</t>
  </si>
  <si>
    <t>南海家园七里27号楼1单元1303室</t>
  </si>
  <si>
    <t>南海家园七里27号楼1单元1402室</t>
  </si>
  <si>
    <t>南海家园七里27号楼1单元1403室</t>
  </si>
  <si>
    <t>南海家园七里27号楼1单元1502室</t>
  </si>
  <si>
    <t>南海家园七里27号楼1单元1503室</t>
  </si>
  <si>
    <t>南海家园七里27号楼1单元1602室</t>
  </si>
  <si>
    <t>南海家园七里27号楼1单元1603室</t>
  </si>
  <si>
    <t>南海家园七里27号楼2单元203室</t>
  </si>
  <si>
    <t>南海家园七里27号楼2单元402室</t>
  </si>
  <si>
    <t>南海家园七里27号楼2单元403室</t>
  </si>
  <si>
    <t>南海家园七里27号楼2单元502室</t>
  </si>
  <si>
    <t>南海家园七里27号楼2单元503室</t>
  </si>
  <si>
    <t>南海家园七里27号楼2单元603室</t>
  </si>
  <si>
    <t>南海家园七里27号楼2单元803室</t>
  </si>
  <si>
    <t>南海家园七里27号楼2单元902室</t>
  </si>
  <si>
    <t>南海家园七里27号楼2单元903室</t>
  </si>
  <si>
    <t>南海家园七里27号楼2单元1002室</t>
  </si>
  <si>
    <t>南海家园七里27号楼2单元1003室</t>
  </si>
  <si>
    <t>南海家园七里27号楼2单元1102室</t>
  </si>
  <si>
    <t>南海家园七里27号楼2单元1103室</t>
  </si>
  <si>
    <t>南海家园七里27号楼2单元1202室</t>
  </si>
  <si>
    <t>南海家园七里27号楼2单元1302室</t>
  </si>
  <si>
    <t>南海家园七里27号楼2单元1303室</t>
  </si>
  <si>
    <t>南海家园七里27号楼2单元1402室</t>
  </si>
  <si>
    <t>南海家园七里27号楼2单元1403室</t>
  </si>
  <si>
    <t>南海家园七里27号楼2单元1503室</t>
  </si>
  <si>
    <t>南海家园七里27号楼2单元1602室</t>
  </si>
  <si>
    <t>南海家园七里27号楼2单元1603室</t>
  </si>
  <si>
    <t>南海家园七里28号楼1单元1202室</t>
  </si>
  <si>
    <t>南海家园七里28号楼1单元1302室</t>
  </si>
  <si>
    <t>南海家园七里28号楼3单元1801室</t>
  </si>
  <si>
    <t>南海家园七里30号楼1单元1801室</t>
  </si>
  <si>
    <t>L边反</t>
  </si>
  <si>
    <t>南海家园七里30号楼1单元1903室</t>
  </si>
  <si>
    <t>南海家园一里1号楼2单元201室</t>
  </si>
  <si>
    <t>南海家园一里1号楼2单元202室</t>
  </si>
  <si>
    <t>南海家园一里1号楼3单元1401室</t>
  </si>
  <si>
    <t>南海家园一里1号楼3单元1801室</t>
  </si>
  <si>
    <t>南海家园一里1号楼3单元1802室</t>
  </si>
  <si>
    <t>南海家园一里2号楼1单元1402室</t>
  </si>
  <si>
    <t>南海家园一里2号楼1单元1602室</t>
  </si>
  <si>
    <t>南海家园一里2号楼1单元1702室</t>
  </si>
  <si>
    <t>南海家园一里2号楼2单元1801室</t>
  </si>
  <si>
    <t>南海家园一里2号楼2单元1802室</t>
  </si>
  <si>
    <t>南海家园一里2号楼3单元1801室</t>
  </si>
  <si>
    <t>南海家园一里3号楼1单元1702室</t>
  </si>
  <si>
    <t>南海家园一里3号楼1单元1802室</t>
  </si>
  <si>
    <t>南海家园一里3号楼2单元1801室</t>
  </si>
  <si>
    <t>南海家园一里3号楼2单元1802室</t>
  </si>
  <si>
    <t>南海家园一里3号楼3单元1801室</t>
  </si>
  <si>
    <t>南海家园一里4号楼1单元1802室</t>
  </si>
  <si>
    <t>南海家园一里4号楼2单元1802室</t>
  </si>
  <si>
    <t>南海家园一里4号楼3单元1801室</t>
  </si>
  <si>
    <t>南海家园一里5号楼1单元1802室</t>
  </si>
  <si>
    <t>南海家园一里5号楼2单元1801室</t>
  </si>
  <si>
    <t>南海家园一里5号楼3单元1801室</t>
  </si>
  <si>
    <t>南海家园一里10号楼2单元101室</t>
  </si>
  <si>
    <t>南海家园一里10号楼2单元201室</t>
  </si>
  <si>
    <t>南海家园一里10号楼2单元202室</t>
  </si>
  <si>
    <t>南海家园一里10号楼2单元302室</t>
  </si>
  <si>
    <t>南海家园一里10号楼3单元201室</t>
  </si>
  <si>
    <t>南海家园一里10号楼3单元1801室</t>
  </si>
  <si>
    <t>南海家园一里20号楼2单元1801室</t>
  </si>
  <si>
    <t>南海家园一里20号楼2单元1802室</t>
  </si>
  <si>
    <t>南海家园一里20号楼3单元1801室</t>
  </si>
  <si>
    <t>南海家园一里21号楼1单元1602室</t>
  </si>
  <si>
    <t>南海家园一里21号楼1单元1702室</t>
  </si>
  <si>
    <t>南海家园一里21号楼3单元1401室</t>
  </si>
  <si>
    <t>南海家园一里21号楼3单元1801室</t>
  </si>
  <si>
    <t>南海家园二里1号楼2单元201室</t>
  </si>
  <si>
    <t>南海家园二里1号楼2单元1801室</t>
  </si>
  <si>
    <t>南海家园二里1号楼2单元1802室</t>
  </si>
  <si>
    <t>南海家园二里1号楼3单元202室</t>
  </si>
  <si>
    <t>南海家园二里1号楼3单元1801室</t>
  </si>
  <si>
    <t>南海家园二里1号楼3单元1802室</t>
  </si>
  <si>
    <t>南海家园二里1号楼4单元1801室</t>
  </si>
  <si>
    <t>南海家园二里1号楼4单元1802室</t>
  </si>
  <si>
    <t>南海家园二里2号楼1单元1302室</t>
  </si>
  <si>
    <t>南海家园二里2号楼1单元1402室</t>
  </si>
  <si>
    <t>南海家园二里2号楼1单元1502室</t>
  </si>
  <si>
    <t>南海家园二里2号楼1单元1702室</t>
  </si>
  <si>
    <t>南海家园二里2号楼1单元1802室</t>
  </si>
  <si>
    <t>南海家园二里2号楼2单元101室</t>
  </si>
  <si>
    <t>南海家园二里2号楼2单元1801室</t>
  </si>
  <si>
    <t>南海家园二里2号楼2单元1802室</t>
  </si>
  <si>
    <t>南海家园二里2号楼3单元1801室</t>
  </si>
  <si>
    <t>南海家园二里2号楼3单元1802室</t>
  </si>
  <si>
    <t>南海家园二里2号楼4单元1801室</t>
  </si>
  <si>
    <t>南海家园二里2号楼5单元1101室</t>
  </si>
  <si>
    <t>南海家园二里2号楼5单元1601室</t>
  </si>
  <si>
    <t>南海家园二里2号楼5单元1701室</t>
  </si>
  <si>
    <t>南海家园二里3号楼1单元1301室</t>
  </si>
  <si>
    <t>南海家园二里3号楼2单元201室</t>
  </si>
  <si>
    <t>村委用房</t>
  </si>
  <si>
    <t>南海家园二里3号楼2单元1402室</t>
  </si>
  <si>
    <t>南海家园二里3号楼2单元1801室</t>
  </si>
  <si>
    <t>南海家园二里3号楼2单元1802室</t>
  </si>
  <si>
    <t>南海家园二里3号楼3单元1801室</t>
  </si>
  <si>
    <t>南海家园二里3号楼3单元1802室</t>
  </si>
  <si>
    <t>南海家园二里4号楼1单元202室</t>
  </si>
  <si>
    <t>村委用房（三槐）</t>
  </si>
  <si>
    <t>南海家园二里4号楼1单元302室</t>
  </si>
  <si>
    <t>南海家园二里4号楼2单元201室</t>
  </si>
  <si>
    <t>南海家园二里4号楼2单元202室</t>
  </si>
  <si>
    <t>南海家园二里4号楼3单元901室</t>
  </si>
  <si>
    <t>南海家园二里4号楼3单元1501室</t>
  </si>
  <si>
    <t>南海家园二里4号楼3单元1502室</t>
  </si>
  <si>
    <t>南海家园二里5号楼2单元102室</t>
  </si>
  <si>
    <t>南海家园二里5号楼2单元201室</t>
  </si>
  <si>
    <t>南海家园二里5号楼2单元202室</t>
  </si>
  <si>
    <t>南海家园二里5号楼2单元301室</t>
  </si>
  <si>
    <t>南海家园二里5号楼2单元302室</t>
  </si>
  <si>
    <t>南海家园二里5号楼2单元801室</t>
  </si>
  <si>
    <t>南海家园二里5号楼3单元201室</t>
  </si>
  <si>
    <t>南海家园二里5号楼3单元202室</t>
  </si>
  <si>
    <t>南海家园二里5号楼3单元301室</t>
  </si>
  <si>
    <t>南海家园二里5号楼3单元302室</t>
  </si>
  <si>
    <t>南海家园二里5号楼3单元401室</t>
  </si>
  <si>
    <t>南海家园二里5号楼3单元402室</t>
  </si>
  <si>
    <t>南海家园二里5号楼3单元501室</t>
  </si>
  <si>
    <t>南海家园二里5号楼3单元502室</t>
  </si>
  <si>
    <t>南海家园二里5号楼3单元601室</t>
  </si>
  <si>
    <t>南海家园二里5号楼3单元602室</t>
  </si>
  <si>
    <t>南海家园二里5号楼3单元701室</t>
  </si>
  <si>
    <t>南海家园二里5号楼3单元702室</t>
  </si>
  <si>
    <t>南海家园二里5号楼3单元802室</t>
  </si>
  <si>
    <t>南海家园二里5号楼3单元1701室</t>
  </si>
  <si>
    <t>南海家园二里5号楼3单元1702室</t>
  </si>
  <si>
    <t>南海家园二里6号楼2单元101室</t>
  </si>
  <si>
    <t>南海家园二里6号楼2单元1801室</t>
  </si>
  <si>
    <t>南海家园二里6号楼2单元1802室</t>
  </si>
  <si>
    <t>南海家园二里6号楼3单元101室</t>
  </si>
  <si>
    <t>南海家园二里6号楼3单元1801室</t>
  </si>
  <si>
    <t>南海家园二里6号楼3单元1802室</t>
  </si>
  <si>
    <t>南海家园二里6号楼4单元1401室</t>
  </si>
  <si>
    <t>南海家园二里6号楼4单元1701室</t>
  </si>
  <si>
    <t>南海家园二里7号楼1单元1002室</t>
  </si>
  <si>
    <t>南海家园二里7号楼1单元1302室</t>
  </si>
  <si>
    <t>南海家园二里7号楼1单元1402室</t>
  </si>
  <si>
    <t>南海家园二里7号楼1单元1502室</t>
  </si>
  <si>
    <t>南海家园二里7号楼1单元1602室</t>
  </si>
  <si>
    <t>南海家园二里7号楼1单元1702室</t>
  </si>
  <si>
    <t>南海家园二里7号楼1单元1802室</t>
  </si>
  <si>
    <t>南海家园二里7号楼2单元202室</t>
  </si>
  <si>
    <t>村委用房（南宫）</t>
  </si>
  <si>
    <t>南海家园二里7号楼3单元201室</t>
  </si>
  <si>
    <t>南海家园二里7号楼3单元401室</t>
  </si>
  <si>
    <t>南海家园二里7号楼3单元1401室</t>
  </si>
  <si>
    <t>南海家园二里7号楼3单元1601室</t>
  </si>
  <si>
    <t>南海家园二里7号楼3单元1701室</t>
  </si>
  <si>
    <t>南海家园二里7号楼3单元1801室</t>
  </si>
  <si>
    <t>南海家园二里9号楼1单元102室</t>
  </si>
  <si>
    <t>南海家园二里9号楼1单元202室</t>
  </si>
  <si>
    <t>南海家园二里9号楼2单元101室</t>
  </si>
  <si>
    <t>南海家园二里9号楼3单元1502室</t>
  </si>
  <si>
    <t>南海家园二里10号楼1单元102室</t>
  </si>
  <si>
    <t>南海家园二里10号楼3单元1501室</t>
  </si>
  <si>
    <t>南海家园二里13号楼2单元1801室</t>
  </si>
  <si>
    <t>南海家园二里13号楼2单元1802室</t>
  </si>
  <si>
    <t>南海家园二里13号楼3单元1801室</t>
  </si>
  <si>
    <t>南海家园二里14号楼2单元202室</t>
  </si>
  <si>
    <t>南海家园二里14号楼3单元101室</t>
  </si>
  <si>
    <t>村委用房（姜场）</t>
  </si>
  <si>
    <t>南海家园二里14号楼3单元1801室</t>
  </si>
  <si>
    <t>南海家园二里14号楼3单元1802室</t>
  </si>
  <si>
    <t>南海家园二里15号楼1单元1802室</t>
  </si>
  <si>
    <t>南海家园二里15号楼2单元1801室</t>
  </si>
  <si>
    <t>南海家园二里15号楼3单元1701室</t>
  </si>
  <si>
    <t>南海家园二里15号楼3单元1801室</t>
  </si>
  <si>
    <t>南海家园二里16号楼1单元202室</t>
  </si>
  <si>
    <t>瀛海镇用</t>
  </si>
  <si>
    <t>南海家园二里16号楼1单元1502室</t>
  </si>
  <si>
    <t>南海家园二里16号楼2单元402室</t>
  </si>
  <si>
    <t>南海家园二里16号楼2单元901室</t>
  </si>
  <si>
    <t>南海家园二里16号楼2单元1501室</t>
  </si>
  <si>
    <t>南海家园二里16号楼2单元1502室</t>
  </si>
  <si>
    <t>南海家园二里17号楼1单元1502室</t>
  </si>
  <si>
    <t>南海家园二里17号楼2单元102室</t>
  </si>
  <si>
    <t>南海家园二里18号楼1单元202室</t>
  </si>
  <si>
    <t>村委用房（怡乐）</t>
  </si>
  <si>
    <t>南海家园二里18号楼1单元1802室</t>
  </si>
  <si>
    <t>南海家园二里18号楼2单元1801室</t>
  </si>
  <si>
    <t>南海家园二里18号楼2单元1802室</t>
  </si>
  <si>
    <t>南海家园二里18号楼3单元201室</t>
  </si>
  <si>
    <t>南海家园二里19号楼1单元1102室</t>
  </si>
  <si>
    <t>南海家园二里19号楼1单元1202室</t>
  </si>
  <si>
    <t>南海家园二里19号楼1单元1302室</t>
  </si>
  <si>
    <t>南海家园二里19号楼1单元1501室</t>
  </si>
  <si>
    <t>南海家园二里19号楼1单元1502室</t>
  </si>
  <si>
    <t>南海家园二里19号楼1单元1601室</t>
  </si>
  <si>
    <t>南海家园二里19号楼1单元1602室</t>
  </si>
  <si>
    <t>南海家园二里19号楼1单元1702室</t>
  </si>
  <si>
    <t>南海家园二里19号楼1单元1802室</t>
  </si>
  <si>
    <t>南海家园二里19号楼2单元1801室</t>
  </si>
  <si>
    <t>南海家园二里19号楼2单元1802室</t>
  </si>
  <si>
    <t>南海家园二里19号楼3单元1201室</t>
  </si>
  <si>
    <t>南海家园二里19号楼3单元1301室</t>
  </si>
  <si>
    <t>南海家园二里19号楼3单元1401室</t>
  </si>
  <si>
    <t>南海家园二里19号楼3单元1501室</t>
  </si>
  <si>
    <t>南海家园二里19号楼3单元1601室</t>
  </si>
  <si>
    <t>南海家园二里19号楼3单元1701室</t>
  </si>
  <si>
    <t>南海家园二里19号楼3单元1801室</t>
  </si>
  <si>
    <t>南海家园二里21号楼1单元1402室</t>
  </si>
  <si>
    <t>南海家园二里21号楼1单元1602室</t>
  </si>
  <si>
    <t>南海家园二里21号楼1单元1702室</t>
  </si>
  <si>
    <t>南海家园二里21号楼1单元1802室</t>
  </si>
  <si>
    <t>南海家园二里21号楼3单元1401室</t>
  </si>
  <si>
    <t>南海家园二里21号楼3单元1501室</t>
  </si>
  <si>
    <t>南海家园二里21号楼3单元1801室</t>
  </si>
  <si>
    <t>南海家园二里22号楼1单元1702室</t>
  </si>
  <si>
    <t>南海家园二里22号楼1单元1802室</t>
  </si>
  <si>
    <t>南海家园二里22号楼2单元1801室</t>
  </si>
  <si>
    <t>南海家园二里23号楼2单元1502室</t>
  </si>
  <si>
    <t>南海家园二里23号楼3单元1501室</t>
  </si>
  <si>
    <t>南海家园二里24号楼1单元1402室</t>
  </si>
  <si>
    <t>南海家园二里24号楼1单元1602室</t>
  </si>
  <si>
    <t>南海家园二里24号楼1单元1802室</t>
  </si>
  <si>
    <t>南海家园二里24号楼3单元1401室</t>
  </si>
  <si>
    <t>南海家园二里24号楼3单元1601室</t>
  </si>
  <si>
    <t>南海家园二里24号楼3单元1701室</t>
  </si>
  <si>
    <t>南海家园二里24号楼3单元1801室</t>
  </si>
  <si>
    <t>南海家园二里25号楼1单元202室</t>
  </si>
  <si>
    <t>南海家园二里25号楼2单元201室</t>
  </si>
  <si>
    <t>村委用房（笃庆）</t>
  </si>
  <si>
    <t>南海家园二里25号楼2单元202室</t>
  </si>
  <si>
    <t>南海家园二里25号楼2单元1502室</t>
  </si>
  <si>
    <t>南海家园二里25号楼3单元1502室</t>
  </si>
  <si>
    <t>南海家园二里27号楼1单元1102室</t>
  </si>
  <si>
    <t>南海家园二里27号楼1单元1402室</t>
  </si>
  <si>
    <t>南海家园二里27号楼1单元1502室</t>
  </si>
  <si>
    <t>南海家园二里27号楼1单元1702室</t>
  </si>
  <si>
    <t>南海家园二里27号楼1单元1802室</t>
  </si>
  <si>
    <t>南海家园二里27号楼2单元1801室</t>
  </si>
  <si>
    <t>南海家园二里27号楼3单元401室</t>
  </si>
  <si>
    <t>南海家园二里27号楼3单元1801室</t>
  </si>
  <si>
    <t>南海家园二里27号楼3单元1802室</t>
  </si>
  <si>
    <t>南海家园二里29号楼2单元1502室</t>
  </si>
  <si>
    <t>南海家园二里29号楼3单元1501室</t>
  </si>
  <si>
    <t>南海家园二里30号楼1单元1402室</t>
  </si>
  <si>
    <t>南海家园二里30号楼1单元1502室</t>
  </si>
  <si>
    <t>南海家园二里30号楼1单元1602室</t>
  </si>
  <si>
    <t>南海家园二里30号楼1单元1702室</t>
  </si>
  <si>
    <t>南海家园二里30号楼1单元1802室</t>
  </si>
  <si>
    <t>南海家园二里30号楼2单元1801室</t>
  </si>
  <si>
    <t>南海家园二里30号楼2单元1802室</t>
  </si>
  <si>
    <t>南海家园二里30号楼3单元1301室</t>
  </si>
  <si>
    <t>南海家园二里30号楼3单元1401室</t>
  </si>
  <si>
    <t>南海家园二里30号楼3单元1601室</t>
  </si>
  <si>
    <t>南海家园二里30号楼3单元1701室</t>
  </si>
  <si>
    <t>南海家园二里30号楼3单元1801室</t>
  </si>
  <si>
    <t>南海家园二里19号楼1单元1701室</t>
  </si>
  <si>
    <t>南海家园二里30号楼1单元1101室</t>
  </si>
  <si>
    <t>南海家园四里1号楼2单元1401室</t>
  </si>
  <si>
    <t>南海家园四里1号楼2单元1801室</t>
  </si>
  <si>
    <t>南海家园四里1号楼2单元1802室</t>
  </si>
  <si>
    <t>南海家园四里1号楼3单元1301室</t>
  </si>
  <si>
    <t>南海家园四里1号楼3单元1601室</t>
  </si>
  <si>
    <t>南海家园四里1号楼3单元1701室</t>
  </si>
  <si>
    <t>南海家园四里1号楼3单元1801室</t>
  </si>
  <si>
    <t>南海家园四里3号楼1单元202室</t>
  </si>
  <si>
    <t>南海家园四里3号楼1单元302室</t>
  </si>
  <si>
    <t>南海家园四里3号楼1单元402室</t>
  </si>
  <si>
    <t>南海家园四里3号楼2单元201室</t>
  </si>
  <si>
    <t>南海家园四里3号楼2单元202室</t>
  </si>
  <si>
    <t>南海家园四里3号楼2单元301室</t>
  </si>
  <si>
    <t>南海家园四里3号楼2单元401室</t>
  </si>
  <si>
    <t>南海家园四里3号楼2单元402室</t>
  </si>
  <si>
    <t>物业占用</t>
  </si>
  <si>
    <t>南海家园四里3号楼2单元601室</t>
  </si>
  <si>
    <t>南海家园四里3号楼2单元602室</t>
  </si>
  <si>
    <t>南海家园四里3号楼2单元701室</t>
  </si>
  <si>
    <t>南海家园四里3号楼2单元702室</t>
  </si>
  <si>
    <t>南海家园四里3号楼2单元901室</t>
  </si>
  <si>
    <t>南海家园四里3号楼2单元1801室</t>
  </si>
  <si>
    <t>南海家园四里3号楼2单元1802室</t>
  </si>
  <si>
    <t>南海家园四里3号楼3单元201室</t>
  </si>
  <si>
    <t>南海家园四里3号楼3单元301室</t>
  </si>
  <si>
    <t>南海家园四里3号楼3单元401室</t>
  </si>
  <si>
    <t>南海家园四里3号楼3单元501室</t>
  </si>
  <si>
    <t>南海家园四里3号楼3单元1801室</t>
  </si>
  <si>
    <t>南海家园四里4号楼2单元1701室</t>
  </si>
  <si>
    <t>南海家园四里4号楼2单元1801室</t>
  </si>
  <si>
    <t>南海家园四里4号楼2单元1802室</t>
  </si>
  <si>
    <t>南海家园四里4号楼3单元1801室</t>
  </si>
  <si>
    <t>南海家园四里4号楼3单元1802室</t>
  </si>
  <si>
    <t>南海家园四里5号楼1单元1302室</t>
  </si>
  <si>
    <t>南海家园四里5号楼1单元1402室</t>
  </si>
  <si>
    <t>南海家园四里5号楼1单元1702室</t>
  </si>
  <si>
    <t>南海家园四里5号楼1单元1802室</t>
  </si>
  <si>
    <t>南海家园四里5号楼2单元1702室</t>
  </si>
  <si>
    <t>南海家园四里5号楼2单元1802室</t>
  </si>
  <si>
    <t>南海家园四里7号楼1单元1402室</t>
  </si>
  <si>
    <t>南海家园四里7号楼1单元1702室</t>
  </si>
  <si>
    <t>南海家园四里7号楼1单元1802室</t>
  </si>
  <si>
    <t>南海家园四里7号楼2单元1302室</t>
  </si>
  <si>
    <t>南海家园四里7号楼2单元1401室</t>
  </si>
  <si>
    <t>南海家园四里7号楼2单元1501室</t>
  </si>
  <si>
    <t>南海家园四里7号楼2单元1802室</t>
  </si>
  <si>
    <t>南海家园四里8号楼1单元1802室</t>
  </si>
  <si>
    <t>南海家园四里8号楼2单元201室</t>
  </si>
  <si>
    <t>南海家园四里8号楼2单元202室</t>
  </si>
  <si>
    <t>南海家园四里8号楼2单元1802室</t>
  </si>
  <si>
    <t>南海家园五里10号楼2单元101室</t>
  </si>
  <si>
    <t>南海家园五里10号楼2单元102室</t>
  </si>
  <si>
    <t>南海家园四里9号楼3单元1801室</t>
  </si>
  <si>
    <t>南海家园四里9号楼3单元1802室</t>
  </si>
  <si>
    <t>南海家园四里11号楼2单元1801室</t>
  </si>
  <si>
    <t>南海家园四里11号楼2单元1802室</t>
  </si>
  <si>
    <t>南海家园四里11号楼3单元1301室</t>
  </si>
  <si>
    <t>南海家园四里11号楼3单元1401室</t>
  </si>
  <si>
    <t>南海家园四里11号楼3单元1501室</t>
  </si>
  <si>
    <t>南海家园四里11号楼3单元1601室</t>
  </si>
  <si>
    <t>南海家园四里11号楼3单元1701室</t>
  </si>
  <si>
    <t>南海家园四里11号楼3单元1801室</t>
  </si>
  <si>
    <t>南海家园四里14号楼1单元1802室</t>
  </si>
  <si>
    <t>南海家园四里14号楼2单元202室</t>
  </si>
  <si>
    <t>南海家园四里14号楼2单元1801室</t>
  </si>
  <si>
    <t>南海家园四里14号楼2单元1802室</t>
  </si>
  <si>
    <t>南海家园四里14号楼3单元201室</t>
  </si>
  <si>
    <t>南海家园四里14号楼3单元1801室</t>
  </si>
  <si>
    <t>南海家园四里15号楼2单元1801室</t>
  </si>
  <si>
    <t>南海家园四里15号楼2单元1802室</t>
  </si>
  <si>
    <t>南海家园四里15号楼3单元1401室</t>
  </si>
  <si>
    <t>南海家园四里15号楼3单元1801室</t>
  </si>
  <si>
    <t>南海家园四里17号楼1单元1402室</t>
  </si>
  <si>
    <t>南海家园四里17号楼1单元1702室</t>
  </si>
  <si>
    <t>南海家园四里17号楼1单元1802室</t>
  </si>
  <si>
    <t>南海家园四里17号楼2单元1802室</t>
  </si>
  <si>
    <t>南海家园四里22号楼1单元1802室</t>
  </si>
  <si>
    <t>南海家园四里26号楼1单元1301室</t>
  </si>
  <si>
    <t>E</t>
  </si>
  <si>
    <t>南海家园四里26号楼2单元702室</t>
  </si>
  <si>
    <t>南海家园四里26号楼2单元1102室</t>
  </si>
  <si>
    <t>南海家园四里26号楼2单元1201室</t>
  </si>
  <si>
    <t>南海家园四里26号楼2单元1202室</t>
  </si>
  <si>
    <t>南海家园四里26号楼3单元1101室</t>
  </si>
  <si>
    <t>南海家园四里26号楼3单元1401室</t>
  </si>
  <si>
    <t>南海家园四里26号楼3单元1501室</t>
  </si>
  <si>
    <t>南海家园四里26号楼3单元1601室</t>
  </si>
  <si>
    <t>南海家园四里26号楼3单元1701室</t>
  </si>
  <si>
    <t>南海家园四里26号楼3单元1801室</t>
  </si>
  <si>
    <t>南海家园五里1号楼2单元1801室</t>
  </si>
  <si>
    <t>南海家园五里1号楼3单元1801室</t>
  </si>
  <si>
    <t>南海家园五里1号楼3单元1802室</t>
  </si>
  <si>
    <t>南海家园五里2号楼1单元1801室</t>
  </si>
  <si>
    <t>南海家园五里2号楼1单元1802室</t>
  </si>
  <si>
    <t>南海家园五里2号楼2单元201室</t>
  </si>
  <si>
    <t>南海家园五里2号楼2单元202室</t>
  </si>
  <si>
    <t>南海家园五里2号楼2单元1801室</t>
  </si>
  <si>
    <t>南海家园五里2号楼3单元1802室</t>
  </si>
  <si>
    <t>南海家园五里2号楼4单元201室</t>
  </si>
  <si>
    <t>南海家园五里3号楼2单元201室</t>
  </si>
  <si>
    <t>南海家园五里3号楼2单元202室</t>
  </si>
  <si>
    <t>南海家园五里3号楼2单元1801室</t>
  </si>
  <si>
    <t>南海家园五里3号楼2单元1802室</t>
  </si>
  <si>
    <t>南海家园五里5号楼2单元101室</t>
  </si>
  <si>
    <t>南海家园五里5号楼3单元102室</t>
  </si>
  <si>
    <t>南海家园五里5号楼3单元202室</t>
  </si>
  <si>
    <t>南海家园五里5号楼3单元1402室</t>
  </si>
  <si>
    <t>南海家园五里5号楼3单元1801室</t>
  </si>
  <si>
    <t>南海家园五里5号楼3单元1802室</t>
  </si>
  <si>
    <t>南海家园五里6号楼1单元1802室</t>
  </si>
  <si>
    <t>南海家园五里6号楼2单元1402室</t>
  </si>
  <si>
    <t>南海家园五里7号楼1单元1801室</t>
  </si>
  <si>
    <t>南海家园五里7号楼1单元1802室</t>
  </si>
  <si>
    <t>南海家园五里7号楼2单元102室</t>
  </si>
  <si>
    <t>南海家园五里7号楼2单元201室</t>
  </si>
  <si>
    <t>南海家园五里7号楼2单元202室</t>
  </si>
  <si>
    <t>南海家园五里7号楼2单元1802室</t>
  </si>
  <si>
    <t>南海家园五里7号楼3单元201室</t>
  </si>
  <si>
    <t>南海家园五里7号楼3单元202室</t>
  </si>
  <si>
    <t>南海家园五里7号楼3单元601室</t>
  </si>
  <si>
    <t>南海家园五里7号楼3单元801室</t>
  </si>
  <si>
    <t>南海家园五里9号楼2单元1802室</t>
  </si>
  <si>
    <t>南海家园五里10号楼3单元1801室</t>
  </si>
  <si>
    <t>南海家园五里13号楼1单元1802室</t>
  </si>
  <si>
    <t>南海家园五里13号楼2单元1801室</t>
  </si>
  <si>
    <t>南海家园五里13号楼2单元1802室</t>
  </si>
  <si>
    <t>南海家园五里14号楼1单元1802室</t>
  </si>
  <si>
    <t>南海家园五里14号楼2单元1801室</t>
  </si>
  <si>
    <t>南海家园五里14号楼3单元1801室</t>
  </si>
  <si>
    <t>南海家园五里16号楼3单元1801室</t>
  </si>
  <si>
    <t>南海家园五里18号楼1单元1702室</t>
  </si>
  <si>
    <t>南海家园五里18号楼1单元1802室</t>
  </si>
  <si>
    <t>南海家园五里18号楼2单元1801室</t>
  </si>
  <si>
    <t>南海家园五里18号楼3单元1801室</t>
  </si>
  <si>
    <t>南海家园五里19号楼1单元1402室</t>
  </si>
  <si>
    <t>南海家园五里19号楼1单元1802室</t>
  </si>
  <si>
    <t>南海家园五里19号楼3单元1801室</t>
  </si>
  <si>
    <t>南海家园五里22号楼2单元1802室</t>
  </si>
  <si>
    <t>兴海园</t>
    <phoneticPr fontId="1" type="noConversion"/>
  </si>
  <si>
    <t>估价对象周边有南海子公园、凉水河等自然景观，绿化面积较大，自然与人环境较好。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</si>
  <si>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</si>
  <si>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t>估价对象周边有鹿海园、泰河园、兴海园等居住小区，居住小区规模较大，入住率较高，综合评价居住区成熟度较好。</t>
    <phoneticPr fontId="1" type="noConversion"/>
  </si>
  <si>
    <t>可比实例1周边有南海家园、泰河园、兴海园等居住小区居住小区，居住小区规模较大，入住率较高，综合评价居住区成熟度较好。</t>
    <phoneticPr fontId="1" type="noConversion"/>
  </si>
  <si>
    <t>可比实例2周边有鹿海园、南海家园、兴海园等居住小区，居住小区规模较大，入住率较高，综合评价居住区成熟度较好。</t>
    <phoneticPr fontId="1" type="noConversion"/>
  </si>
  <si>
    <t>可比实例3周边有鹿海园、泰河园、南海家园等居住小区，居住小区规模较大，入住率较高，综合评价居住区成熟度较好。</t>
    <phoneticPr fontId="1" type="noConversion"/>
  </si>
  <si>
    <t>估价对象所属项目北侧临近城市次干道——泰河路，周边有公交车站，停靠线路有兴72路、兴74路、 兴76路、兴78路、573路、580路等公交线路，距地铁亦庄T1线（泰和路站）约1.5公里，综合评价交通便捷度一般。</t>
    <phoneticPr fontId="1" type="noConversion"/>
  </si>
  <si>
    <t>可比实例1所属项目北侧临近城市次干道——泰河路，周边有公交车站，停靠线路有573路、580路、兴72路、兴74路、 兴76路、兴78路等公交线路，距地铁亦庄T1线（泰和路站）约1公里，综合评价交通便捷度一般。</t>
    <phoneticPr fontId="1" type="noConversion"/>
  </si>
  <si>
    <t>可比实例2所属项目南侧临近城市次干道——泰河路，周边有公交车站，停靠线路有573路、580路、兴72路、兴74路、 兴76路、兴78路等公交线路，距地铁亦庄T1线（泰和路站）约1公里，综合评价交通便捷度一般。</t>
    <phoneticPr fontId="1" type="noConversion"/>
  </si>
  <si>
    <t>可比实例3所属项目北侧临近城市主干道——京岚路，周边有公交车站，停靠线路有573路、580路、兴72路、兴74路、 兴76路、兴78路等公交线路，距地铁8号线（瀛海站）约0.5公里，综合评价交通便捷度较好。</t>
    <phoneticPr fontId="1" type="noConversion"/>
  </si>
  <si>
    <t>估价对象周边有龙湖北京亦庄天街、物美超市(南海家园店)等，商业设施齐备度一般</t>
    <phoneticPr fontId="1" type="noConversion"/>
  </si>
  <si>
    <t>配备管理人员，数量较充足，居住管理较好</t>
    <phoneticPr fontId="13" type="noConversion"/>
  </si>
  <si>
    <t>主力户型为一居室，住宅套型一般</t>
    <rPh sb="5" eb="6">
      <t>er</t>
    </rPh>
    <phoneticPr fontId="1" type="noConversion"/>
  </si>
  <si>
    <t>主力户型为二居室，住宅套型较好</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</si>
  <si>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</si>
  <si>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</si>
  <si>
    <t>60-70</t>
    <phoneticPr fontId="1" type="noConversion"/>
  </si>
  <si>
    <t>厨房卫生间配备家具家电，程度较新；功能正常，质量有保证，一般</t>
    <phoneticPr fontId="1" type="noConversion"/>
  </si>
  <si>
    <t>配备家具、家电；功能正常，质量有保证，较好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</si>
</sst>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
      <sz val="10"/>
      <color rgb="FF000000"/>
      <name val="DengXian"/>
      <family val="2"/>
    </font>
    <font>
      <b/>
      <sz val="10"/>
      <color theme="1"/>
      <name val="DengXian"/>
      <charset val="134"/>
      <scheme val="minor"/>
    </font>
    <font>
      <sz val="10"/>
      <color theme="1"/>
      <name val="DengXian"/>
      <charset val="134"/>
      <scheme val="minor"/>
    </font>
    <font>
      <sz val="9"/>
      <color theme="1"/>
      <name val="DengXian"/>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C000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5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9"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7" fillId="0" borderId="10" xfId="2" applyFont="1" applyBorder="1" applyAlignment="1">
      <alignment horizontal="center" vertical="center"/>
    </xf>
    <xf numFmtId="0" fontId="10" fillId="0" borderId="10" xfId="2" applyFont="1" applyBorder="1" applyAlignment="1">
      <alignment horizontal="center" vertical="center"/>
    </xf>
    <xf numFmtId="0" fontId="10" fillId="0" borderId="18" xfId="2" applyFont="1" applyBorder="1" applyAlignment="1">
      <alignment horizontal="center" vertical="center"/>
    </xf>
    <xf numFmtId="176" fontId="7" fillId="5" borderId="0" xfId="2" applyNumberFormat="1" applyFont="1" applyFill="1" applyAlignment="1">
      <alignment horizontal="center" vertical="center"/>
    </xf>
    <xf numFmtId="0" fontId="7"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0" xfId="2" applyFont="1"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0" fontId="16" fillId="0" borderId="0" xfId="2" applyFont="1" applyFill="1" applyBorder="1" applyAlignment="1">
      <alignment horizontal="center" vertical="center"/>
    </xf>
    <xf numFmtId="0" fontId="16" fillId="0" borderId="10" xfId="2" applyFont="1" applyFill="1" applyBorder="1" applyAlignment="1">
      <alignment horizontal="center" vertical="center"/>
    </xf>
    <xf numFmtId="0" fontId="0" fillId="0" borderId="10" xfId="0" applyFill="1" applyBorder="1" applyAlignment="1">
      <alignment horizontal="center"/>
    </xf>
    <xf numFmtId="176" fontId="10" fillId="0" borderId="0" xfId="2" applyNumberFormat="1" applyFont="1" applyBorder="1" applyAlignment="1">
      <alignment horizontal="center" vertical="center"/>
    </xf>
    <xf numFmtId="0" fontId="0" fillId="0" borderId="0" xfId="0" applyBorder="1" applyAlignment="1">
      <alignment horizontal="center"/>
    </xf>
    <xf numFmtId="0" fontId="0" fillId="0" borderId="0" xfId="0" applyFill="1" applyBorder="1" applyAlignment="1">
      <alignment horizontal="center"/>
    </xf>
    <xf numFmtId="0" fontId="43" fillId="0" borderId="0" xfId="147" applyNumberFormat="1"/>
    <xf numFmtId="14" fontId="43" fillId="0" borderId="0" xfId="147" applyNumberFormat="1"/>
    <xf numFmtId="0" fontId="43" fillId="11" borderId="0" xfId="147" applyNumberFormat="1" applyFill="1"/>
    <xf numFmtId="0" fontId="43" fillId="4" borderId="0" xfId="147" applyNumberFormat="1" applyFill="1"/>
    <xf numFmtId="0" fontId="21" fillId="0" borderId="10" xfId="3" applyFont="1" applyBorder="1" applyAlignment="1">
      <alignment horizontal="center" vertical="center" wrapText="1"/>
    </xf>
    <xf numFmtId="0" fontId="54" fillId="0" borderId="10" xfId="0"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10" fillId="0" borderId="5" xfId="2" applyFont="1" applyBorder="1" applyAlignment="1">
      <alignment horizontal="center" vertical="center"/>
    </xf>
    <xf numFmtId="0" fontId="7" fillId="0" borderId="5" xfId="2" applyFont="1" applyBorder="1" applyAlignment="1">
      <alignment horizontal="center" vertical="center"/>
    </xf>
    <xf numFmtId="176" fontId="7" fillId="0" borderId="10" xfId="2" applyNumberFormat="1" applyFont="1" applyBorder="1" applyAlignment="1">
      <alignment horizontal="center" vertical="center"/>
    </xf>
    <xf numFmtId="0" fontId="7" fillId="0" borderId="10" xfId="2" applyFont="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43" fillId="0" borderId="0" xfId="147" applyNumberFormat="1"/>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0" fillId="0" borderId="0" xfId="0"/>
    <xf numFmtId="176" fontId="0" fillId="0" borderId="17"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8"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16"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0" fontId="42" fillId="0" borderId="10" xfId="149" applyFont="1" applyFill="1" applyBorder="1" applyAlignment="1">
      <alignment horizontal="center" vertical="center"/>
    </xf>
    <xf numFmtId="0" fontId="55" fillId="0" borderId="17" xfId="149" applyNumberFormat="1" applyFont="1" applyFill="1" applyBorder="1" applyAlignment="1">
      <alignment horizontal="center" vertical="center" wrapText="1"/>
    </xf>
    <xf numFmtId="0" fontId="55" fillId="0" borderId="10" xfId="149" applyNumberFormat="1" applyFont="1" applyFill="1" applyBorder="1" applyAlignment="1">
      <alignment horizontal="center" vertical="center" wrapText="1"/>
    </xf>
    <xf numFmtId="0" fontId="42" fillId="0" borderId="0" xfId="149" applyFont="1" applyFill="1" applyAlignment="1">
      <alignment horizontal="center" vertical="center"/>
    </xf>
    <xf numFmtId="0" fontId="56" fillId="0" borderId="10" xfId="149" applyNumberFormat="1" applyFont="1" applyFill="1" applyBorder="1" applyAlignment="1">
      <alignment horizontal="center" vertical="center" wrapText="1"/>
    </xf>
    <xf numFmtId="0" fontId="2" fillId="0" borderId="0" xfId="149" applyFont="1" applyFill="1" applyAlignment="1">
      <alignment horizontal="center" vertical="center"/>
    </xf>
    <xf numFmtId="0" fontId="2" fillId="0" borderId="0" xfId="149" applyFont="1" applyFill="1" applyAlignment="1">
      <alignment horizontal="center" vertical="center"/>
    </xf>
    <xf numFmtId="0" fontId="56" fillId="4" borderId="10" xfId="149" applyNumberFormat="1" applyFont="1" applyFill="1" applyBorder="1" applyAlignment="1">
      <alignment horizontal="center" vertical="center" wrapText="1"/>
    </xf>
    <xf numFmtId="0" fontId="57" fillId="0" borderId="10" xfId="149" applyNumberFormat="1" applyFont="1" applyFill="1" applyBorder="1" applyAlignment="1">
      <alignment horizontal="center" vertical="center"/>
    </xf>
    <xf numFmtId="0" fontId="57" fillId="12" borderId="10" xfId="149" applyNumberFormat="1" applyFont="1" applyFill="1" applyBorder="1" applyAlignment="1">
      <alignment horizontal="center" vertical="center"/>
    </xf>
    <xf numFmtId="0" fontId="56" fillId="0" borderId="10" xfId="149" applyNumberFormat="1" applyFont="1" applyFill="1" applyBorder="1" applyAlignment="1">
      <alignment horizontal="center" vertical="center"/>
    </xf>
    <xf numFmtId="0" fontId="57" fillId="0" borderId="10" xfId="149" applyNumberFormat="1" applyFont="1" applyFill="1" applyBorder="1" applyAlignment="1">
      <alignment horizontal="center" vertical="center" wrapText="1"/>
    </xf>
    <xf numFmtId="0" fontId="56" fillId="0" borderId="5" xfId="149" applyNumberFormat="1" applyFont="1" applyFill="1" applyBorder="1" applyAlignment="1">
      <alignment horizontal="center" vertical="center" wrapText="1"/>
    </xf>
  </cellXfs>
  <cellStyles count="150">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41.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xmlns=""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xmlns=""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xmlns=""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xmlns=""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xmlns=""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xmlns=""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xmlns=""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xmlns=""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582083</xdr:colOff>
      <xdr:row>18</xdr:row>
      <xdr:rowOff>899584</xdr:rowOff>
    </xdr:from>
    <xdr:to>
      <xdr:col>15</xdr:col>
      <xdr:colOff>652560</xdr:colOff>
      <xdr:row>26</xdr:row>
      <xdr:rowOff>93988</xdr:rowOff>
    </xdr:to>
    <xdr:pic>
      <xdr:nvPicPr>
        <xdr:cNvPr id="2" name="图片 1"/>
        <xdr:cNvPicPr>
          <a:picLocks noChangeAspect="1"/>
        </xdr:cNvPicPr>
      </xdr:nvPicPr>
      <xdr:blipFill>
        <a:blip xmlns:r="http://schemas.openxmlformats.org/officeDocument/2006/relationships" r:embed="rId1"/>
        <a:stretch>
          <a:fillRect/>
        </a:stretch>
      </xdr:blipFill>
      <xdr:spPr>
        <a:xfrm>
          <a:off x="9747250" y="12192001"/>
          <a:ext cx="3457143" cy="1628571"/>
        </a:xfrm>
        <a:prstGeom prst="rect">
          <a:avLst/>
        </a:prstGeom>
      </xdr:spPr>
    </xdr:pic>
    <xdr:clientData/>
  </xdr:twoCellAnchor>
  <xdr:twoCellAnchor editAs="oneCell">
    <xdr:from>
      <xdr:col>1</xdr:col>
      <xdr:colOff>0</xdr:colOff>
      <xdr:row>40</xdr:row>
      <xdr:rowOff>0</xdr:rowOff>
    </xdr:from>
    <xdr:to>
      <xdr:col>13</xdr:col>
      <xdr:colOff>261118</xdr:colOff>
      <xdr:row>73</xdr:row>
      <xdr:rowOff>100845</xdr:rowOff>
    </xdr:to>
    <xdr:pic>
      <xdr:nvPicPr>
        <xdr:cNvPr id="3" name="图片 2"/>
        <xdr:cNvPicPr>
          <a:picLocks noChangeAspect="1"/>
        </xdr:cNvPicPr>
      </xdr:nvPicPr>
      <xdr:blipFill>
        <a:blip xmlns:r="http://schemas.openxmlformats.org/officeDocument/2006/relationships" r:embed="rId2"/>
        <a:stretch>
          <a:fillRect/>
        </a:stretch>
      </xdr:blipFill>
      <xdr:spPr>
        <a:xfrm>
          <a:off x="677333" y="15853833"/>
          <a:ext cx="10780952"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328083</xdr:colOff>
      <xdr:row>9</xdr:row>
      <xdr:rowOff>31749</xdr:rowOff>
    </xdr:from>
    <xdr:to>
      <xdr:col>23</xdr:col>
      <xdr:colOff>81213</xdr:colOff>
      <xdr:row>59</xdr:row>
      <xdr:rowOff>81749</xdr:rowOff>
    </xdr:to>
    <xdr:pic>
      <xdr:nvPicPr>
        <xdr:cNvPr id="4" name="图片 3"/>
        <xdr:cNvPicPr>
          <a:picLocks noChangeAspect="1"/>
        </xdr:cNvPicPr>
      </xdr:nvPicPr>
      <xdr:blipFill>
        <a:blip xmlns:r="http://schemas.openxmlformats.org/officeDocument/2006/relationships" r:embed="rId1"/>
        <a:stretch>
          <a:fillRect/>
        </a:stretch>
      </xdr:blipFill>
      <xdr:spPr>
        <a:xfrm>
          <a:off x="6815666" y="1682749"/>
          <a:ext cx="10685714" cy="6400000"/>
        </a:xfrm>
        <a:prstGeom prst="rect">
          <a:avLst/>
        </a:prstGeom>
      </xdr:spPr>
    </xdr:pic>
    <xdr:clientData/>
  </xdr:twoCellAnchor>
  <xdr:twoCellAnchor editAs="oneCell">
    <xdr:from>
      <xdr:col>7</xdr:col>
      <xdr:colOff>349250</xdr:colOff>
      <xdr:row>59</xdr:row>
      <xdr:rowOff>31749</xdr:rowOff>
    </xdr:from>
    <xdr:to>
      <xdr:col>20</xdr:col>
      <xdr:colOff>280416</xdr:colOff>
      <xdr:row>80</xdr:row>
      <xdr:rowOff>15404</xdr:rowOff>
    </xdr:to>
    <xdr:pic>
      <xdr:nvPicPr>
        <xdr:cNvPr id="5" name="图片 4"/>
        <xdr:cNvPicPr>
          <a:picLocks noChangeAspect="1"/>
        </xdr:cNvPicPr>
      </xdr:nvPicPr>
      <xdr:blipFill>
        <a:blip xmlns:r="http://schemas.openxmlformats.org/officeDocument/2006/relationships" r:embed="rId2"/>
        <a:stretch>
          <a:fillRect/>
        </a:stretch>
      </xdr:blipFill>
      <xdr:spPr>
        <a:xfrm>
          <a:off x="6836833" y="8032749"/>
          <a:ext cx="8800000" cy="3761905"/>
        </a:xfrm>
        <a:prstGeom prst="rect">
          <a:avLst/>
        </a:prstGeom>
      </xdr:spPr>
    </xdr:pic>
    <xdr:clientData/>
  </xdr:twoCellAnchor>
  <xdr:twoCellAnchor editAs="oneCell">
    <xdr:from>
      <xdr:col>7</xdr:col>
      <xdr:colOff>370417</xdr:colOff>
      <xdr:row>79</xdr:row>
      <xdr:rowOff>63500</xdr:rowOff>
    </xdr:from>
    <xdr:to>
      <xdr:col>24</xdr:col>
      <xdr:colOff>207060</xdr:colOff>
      <xdr:row>93</xdr:row>
      <xdr:rowOff>77999</xdr:rowOff>
    </xdr:to>
    <xdr:pic>
      <xdr:nvPicPr>
        <xdr:cNvPr id="6" name="图片 5"/>
        <xdr:cNvPicPr>
          <a:picLocks noChangeAspect="1"/>
        </xdr:cNvPicPr>
      </xdr:nvPicPr>
      <xdr:blipFill>
        <a:blip xmlns:r="http://schemas.openxmlformats.org/officeDocument/2006/relationships" r:embed="rId3"/>
        <a:stretch>
          <a:fillRect/>
        </a:stretch>
      </xdr:blipFill>
      <xdr:spPr>
        <a:xfrm>
          <a:off x="6858000" y="11662833"/>
          <a:ext cx="11457143" cy="2533333"/>
        </a:xfrm>
        <a:prstGeom prst="rect">
          <a:avLst/>
        </a:prstGeom>
      </xdr:spPr>
    </xdr:pic>
    <xdr:clientData/>
  </xdr:twoCellAnchor>
  <xdr:twoCellAnchor editAs="oneCell">
    <xdr:from>
      <xdr:col>0</xdr:col>
      <xdr:colOff>0</xdr:colOff>
      <xdr:row>52</xdr:row>
      <xdr:rowOff>0</xdr:rowOff>
    </xdr:from>
    <xdr:to>
      <xdr:col>9</xdr:col>
      <xdr:colOff>931334</xdr:colOff>
      <xdr:row>61</xdr:row>
      <xdr:rowOff>9321</xdr:rowOff>
    </xdr:to>
    <xdr:pic>
      <xdr:nvPicPr>
        <xdr:cNvPr id="2" name="图片 1"/>
        <xdr:cNvPicPr>
          <a:picLocks noChangeAspect="1"/>
        </xdr:cNvPicPr>
      </xdr:nvPicPr>
      <xdr:blipFill rotWithShape="1">
        <a:blip xmlns:r="http://schemas.openxmlformats.org/officeDocument/2006/relationships" r:embed="rId4"/>
        <a:srcRect r="4066"/>
        <a:stretch/>
      </xdr:blipFill>
      <xdr:spPr>
        <a:xfrm>
          <a:off x="0" y="6741583"/>
          <a:ext cx="8688917" cy="1628571"/>
        </a:xfrm>
        <a:prstGeom prst="rect">
          <a:avLst/>
        </a:prstGeom>
      </xdr:spPr>
    </xdr:pic>
    <xdr:clientData/>
  </xdr:twoCellAnchor>
  <xdr:twoCellAnchor editAs="oneCell">
    <xdr:from>
      <xdr:col>0</xdr:col>
      <xdr:colOff>0</xdr:colOff>
      <xdr:row>63</xdr:row>
      <xdr:rowOff>137584</xdr:rowOff>
    </xdr:from>
    <xdr:to>
      <xdr:col>9</xdr:col>
      <xdr:colOff>928131</xdr:colOff>
      <xdr:row>73</xdr:row>
      <xdr:rowOff>43180</xdr:rowOff>
    </xdr:to>
    <xdr:pic>
      <xdr:nvPicPr>
        <xdr:cNvPr id="3" name="图片 2"/>
        <xdr:cNvPicPr>
          <a:picLocks noChangeAspect="1"/>
        </xdr:cNvPicPr>
      </xdr:nvPicPr>
      <xdr:blipFill>
        <a:blip xmlns:r="http://schemas.openxmlformats.org/officeDocument/2006/relationships" r:embed="rId5"/>
        <a:stretch>
          <a:fillRect/>
        </a:stretch>
      </xdr:blipFill>
      <xdr:spPr>
        <a:xfrm>
          <a:off x="0" y="8858251"/>
          <a:ext cx="8685714" cy="1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264583</xdr:colOff>
      <xdr:row>9</xdr:row>
      <xdr:rowOff>116417</xdr:rowOff>
    </xdr:from>
    <xdr:to>
      <xdr:col>22</xdr:col>
      <xdr:colOff>296106</xdr:colOff>
      <xdr:row>60</xdr:row>
      <xdr:rowOff>5548</xdr:rowOff>
    </xdr:to>
    <xdr:pic>
      <xdr:nvPicPr>
        <xdr:cNvPr id="4" name="图片 3"/>
        <xdr:cNvPicPr>
          <a:picLocks noChangeAspect="1"/>
        </xdr:cNvPicPr>
      </xdr:nvPicPr>
      <xdr:blipFill>
        <a:blip xmlns:r="http://schemas.openxmlformats.org/officeDocument/2006/relationships" r:embed="rId1"/>
        <a:stretch>
          <a:fillRect/>
        </a:stretch>
      </xdr:blipFill>
      <xdr:spPr>
        <a:xfrm>
          <a:off x="6752166" y="1767417"/>
          <a:ext cx="10276190" cy="6419048"/>
        </a:xfrm>
        <a:prstGeom prst="rect">
          <a:avLst/>
        </a:prstGeom>
      </xdr:spPr>
    </xdr:pic>
    <xdr:clientData/>
  </xdr:twoCellAnchor>
  <xdr:twoCellAnchor editAs="oneCell">
    <xdr:from>
      <xdr:col>7</xdr:col>
      <xdr:colOff>264583</xdr:colOff>
      <xdr:row>59</xdr:row>
      <xdr:rowOff>169334</xdr:rowOff>
    </xdr:from>
    <xdr:to>
      <xdr:col>22</xdr:col>
      <xdr:colOff>677059</xdr:colOff>
      <xdr:row>97</xdr:row>
      <xdr:rowOff>56310</xdr:rowOff>
    </xdr:to>
    <xdr:pic>
      <xdr:nvPicPr>
        <xdr:cNvPr id="5" name="图片 4"/>
        <xdr:cNvPicPr>
          <a:picLocks noChangeAspect="1"/>
        </xdr:cNvPicPr>
      </xdr:nvPicPr>
      <xdr:blipFill>
        <a:blip xmlns:r="http://schemas.openxmlformats.org/officeDocument/2006/relationships" r:embed="rId2"/>
        <a:stretch>
          <a:fillRect/>
        </a:stretch>
      </xdr:blipFill>
      <xdr:spPr>
        <a:xfrm>
          <a:off x="6752166" y="8170334"/>
          <a:ext cx="10657143" cy="6723809"/>
        </a:xfrm>
        <a:prstGeom prst="rect">
          <a:avLst/>
        </a:prstGeom>
      </xdr:spPr>
    </xdr:pic>
    <xdr:clientData/>
  </xdr:twoCellAnchor>
  <xdr:twoCellAnchor editAs="oneCell">
    <xdr:from>
      <xdr:col>7</xdr:col>
      <xdr:colOff>211666</xdr:colOff>
      <xdr:row>97</xdr:row>
      <xdr:rowOff>52917</xdr:rowOff>
    </xdr:from>
    <xdr:to>
      <xdr:col>24</xdr:col>
      <xdr:colOff>95928</xdr:colOff>
      <xdr:row>122</xdr:row>
      <xdr:rowOff>21667</xdr:rowOff>
    </xdr:to>
    <xdr:pic>
      <xdr:nvPicPr>
        <xdr:cNvPr id="6" name="图片 5"/>
        <xdr:cNvPicPr>
          <a:picLocks noChangeAspect="1"/>
        </xdr:cNvPicPr>
      </xdr:nvPicPr>
      <xdr:blipFill>
        <a:blip xmlns:r="http://schemas.openxmlformats.org/officeDocument/2006/relationships" r:embed="rId3"/>
        <a:stretch>
          <a:fillRect/>
        </a:stretch>
      </xdr:blipFill>
      <xdr:spPr>
        <a:xfrm>
          <a:off x="6699249" y="14890750"/>
          <a:ext cx="11504762" cy="4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349250</xdr:colOff>
      <xdr:row>9</xdr:row>
      <xdr:rowOff>137583</xdr:rowOff>
    </xdr:from>
    <xdr:to>
      <xdr:col>22</xdr:col>
      <xdr:colOff>314107</xdr:colOff>
      <xdr:row>57</xdr:row>
      <xdr:rowOff>147416</xdr:rowOff>
    </xdr:to>
    <xdr:pic>
      <xdr:nvPicPr>
        <xdr:cNvPr id="5" name="图片 4"/>
        <xdr:cNvPicPr>
          <a:picLocks noChangeAspect="1"/>
        </xdr:cNvPicPr>
      </xdr:nvPicPr>
      <xdr:blipFill>
        <a:blip xmlns:r="http://schemas.openxmlformats.org/officeDocument/2006/relationships" r:embed="rId1"/>
        <a:stretch>
          <a:fillRect/>
        </a:stretch>
      </xdr:blipFill>
      <xdr:spPr>
        <a:xfrm>
          <a:off x="6836833" y="1788583"/>
          <a:ext cx="10209524" cy="6000000"/>
        </a:xfrm>
        <a:prstGeom prst="rect">
          <a:avLst/>
        </a:prstGeom>
      </xdr:spPr>
    </xdr:pic>
    <xdr:clientData/>
  </xdr:twoCellAnchor>
  <xdr:twoCellAnchor editAs="oneCell">
    <xdr:from>
      <xdr:col>7</xdr:col>
      <xdr:colOff>317500</xdr:colOff>
      <xdr:row>57</xdr:row>
      <xdr:rowOff>63500</xdr:rowOff>
    </xdr:from>
    <xdr:to>
      <xdr:col>24</xdr:col>
      <xdr:colOff>554143</xdr:colOff>
      <xdr:row>78</xdr:row>
      <xdr:rowOff>123345</xdr:rowOff>
    </xdr:to>
    <xdr:pic>
      <xdr:nvPicPr>
        <xdr:cNvPr id="6" name="图片 5"/>
        <xdr:cNvPicPr>
          <a:picLocks noChangeAspect="1"/>
        </xdr:cNvPicPr>
      </xdr:nvPicPr>
      <xdr:blipFill>
        <a:blip xmlns:r="http://schemas.openxmlformats.org/officeDocument/2006/relationships" r:embed="rId2"/>
        <a:stretch>
          <a:fillRect/>
        </a:stretch>
      </xdr:blipFill>
      <xdr:spPr>
        <a:xfrm>
          <a:off x="6805083" y="7704667"/>
          <a:ext cx="11857143" cy="3838095"/>
        </a:xfrm>
        <a:prstGeom prst="rect">
          <a:avLst/>
        </a:prstGeom>
      </xdr:spPr>
    </xdr:pic>
    <xdr:clientData/>
  </xdr:twoCellAnchor>
  <xdr:twoCellAnchor editAs="oneCell">
    <xdr:from>
      <xdr:col>7</xdr:col>
      <xdr:colOff>328083</xdr:colOff>
      <xdr:row>78</xdr:row>
      <xdr:rowOff>105833</xdr:rowOff>
    </xdr:from>
    <xdr:to>
      <xdr:col>23</xdr:col>
      <xdr:colOff>595499</xdr:colOff>
      <xdr:row>97</xdr:row>
      <xdr:rowOff>106465</xdr:rowOff>
    </xdr:to>
    <xdr:pic>
      <xdr:nvPicPr>
        <xdr:cNvPr id="7" name="图片 6"/>
        <xdr:cNvPicPr>
          <a:picLocks noChangeAspect="1"/>
        </xdr:cNvPicPr>
      </xdr:nvPicPr>
      <xdr:blipFill>
        <a:blip xmlns:r="http://schemas.openxmlformats.org/officeDocument/2006/relationships" r:embed="rId3"/>
        <a:stretch>
          <a:fillRect/>
        </a:stretch>
      </xdr:blipFill>
      <xdr:spPr>
        <a:xfrm>
          <a:off x="6815666" y="11525250"/>
          <a:ext cx="11200000" cy="34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xmlns=""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xmlns=""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xmlns=""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a16="http://schemas.microsoft.com/office/drawing/2014/main" xmlns=""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xmlns=""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xmlns=""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xmlns=""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xmlns=""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topLeftCell="A2" zoomScale="90" zoomScaleNormal="90" workbookViewId="0">
      <selection activeCell="M40" sqref="M40:M42"/>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84" t="s">
        <v>1725</v>
      </c>
      <c r="B4" s="87"/>
      <c r="C4" s="33">
        <v>2</v>
      </c>
      <c r="D4" s="69" t="s">
        <v>220</v>
      </c>
      <c r="E4" s="286">
        <v>2</v>
      </c>
      <c r="F4" s="177">
        <f>G4-$N$7-N8</f>
        <v>52.4</v>
      </c>
      <c r="G4" s="286">
        <f>ROUND(AVERAGE(D5),2)</f>
        <v>55.4</v>
      </c>
      <c r="H4" s="55"/>
      <c r="J4" s="168" t="str">
        <f>G3</f>
        <v>含物业费和取暖费</v>
      </c>
    </row>
    <row r="5" spans="1:15">
      <c r="A5" s="285"/>
      <c r="B5" s="87">
        <v>44896</v>
      </c>
      <c r="C5" s="33">
        <v>3</v>
      </c>
      <c r="D5" s="69">
        <f>中指数据!M37</f>
        <v>55.4</v>
      </c>
      <c r="E5" s="287"/>
      <c r="F5" s="177"/>
      <c r="G5" s="287"/>
      <c r="H5" s="55"/>
      <c r="I5" s="56" t="s">
        <v>879</v>
      </c>
      <c r="J5" s="158" t="s">
        <v>65</v>
      </c>
      <c r="K5" s="59" t="s">
        <v>66</v>
      </c>
      <c r="L5" s="59" t="s">
        <v>67</v>
      </c>
    </row>
    <row r="6" spans="1:15">
      <c r="A6" s="284" t="s">
        <v>1726</v>
      </c>
      <c r="B6" s="87">
        <v>44927</v>
      </c>
      <c r="C6" s="33">
        <v>1</v>
      </c>
      <c r="D6" s="69">
        <f>中指数据!L37</f>
        <v>55.71</v>
      </c>
      <c r="E6" s="286">
        <v>3</v>
      </c>
      <c r="F6" s="177" t="e">
        <f>#REF!-$N$7-N8</f>
        <v>#REF!</v>
      </c>
      <c r="G6" s="286">
        <f>ROUND(AVERAGE(D6:D8),2)</f>
        <v>54.9</v>
      </c>
      <c r="H6" s="55"/>
      <c r="I6" s="58" t="s">
        <v>68</v>
      </c>
      <c r="J6" s="161">
        <f>G17</f>
        <v>54.71</v>
      </c>
      <c r="K6" s="70"/>
      <c r="L6" s="290">
        <f>ROUND(AVERAGE(J6:J8),2)</f>
        <v>54.72</v>
      </c>
      <c r="M6" s="29" t="s">
        <v>1703</v>
      </c>
      <c r="N6" s="46">
        <f>ROUND((L6-N7-N8)/(1+5%)*2.5%,2)</f>
        <v>1.23</v>
      </c>
    </row>
    <row r="7" spans="1:15" ht="15" customHeight="1">
      <c r="A7" s="288"/>
      <c r="B7" s="87">
        <v>44958</v>
      </c>
      <c r="C7" s="33">
        <v>1</v>
      </c>
      <c r="D7" s="69">
        <f>中指数据!K37</f>
        <v>55.72</v>
      </c>
      <c r="E7" s="289"/>
      <c r="F7" s="177"/>
      <c r="G7" s="289"/>
      <c r="H7" s="55"/>
      <c r="I7" s="58" t="s">
        <v>69</v>
      </c>
      <c r="J7" s="69" t="s">
        <v>220</v>
      </c>
      <c r="K7" s="70"/>
      <c r="L7" s="291"/>
      <c r="M7" s="146" t="s">
        <v>107</v>
      </c>
      <c r="N7" s="147">
        <v>0.5</v>
      </c>
      <c r="O7" s="29"/>
    </row>
    <row r="8" spans="1:15">
      <c r="A8" s="285"/>
      <c r="B8" s="87">
        <v>44986</v>
      </c>
      <c r="C8" s="33">
        <v>1</v>
      </c>
      <c r="D8" s="69">
        <f>中指数据!J37</f>
        <v>53.28</v>
      </c>
      <c r="E8" s="287"/>
      <c r="F8" s="177"/>
      <c r="G8" s="287"/>
      <c r="H8" s="55"/>
      <c r="I8" s="58" t="s">
        <v>70</v>
      </c>
      <c r="J8" s="162">
        <f>G50</f>
        <v>54.72</v>
      </c>
      <c r="K8" s="70"/>
      <c r="L8" s="291"/>
      <c r="M8" s="146" t="s">
        <v>158</v>
      </c>
      <c r="N8" s="147">
        <f>30/12</f>
        <v>2.5</v>
      </c>
      <c r="O8" s="46" t="s">
        <v>700</v>
      </c>
    </row>
    <row r="9" spans="1:15" ht="15">
      <c r="A9" s="284" t="s">
        <v>1727</v>
      </c>
      <c r="B9" s="87">
        <v>45017</v>
      </c>
      <c r="C9" s="33">
        <v>2</v>
      </c>
      <c r="D9" s="69">
        <f>中指数据!I37</f>
        <v>52.58</v>
      </c>
      <c r="E9" s="286">
        <v>5</v>
      </c>
      <c r="F9" s="177">
        <f>G6-N7-N8</f>
        <v>51.9</v>
      </c>
      <c r="G9" s="286">
        <f>ROUND(AVERAGE(D9:D11),2)</f>
        <v>53.88</v>
      </c>
      <c r="H9" s="55"/>
      <c r="J9" s="168" t="s">
        <v>919</v>
      </c>
      <c r="L9" s="169">
        <f>L6-N7-N8-N6</f>
        <v>50.49</v>
      </c>
    </row>
    <row r="10" spans="1:15" ht="15" customHeight="1">
      <c r="A10" s="288"/>
      <c r="B10" s="87">
        <v>45047</v>
      </c>
      <c r="C10" s="33">
        <v>3</v>
      </c>
      <c r="D10" s="69">
        <f>中指数据!H37</f>
        <v>53.5</v>
      </c>
      <c r="E10" s="289"/>
      <c r="F10" s="177"/>
      <c r="G10" s="289"/>
      <c r="H10" s="55"/>
    </row>
    <row r="11" spans="1:15">
      <c r="A11" s="285"/>
      <c r="B11" s="87">
        <v>45078</v>
      </c>
      <c r="C11" s="33">
        <v>2</v>
      </c>
      <c r="D11" s="69">
        <f>中指数据!G37</f>
        <v>55.55</v>
      </c>
      <c r="E11" s="287"/>
      <c r="F11" s="177"/>
      <c r="G11" s="287"/>
      <c r="H11" s="55"/>
    </row>
    <row r="12" spans="1:15">
      <c r="A12" s="284" t="s">
        <v>1728</v>
      </c>
      <c r="B12" s="87">
        <v>45108</v>
      </c>
      <c r="C12" s="33">
        <v>2</v>
      </c>
      <c r="D12" s="69">
        <f>中指数据!F37</f>
        <v>56.05</v>
      </c>
      <c r="E12" s="286">
        <v>4</v>
      </c>
      <c r="F12" s="177">
        <f>G9-N7-N8</f>
        <v>50.88</v>
      </c>
      <c r="G12" s="286">
        <f>ROUND(AVERAGE(D12:D14),2)</f>
        <v>55.61</v>
      </c>
      <c r="H12" s="55"/>
    </row>
    <row r="13" spans="1:15" ht="15" customHeight="1">
      <c r="A13" s="288"/>
      <c r="B13" s="87">
        <v>45139</v>
      </c>
      <c r="C13" s="33">
        <v>3</v>
      </c>
      <c r="D13" s="69">
        <f>中指数据!E37</f>
        <v>55.57</v>
      </c>
      <c r="E13" s="289"/>
      <c r="F13" s="177"/>
      <c r="G13" s="289"/>
      <c r="H13" s="55"/>
    </row>
    <row r="14" spans="1:15">
      <c r="A14" s="285"/>
      <c r="B14" s="87">
        <v>45170</v>
      </c>
      <c r="C14" s="33">
        <v>2</v>
      </c>
      <c r="D14" s="69">
        <f>中指数据!D37</f>
        <v>55.2</v>
      </c>
      <c r="E14" s="287"/>
      <c r="F14" s="177"/>
      <c r="G14" s="287"/>
      <c r="H14" s="55"/>
    </row>
    <row r="15" spans="1:15">
      <c r="A15" s="284" t="s">
        <v>1729</v>
      </c>
      <c r="B15" s="87">
        <v>45200</v>
      </c>
      <c r="C15" s="86">
        <v>1</v>
      </c>
      <c r="D15" s="72">
        <f>中指数据!C37</f>
        <v>53.33</v>
      </c>
      <c r="E15" s="286">
        <v>2</v>
      </c>
      <c r="F15" s="132">
        <f>G12-N7-N8</f>
        <v>52.61</v>
      </c>
      <c r="G15" s="286">
        <f>ROUND(AVERAGE(D15:D16),2)</f>
        <v>53.74</v>
      </c>
      <c r="H15" s="55"/>
    </row>
    <row r="16" spans="1:15">
      <c r="A16" s="285"/>
      <c r="B16" s="87">
        <v>45231</v>
      </c>
      <c r="C16" s="203"/>
      <c r="D16" s="69">
        <f>中指数据!B37</f>
        <v>54.15</v>
      </c>
      <c r="E16" s="287"/>
      <c r="F16" s="132"/>
      <c r="G16" s="287"/>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92" t="s">
        <v>916</v>
      </c>
      <c r="B21" s="87">
        <v>44470</v>
      </c>
      <c r="C21" s="59"/>
      <c r="D21" s="27"/>
      <c r="E21" s="291"/>
      <c r="F21" s="177"/>
      <c r="G21" s="291"/>
      <c r="H21" s="55"/>
    </row>
    <row r="22" spans="1:8" hidden="1">
      <c r="A22" s="292"/>
      <c r="B22" s="87">
        <v>44501</v>
      </c>
      <c r="C22" s="59"/>
      <c r="D22" s="27"/>
      <c r="E22" s="291"/>
      <c r="F22" s="177"/>
      <c r="G22" s="291"/>
      <c r="H22" s="55"/>
    </row>
    <row r="23" spans="1:8" hidden="1">
      <c r="A23" s="292"/>
      <c r="B23" s="87">
        <v>44531</v>
      </c>
      <c r="C23" s="59"/>
      <c r="D23" s="27"/>
      <c r="E23" s="291"/>
      <c r="F23" s="177"/>
      <c r="G23" s="291"/>
      <c r="H23" s="55"/>
    </row>
    <row r="24" spans="1:8" ht="15" hidden="1" customHeight="1">
      <c r="A24" s="292" t="s">
        <v>915</v>
      </c>
      <c r="B24" s="87">
        <v>44562</v>
      </c>
      <c r="C24" s="59"/>
      <c r="D24" s="27"/>
      <c r="E24" s="291"/>
      <c r="F24" s="177"/>
      <c r="G24" s="291"/>
      <c r="H24" s="55"/>
    </row>
    <row r="25" spans="1:8" hidden="1">
      <c r="A25" s="292"/>
      <c r="B25" s="87">
        <v>44593</v>
      </c>
      <c r="C25" s="59"/>
      <c r="D25" s="27"/>
      <c r="E25" s="291"/>
      <c r="F25" s="177"/>
      <c r="G25" s="291"/>
      <c r="H25" s="55"/>
    </row>
    <row r="26" spans="1:8" hidden="1">
      <c r="A26" s="292"/>
      <c r="B26" s="87">
        <v>44621</v>
      </c>
      <c r="C26" s="59"/>
      <c r="D26" s="27"/>
      <c r="E26" s="291"/>
      <c r="F26" s="177"/>
      <c r="G26" s="291"/>
      <c r="H26" s="55"/>
    </row>
    <row r="27" spans="1:8" ht="15" hidden="1" customHeight="1">
      <c r="A27" s="292" t="s">
        <v>949</v>
      </c>
      <c r="B27" s="87">
        <v>44652</v>
      </c>
      <c r="C27" s="59"/>
      <c r="D27" s="27"/>
      <c r="E27" s="291"/>
      <c r="F27" s="177"/>
      <c r="G27" s="291"/>
      <c r="H27" s="55"/>
    </row>
    <row r="28" spans="1:8" hidden="1">
      <c r="A28" s="292"/>
      <c r="B28" s="87">
        <v>44682</v>
      </c>
      <c r="C28" s="59"/>
      <c r="D28" s="27"/>
      <c r="E28" s="291"/>
      <c r="F28" s="177"/>
      <c r="G28" s="291"/>
      <c r="H28" s="55"/>
    </row>
    <row r="29" spans="1:8" hidden="1">
      <c r="A29" s="292"/>
      <c r="B29" s="87">
        <v>44713</v>
      </c>
      <c r="C29" s="59"/>
      <c r="D29" s="27"/>
      <c r="E29" s="291"/>
      <c r="F29" s="177"/>
      <c r="G29" s="291"/>
      <c r="H29" s="55"/>
    </row>
    <row r="30" spans="1:8" ht="15" hidden="1" customHeight="1">
      <c r="A30" s="292" t="s">
        <v>950</v>
      </c>
      <c r="B30" s="87">
        <v>44743</v>
      </c>
      <c r="C30" s="59"/>
      <c r="D30" s="27"/>
      <c r="E30" s="291"/>
      <c r="F30" s="177"/>
      <c r="G30" s="291"/>
      <c r="H30" s="55"/>
    </row>
    <row r="31" spans="1:8" hidden="1">
      <c r="A31" s="292"/>
      <c r="B31" s="87">
        <v>44774</v>
      </c>
      <c r="C31" s="59"/>
      <c r="D31" s="27"/>
      <c r="E31" s="291"/>
      <c r="F31" s="177"/>
      <c r="G31" s="291"/>
      <c r="H31" s="55"/>
    </row>
    <row r="32" spans="1:8" hidden="1">
      <c r="A32" s="292"/>
      <c r="B32" s="87">
        <v>44805</v>
      </c>
      <c r="C32" s="59"/>
      <c r="D32" s="27"/>
      <c r="E32" s="291"/>
      <c r="F32" s="132"/>
      <c r="G32" s="291"/>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84" t="s">
        <v>1725</v>
      </c>
      <c r="B37" s="87"/>
      <c r="C37" s="33">
        <v>2</v>
      </c>
      <c r="D37" s="69" t="s">
        <v>220</v>
      </c>
      <c r="E37" s="286">
        <v>3</v>
      </c>
      <c r="F37" s="177">
        <f>G37-$N$7-N41</f>
        <v>50.1</v>
      </c>
      <c r="G37" s="286">
        <f>市场数据!N38</f>
        <v>50.6</v>
      </c>
      <c r="H37" s="293"/>
    </row>
    <row r="38" spans="1:8">
      <c r="A38" s="285"/>
      <c r="B38" s="87">
        <v>44896</v>
      </c>
      <c r="C38" s="33">
        <v>3</v>
      </c>
      <c r="D38" s="69">
        <f>市场数据!M38</f>
        <v>50.6</v>
      </c>
      <c r="E38" s="287"/>
      <c r="F38" s="177"/>
      <c r="G38" s="287"/>
      <c r="H38" s="294"/>
    </row>
    <row r="39" spans="1:8">
      <c r="A39" s="284" t="s">
        <v>1726</v>
      </c>
      <c r="B39" s="87">
        <v>44927</v>
      </c>
      <c r="C39" s="33">
        <v>1</v>
      </c>
      <c r="D39" s="69"/>
      <c r="E39" s="286">
        <v>5</v>
      </c>
      <c r="F39" s="177" t="e">
        <f>#REF!-$N$7-N41</f>
        <v>#REF!</v>
      </c>
      <c r="G39" s="286">
        <f>市场数据!N39</f>
        <v>61.92</v>
      </c>
      <c r="H39" s="293"/>
    </row>
    <row r="40" spans="1:8" ht="15" customHeight="1">
      <c r="A40" s="288"/>
      <c r="B40" s="87">
        <v>44958</v>
      </c>
      <c r="C40" s="33">
        <v>1</v>
      </c>
      <c r="D40" s="69">
        <f>中指数据!K70</f>
        <v>0</v>
      </c>
      <c r="E40" s="289"/>
      <c r="F40" s="177"/>
      <c r="G40" s="289"/>
      <c r="H40" s="294"/>
    </row>
    <row r="41" spans="1:8">
      <c r="A41" s="285"/>
      <c r="B41" s="87">
        <v>44986</v>
      </c>
      <c r="C41" s="33">
        <v>1</v>
      </c>
      <c r="D41" s="69">
        <f>市场数据!M39</f>
        <v>61.92</v>
      </c>
      <c r="E41" s="287"/>
      <c r="F41" s="177"/>
      <c r="G41" s="287"/>
      <c r="H41" s="294"/>
    </row>
    <row r="42" spans="1:8">
      <c r="A42" s="284" t="s">
        <v>1727</v>
      </c>
      <c r="B42" s="87">
        <v>45017</v>
      </c>
      <c r="C42" s="33">
        <v>2</v>
      </c>
      <c r="D42" s="69">
        <f>市场数据!L40</f>
        <v>50.6</v>
      </c>
      <c r="E42" s="286">
        <v>3</v>
      </c>
      <c r="F42" s="177">
        <f>G39-N40-N41</f>
        <v>61.92</v>
      </c>
      <c r="G42" s="286">
        <f>市场数据!N40</f>
        <v>46.05</v>
      </c>
      <c r="H42" s="293"/>
    </row>
    <row r="43" spans="1:8" ht="15" customHeight="1">
      <c r="A43" s="288"/>
      <c r="B43" s="87">
        <v>45047</v>
      </c>
      <c r="C43" s="33">
        <v>3</v>
      </c>
      <c r="D43" s="69">
        <f>市场数据!L41</f>
        <v>40.54</v>
      </c>
      <c r="E43" s="289"/>
      <c r="F43" s="177"/>
      <c r="G43" s="289"/>
      <c r="H43" s="294"/>
    </row>
    <row r="44" spans="1:8">
      <c r="A44" s="285"/>
      <c r="B44" s="87">
        <v>45078</v>
      </c>
      <c r="C44" s="33">
        <v>2</v>
      </c>
      <c r="D44" s="69">
        <f>市场数据!L42</f>
        <v>47.02</v>
      </c>
      <c r="E44" s="287"/>
      <c r="F44" s="177"/>
      <c r="G44" s="287"/>
      <c r="H44" s="294"/>
    </row>
    <row r="45" spans="1:8">
      <c r="A45" s="284" t="s">
        <v>1728</v>
      </c>
      <c r="B45" s="87">
        <v>45108</v>
      </c>
      <c r="C45" s="33">
        <v>2</v>
      </c>
      <c r="D45" s="69">
        <f>市场数据!L43</f>
        <v>64.7</v>
      </c>
      <c r="E45" s="286">
        <v>2</v>
      </c>
      <c r="F45" s="177">
        <f>G42-N40-N41</f>
        <v>46.05</v>
      </c>
      <c r="G45" s="286">
        <f>市场数据!N43</f>
        <v>53.29</v>
      </c>
      <c r="H45" s="293"/>
    </row>
    <row r="46" spans="1:8" ht="15" customHeight="1">
      <c r="A46" s="288"/>
      <c r="B46" s="87">
        <v>45139</v>
      </c>
      <c r="C46" s="33">
        <v>3</v>
      </c>
      <c r="D46" s="69">
        <f>市场数据!L44</f>
        <v>50.7</v>
      </c>
      <c r="E46" s="289"/>
      <c r="F46" s="177"/>
      <c r="G46" s="289"/>
      <c r="H46" s="294"/>
    </row>
    <row r="47" spans="1:8">
      <c r="A47" s="285"/>
      <c r="B47" s="87">
        <v>45170</v>
      </c>
      <c r="C47" s="33">
        <v>2</v>
      </c>
      <c r="D47" s="69">
        <f>市场数据!L45</f>
        <v>44.48</v>
      </c>
      <c r="E47" s="287"/>
      <c r="F47" s="177"/>
      <c r="G47" s="287"/>
      <c r="H47" s="294"/>
    </row>
    <row r="48" spans="1:8">
      <c r="A48" s="284" t="s">
        <v>1729</v>
      </c>
      <c r="B48" s="87">
        <v>45200</v>
      </c>
      <c r="C48" s="86">
        <v>1</v>
      </c>
      <c r="D48" s="72">
        <f>市场数据!L46</f>
        <v>61.36</v>
      </c>
      <c r="E48" s="286">
        <v>2</v>
      </c>
      <c r="F48" s="132">
        <f>G45-N40-N41</f>
        <v>53.29</v>
      </c>
      <c r="G48" s="286">
        <f>市场数据!N46</f>
        <v>61.72</v>
      </c>
      <c r="H48" s="165"/>
    </row>
    <row r="49" spans="1:8">
      <c r="A49" s="285"/>
      <c r="B49" s="87">
        <v>45231</v>
      </c>
      <c r="C49" s="203"/>
      <c r="D49" s="69">
        <f>市场数据!L47</f>
        <v>62.07</v>
      </c>
      <c r="E49" s="287"/>
      <c r="F49" s="132"/>
      <c r="G49" s="287"/>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51"/>
  <sheetViews>
    <sheetView zoomScale="90" zoomScaleNormal="90" workbookViewId="0">
      <selection activeCell="M40" sqref="M40:M42"/>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99" t="s">
        <v>62</v>
      </c>
      <c r="C2" s="300"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84" t="s">
        <v>1725</v>
      </c>
      <c r="B4" s="87"/>
      <c r="C4" s="33">
        <v>2</v>
      </c>
      <c r="D4" s="69" t="s">
        <v>220</v>
      </c>
      <c r="E4" s="286">
        <v>1</v>
      </c>
      <c r="F4" s="177">
        <f>G4-$N$7-N8</f>
        <v>47.04</v>
      </c>
      <c r="G4" s="286">
        <f>ROUND(AVERAGE(D5),2)</f>
        <v>50.24</v>
      </c>
      <c r="H4" s="149"/>
      <c r="J4" s="171" t="str">
        <f>德茂小区!J4</f>
        <v>含物业费和取暖费</v>
      </c>
    </row>
    <row r="5" spans="1:14">
      <c r="A5" s="285"/>
      <c r="B5" s="87">
        <v>44896</v>
      </c>
      <c r="C5" s="33">
        <v>3</v>
      </c>
      <c r="D5" s="69">
        <f>中指数据!M40</f>
        <v>50.24</v>
      </c>
      <c r="E5" s="287"/>
      <c r="F5" s="177"/>
      <c r="G5" s="287"/>
      <c r="H5" s="149"/>
      <c r="I5" s="75" t="str">
        <f>德茂小区!I5</f>
        <v>数据来源</v>
      </c>
      <c r="J5" s="158" t="s">
        <v>65</v>
      </c>
      <c r="K5" s="74" t="s">
        <v>66</v>
      </c>
      <c r="L5" s="74" t="s">
        <v>67</v>
      </c>
      <c r="M5" s="29"/>
      <c r="N5" s="46"/>
    </row>
    <row r="6" spans="1:14">
      <c r="A6" s="284" t="s">
        <v>1726</v>
      </c>
      <c r="B6" s="87">
        <v>44927</v>
      </c>
      <c r="C6" s="33">
        <v>1</v>
      </c>
      <c r="D6" s="69">
        <f>中指数据!L40</f>
        <v>49.52</v>
      </c>
      <c r="E6" s="286">
        <v>2</v>
      </c>
      <c r="F6" s="177" t="e">
        <f>#REF!-$N$7-N8</f>
        <v>#REF!</v>
      </c>
      <c r="G6" s="286">
        <f>ROUND(AVERAGE(D6:D8),2)</f>
        <v>48.92</v>
      </c>
      <c r="H6" s="149"/>
      <c r="I6" s="75" t="s">
        <v>68</v>
      </c>
      <c r="J6" s="143">
        <f>G17</f>
        <v>49.5</v>
      </c>
      <c r="K6" s="150"/>
      <c r="L6" s="297">
        <f>ROUND(AVERAGE(J6:J8),2)</f>
        <v>49.74</v>
      </c>
      <c r="M6" s="29" t="s">
        <v>1703</v>
      </c>
      <c r="N6" s="46">
        <f>ROUND((L6-N7-N8)/(1+5%)*2.5%,2)</f>
        <v>1.1100000000000001</v>
      </c>
    </row>
    <row r="7" spans="1:14" ht="15" customHeight="1">
      <c r="A7" s="288"/>
      <c r="B7" s="87">
        <v>44958</v>
      </c>
      <c r="C7" s="33">
        <v>1</v>
      </c>
      <c r="D7" s="69">
        <f>中指数据!K40</f>
        <v>49.2</v>
      </c>
      <c r="E7" s="289"/>
      <c r="F7" s="177"/>
      <c r="G7" s="289"/>
      <c r="H7" s="149"/>
      <c r="I7" s="75" t="s">
        <v>69</v>
      </c>
      <c r="J7" s="69" t="s">
        <v>220</v>
      </c>
      <c r="K7" s="150"/>
      <c r="L7" s="296"/>
      <c r="M7" s="146" t="s">
        <v>107</v>
      </c>
      <c r="N7" s="147">
        <v>0.7</v>
      </c>
    </row>
    <row r="8" spans="1:14">
      <c r="A8" s="285"/>
      <c r="B8" s="87">
        <v>44986</v>
      </c>
      <c r="C8" s="33">
        <v>1</v>
      </c>
      <c r="D8" s="69">
        <f>中指数据!J40</f>
        <v>48.03</v>
      </c>
      <c r="E8" s="287"/>
      <c r="F8" s="177"/>
      <c r="G8" s="287"/>
      <c r="H8" s="149"/>
      <c r="I8" s="75" t="s">
        <v>70</v>
      </c>
      <c r="J8" s="160">
        <f>G50</f>
        <v>49.98</v>
      </c>
      <c r="K8" s="150"/>
      <c r="L8" s="296"/>
      <c r="M8" s="147" t="str">
        <f>德茂小区!M8</f>
        <v>取暖费</v>
      </c>
      <c r="N8" s="147">
        <f>德茂小区!N8</f>
        <v>2.5</v>
      </c>
    </row>
    <row r="9" spans="1:14" ht="15">
      <c r="A9" s="284" t="s">
        <v>1727</v>
      </c>
      <c r="B9" s="87">
        <v>45017</v>
      </c>
      <c r="C9" s="33">
        <v>2</v>
      </c>
      <c r="D9" s="69">
        <f>中指数据!I40</f>
        <v>47.99</v>
      </c>
      <c r="E9" s="286">
        <v>1</v>
      </c>
      <c r="F9" s="177">
        <f>G6-N7-N8</f>
        <v>45.72</v>
      </c>
      <c r="G9" s="286">
        <f>ROUND(AVERAGE(D9:D11),2)</f>
        <v>47.54</v>
      </c>
      <c r="H9" s="149"/>
      <c r="J9" s="171" t="str">
        <f>德茂小区!J9</f>
        <v>不含物业费和供暖费</v>
      </c>
      <c r="L9" s="169">
        <f>L6-N7-N8-N6</f>
        <v>45.43</v>
      </c>
    </row>
    <row r="10" spans="1:14" ht="15" customHeight="1">
      <c r="A10" s="288"/>
      <c r="B10" s="87">
        <v>45047</v>
      </c>
      <c r="C10" s="33">
        <v>3</v>
      </c>
      <c r="D10" s="69">
        <f>中指数据!H40</f>
        <v>48.62</v>
      </c>
      <c r="E10" s="289"/>
      <c r="F10" s="177"/>
      <c r="G10" s="289"/>
      <c r="H10" s="149"/>
    </row>
    <row r="11" spans="1:14">
      <c r="A11" s="285"/>
      <c r="B11" s="87">
        <v>45078</v>
      </c>
      <c r="C11" s="33">
        <v>2</v>
      </c>
      <c r="D11" s="69">
        <f>中指数据!G40</f>
        <v>46</v>
      </c>
      <c r="E11" s="287"/>
      <c r="F11" s="177"/>
      <c r="G11" s="287"/>
      <c r="H11" s="149"/>
    </row>
    <row r="12" spans="1:14">
      <c r="A12" s="284" t="s">
        <v>1728</v>
      </c>
      <c r="B12" s="87">
        <v>45108</v>
      </c>
      <c r="C12" s="33">
        <v>2</v>
      </c>
      <c r="D12" s="69">
        <f>中指数据!F40</f>
        <v>50.34</v>
      </c>
      <c r="E12" s="286">
        <v>2</v>
      </c>
      <c r="F12" s="177">
        <f>G9-N7-N8</f>
        <v>44.339999999999996</v>
      </c>
      <c r="G12" s="286">
        <f>ROUND(AVERAGE(D12:D14),2)</f>
        <v>50.4</v>
      </c>
      <c r="H12" s="149"/>
    </row>
    <row r="13" spans="1:14" ht="15" customHeight="1">
      <c r="A13" s="288"/>
      <c r="B13" s="87">
        <v>45139</v>
      </c>
      <c r="C13" s="33">
        <v>3</v>
      </c>
      <c r="D13" s="69">
        <f>中指数据!E40</f>
        <v>50.17</v>
      </c>
      <c r="E13" s="289"/>
      <c r="F13" s="177"/>
      <c r="G13" s="289"/>
      <c r="H13" s="149"/>
    </row>
    <row r="14" spans="1:14">
      <c r="A14" s="285"/>
      <c r="B14" s="87">
        <v>45170</v>
      </c>
      <c r="C14" s="33">
        <v>2</v>
      </c>
      <c r="D14" s="69">
        <f>中指数据!D40</f>
        <v>50.7</v>
      </c>
      <c r="E14" s="287"/>
      <c r="F14" s="177"/>
      <c r="G14" s="287"/>
      <c r="H14" s="149"/>
    </row>
    <row r="15" spans="1:14">
      <c r="A15" s="284" t="s">
        <v>1729</v>
      </c>
      <c r="B15" s="87">
        <v>45200</v>
      </c>
      <c r="C15" s="86">
        <v>1</v>
      </c>
      <c r="D15" s="72">
        <f>中指数据!C40</f>
        <v>50</v>
      </c>
      <c r="E15" s="286">
        <v>2</v>
      </c>
      <c r="F15" s="132">
        <f>G12-N7-N8</f>
        <v>47.199999999999996</v>
      </c>
      <c r="G15" s="286">
        <f>ROUND(AVERAGE(D15:D16),2)</f>
        <v>50.4</v>
      </c>
      <c r="H15" s="149"/>
    </row>
    <row r="16" spans="1:14">
      <c r="A16" s="285"/>
      <c r="B16" s="87">
        <v>45231</v>
      </c>
      <c r="C16" s="203"/>
      <c r="D16" s="69">
        <f>中指数据!B40</f>
        <v>50.8</v>
      </c>
      <c r="E16" s="287"/>
      <c r="F16" s="132"/>
      <c r="G16" s="287"/>
      <c r="H16" s="149"/>
    </row>
    <row r="17" spans="1:10">
      <c r="A17" s="304" t="s">
        <v>152</v>
      </c>
      <c r="B17" s="305"/>
      <c r="C17" s="305"/>
      <c r="D17" s="305"/>
      <c r="E17" s="305"/>
      <c r="F17" s="80" t="e">
        <f>ROUND(AVERAGE(F4:F15),2)</f>
        <v>#REF!</v>
      </c>
      <c r="G17" s="145">
        <f>ROUND(AVERAGE(G4:G16),2)</f>
        <v>49.5</v>
      </c>
      <c r="H17" s="152"/>
    </row>
    <row r="19" spans="1:10" hidden="1">
      <c r="B19" s="306" t="s">
        <v>71</v>
      </c>
      <c r="C19" s="307"/>
      <c r="D19" s="157" t="s">
        <v>150</v>
      </c>
    </row>
    <row r="20" spans="1:10" hidden="1">
      <c r="A20" s="59" t="s">
        <v>155</v>
      </c>
      <c r="B20" s="24" t="s">
        <v>63</v>
      </c>
      <c r="C20" s="75" t="s">
        <v>73</v>
      </c>
      <c r="D20" s="28" t="s">
        <v>873</v>
      </c>
      <c r="E20" s="75" t="str">
        <f>E3</f>
        <v>样本数量</v>
      </c>
      <c r="F20" s="75" t="str">
        <f>F3</f>
        <v>不含物业费、取暖费</v>
      </c>
      <c r="G20" s="144" t="str">
        <f>德茂小区!G20</f>
        <v>含物业费和取暖费</v>
      </c>
    </row>
    <row r="21" spans="1:10" hidden="1">
      <c r="A21" s="292" t="s">
        <v>916</v>
      </c>
      <c r="B21" s="87">
        <v>44470</v>
      </c>
      <c r="C21" s="92"/>
      <c r="D21" s="132"/>
      <c r="E21" s="298"/>
      <c r="F21" s="178"/>
      <c r="G21" s="296"/>
    </row>
    <row r="22" spans="1:10" hidden="1">
      <c r="A22" s="292"/>
      <c r="B22" s="87">
        <v>44501</v>
      </c>
      <c r="C22" s="92"/>
      <c r="D22" s="132"/>
      <c r="E22" s="298"/>
      <c r="F22" s="178"/>
      <c r="G22" s="296"/>
    </row>
    <row r="23" spans="1:10" hidden="1">
      <c r="A23" s="292"/>
      <c r="B23" s="87">
        <v>44531</v>
      </c>
      <c r="C23" s="92"/>
      <c r="D23" s="132"/>
      <c r="E23" s="298"/>
      <c r="F23" s="178"/>
      <c r="G23" s="296"/>
    </row>
    <row r="24" spans="1:10" ht="15" hidden="1" customHeight="1">
      <c r="A24" s="292" t="s">
        <v>915</v>
      </c>
      <c r="B24" s="87">
        <v>44562</v>
      </c>
      <c r="C24" s="92"/>
      <c r="D24" s="132"/>
      <c r="E24" s="298"/>
      <c r="F24" s="178"/>
      <c r="G24" s="296"/>
    </row>
    <row r="25" spans="1:10" hidden="1">
      <c r="A25" s="292"/>
      <c r="B25" s="87">
        <v>44593</v>
      </c>
      <c r="C25" s="92"/>
      <c r="D25" s="132"/>
      <c r="E25" s="298"/>
      <c r="F25" s="178"/>
      <c r="G25" s="296"/>
    </row>
    <row r="26" spans="1:10" hidden="1">
      <c r="A26" s="292"/>
      <c r="B26" s="87">
        <v>44621</v>
      </c>
      <c r="C26" s="92"/>
      <c r="D26" s="132"/>
      <c r="E26" s="298"/>
      <c r="F26" s="178"/>
      <c r="G26" s="296"/>
    </row>
    <row r="27" spans="1:10" ht="15" hidden="1" customHeight="1">
      <c r="A27" s="292" t="s">
        <v>949</v>
      </c>
      <c r="B27" s="87">
        <v>44652</v>
      </c>
      <c r="C27" s="92"/>
      <c r="D27" s="132"/>
      <c r="E27" s="298"/>
      <c r="F27" s="178"/>
      <c r="G27" s="296"/>
    </row>
    <row r="28" spans="1:10" hidden="1">
      <c r="A28" s="292"/>
      <c r="B28" s="87">
        <v>44682</v>
      </c>
      <c r="C28" s="92"/>
      <c r="D28" s="132"/>
      <c r="E28" s="298"/>
      <c r="F28" s="178"/>
      <c r="G28" s="296"/>
      <c r="J28" s="77">
        <f>J8/J6</f>
        <v>1.0096969696969695</v>
      </c>
    </row>
    <row r="29" spans="1:10" hidden="1">
      <c r="A29" s="292"/>
      <c r="B29" s="87">
        <v>44713</v>
      </c>
      <c r="C29" s="92"/>
      <c r="D29" s="132"/>
      <c r="E29" s="298"/>
      <c r="F29" s="178"/>
      <c r="G29" s="296"/>
      <c r="J29" s="77">
        <f>1-J28</f>
        <v>-9.6969696969695374E-3</v>
      </c>
    </row>
    <row r="30" spans="1:10" ht="15" hidden="1" customHeight="1">
      <c r="A30" s="292" t="s">
        <v>950</v>
      </c>
      <c r="B30" s="87">
        <v>44743</v>
      </c>
      <c r="C30" s="92"/>
      <c r="D30" s="132"/>
      <c r="E30" s="308"/>
      <c r="F30" s="178"/>
      <c r="G30" s="296"/>
    </row>
    <row r="31" spans="1:10" hidden="1">
      <c r="A31" s="292"/>
      <c r="B31" s="87">
        <v>44774</v>
      </c>
      <c r="C31" s="92"/>
      <c r="D31" s="132"/>
      <c r="E31" s="308"/>
      <c r="F31" s="178"/>
      <c r="G31" s="296"/>
    </row>
    <row r="32" spans="1:10" hidden="1">
      <c r="A32" s="292"/>
      <c r="B32" s="87">
        <v>44805</v>
      </c>
      <c r="C32" s="92"/>
      <c r="D32" s="132"/>
      <c r="E32" s="308"/>
      <c r="F32" s="75"/>
      <c r="G32" s="296"/>
    </row>
    <row r="33" spans="1:9" hidden="1">
      <c r="A33" s="298" t="str">
        <f>A17</f>
        <v>平均月租金（元/平方米/月）</v>
      </c>
      <c r="B33" s="298"/>
      <c r="C33" s="298"/>
      <c r="D33" s="298"/>
      <c r="E33" s="298"/>
      <c r="F33" s="80" t="e">
        <f>ROUND(AVERAGE(F21:F32),2)</f>
        <v>#DIV/0!</v>
      </c>
      <c r="G33" s="145" t="e">
        <f>ROUND(AVERAGE(G21:G32),2)</f>
        <v>#DIV/0!</v>
      </c>
      <c r="H33" s="152"/>
    </row>
    <row r="34" spans="1:9">
      <c r="A34" s="75"/>
      <c r="B34" s="75"/>
      <c r="C34" s="75"/>
      <c r="E34" s="75"/>
      <c r="F34" s="75"/>
      <c r="G34" s="75"/>
    </row>
    <row r="35" spans="1:9">
      <c r="A35" s="75"/>
      <c r="B35" s="301" t="s">
        <v>74</v>
      </c>
      <c r="C35" s="301"/>
      <c r="D35" s="159" t="s">
        <v>151</v>
      </c>
      <c r="E35" s="75"/>
      <c r="F35" s="75"/>
      <c r="G35" s="75"/>
    </row>
    <row r="36" spans="1:9">
      <c r="A36" s="59" t="s">
        <v>155</v>
      </c>
      <c r="B36" s="24" t="s">
        <v>63</v>
      </c>
      <c r="C36" s="75" t="s">
        <v>73</v>
      </c>
      <c r="D36" s="28" t="s">
        <v>873</v>
      </c>
      <c r="E36" s="75" t="str">
        <f>E3</f>
        <v>样本数量</v>
      </c>
      <c r="F36" s="79" t="str">
        <f>德茂小区!F36</f>
        <v>不含物业费、取暖费</v>
      </c>
      <c r="G36" s="144" t="str">
        <f>德茂小区!G36</f>
        <v>含物业费和取暖费</v>
      </c>
    </row>
    <row r="37" spans="1:9">
      <c r="A37" s="284" t="s">
        <v>1725</v>
      </c>
      <c r="B37" s="87"/>
      <c r="C37" s="33">
        <v>2</v>
      </c>
      <c r="D37" s="69" t="s">
        <v>220</v>
      </c>
      <c r="E37" s="286">
        <v>1</v>
      </c>
      <c r="F37" s="177">
        <f>G37-$N$7-N41</f>
        <v>42.379999999999995</v>
      </c>
      <c r="G37" s="286">
        <f>市场数据!N51</f>
        <v>43.08</v>
      </c>
      <c r="H37" s="302"/>
    </row>
    <row r="38" spans="1:9">
      <c r="A38" s="285"/>
      <c r="B38" s="87">
        <v>44896</v>
      </c>
      <c r="C38" s="33">
        <v>3</v>
      </c>
      <c r="D38" s="69">
        <f>中指数据!M70</f>
        <v>0</v>
      </c>
      <c r="E38" s="287"/>
      <c r="F38" s="177"/>
      <c r="G38" s="287"/>
      <c r="H38" s="303"/>
      <c r="I38" s="152"/>
    </row>
    <row r="39" spans="1:9">
      <c r="A39" s="284" t="s">
        <v>1726</v>
      </c>
      <c r="B39" s="87">
        <v>44927</v>
      </c>
      <c r="C39" s="33">
        <v>1</v>
      </c>
      <c r="D39" s="69">
        <f>中指数据!L70</f>
        <v>0</v>
      </c>
      <c r="E39" s="286">
        <v>2</v>
      </c>
      <c r="F39" s="177" t="e">
        <f>#REF!-$N$7-N41</f>
        <v>#REF!</v>
      </c>
      <c r="G39" s="286">
        <f>市场数据!N52</f>
        <v>48.44</v>
      </c>
      <c r="H39" s="302"/>
    </row>
    <row r="40" spans="1:9" ht="15" customHeight="1">
      <c r="A40" s="288"/>
      <c r="B40" s="87">
        <v>44958</v>
      </c>
      <c r="C40" s="33">
        <v>1</v>
      </c>
      <c r="D40" s="69">
        <f>中指数据!K70</f>
        <v>0</v>
      </c>
      <c r="E40" s="289"/>
      <c r="F40" s="177"/>
      <c r="G40" s="289"/>
      <c r="H40" s="303"/>
    </row>
    <row r="41" spans="1:9">
      <c r="A41" s="285"/>
      <c r="B41" s="87">
        <v>44986</v>
      </c>
      <c r="C41" s="33">
        <v>1</v>
      </c>
      <c r="D41" s="69">
        <f>中指数据!J70</f>
        <v>0</v>
      </c>
      <c r="E41" s="287"/>
      <c r="F41" s="177"/>
      <c r="G41" s="287"/>
      <c r="H41" s="303"/>
    </row>
    <row r="42" spans="1:9">
      <c r="A42" s="284" t="s">
        <v>1727</v>
      </c>
      <c r="B42" s="87">
        <v>45017</v>
      </c>
      <c r="C42" s="33">
        <v>2</v>
      </c>
      <c r="D42" s="69">
        <f>中指数据!I70</f>
        <v>0</v>
      </c>
      <c r="E42" s="286">
        <v>3</v>
      </c>
      <c r="F42" s="177">
        <f>G39-N40-N41</f>
        <v>48.44</v>
      </c>
      <c r="G42" s="286">
        <f>市场数据!N53</f>
        <v>57.1</v>
      </c>
      <c r="H42" s="302"/>
    </row>
    <row r="43" spans="1:9" ht="15" customHeight="1">
      <c r="A43" s="288"/>
      <c r="B43" s="87">
        <v>45047</v>
      </c>
      <c r="C43" s="33">
        <v>3</v>
      </c>
      <c r="D43" s="69">
        <f>中指数据!H70</f>
        <v>0</v>
      </c>
      <c r="E43" s="289"/>
      <c r="F43" s="177"/>
      <c r="G43" s="289"/>
      <c r="H43" s="303"/>
    </row>
    <row r="44" spans="1:9">
      <c r="A44" s="285"/>
      <c r="B44" s="87">
        <v>45078</v>
      </c>
      <c r="C44" s="33">
        <v>2</v>
      </c>
      <c r="D44" s="69">
        <f>中指数据!G70</f>
        <v>0</v>
      </c>
      <c r="E44" s="287"/>
      <c r="F44" s="177"/>
      <c r="G44" s="287"/>
      <c r="H44" s="303"/>
    </row>
    <row r="45" spans="1:9">
      <c r="A45" s="284" t="s">
        <v>1728</v>
      </c>
      <c r="B45" s="87">
        <v>45108</v>
      </c>
      <c r="C45" s="33">
        <v>2</v>
      </c>
      <c r="D45" s="69">
        <f>中指数据!F70</f>
        <v>0</v>
      </c>
      <c r="E45" s="286">
        <v>1</v>
      </c>
      <c r="F45" s="177">
        <f>G42-N40-N41</f>
        <v>57.1</v>
      </c>
      <c r="G45" s="286">
        <f>市场数据!N54</f>
        <v>52.94</v>
      </c>
      <c r="H45" s="302"/>
    </row>
    <row r="46" spans="1:9" ht="15" customHeight="1">
      <c r="A46" s="288"/>
      <c r="B46" s="87">
        <v>45139</v>
      </c>
      <c r="C46" s="33">
        <v>3</v>
      </c>
      <c r="D46" s="69">
        <f>中指数据!E70</f>
        <v>0</v>
      </c>
      <c r="E46" s="289"/>
      <c r="F46" s="177"/>
      <c r="G46" s="289"/>
      <c r="H46" s="303"/>
    </row>
    <row r="47" spans="1:9">
      <c r="A47" s="285"/>
      <c r="B47" s="87">
        <v>45170</v>
      </c>
      <c r="C47" s="33">
        <v>2</v>
      </c>
      <c r="D47" s="69">
        <f>中指数据!D70</f>
        <v>0</v>
      </c>
      <c r="E47" s="287"/>
      <c r="F47" s="177"/>
      <c r="G47" s="287"/>
      <c r="H47" s="303"/>
    </row>
    <row r="48" spans="1:9">
      <c r="A48" s="284" t="s">
        <v>1729</v>
      </c>
      <c r="B48" s="87">
        <v>45200</v>
      </c>
      <c r="C48" s="86">
        <v>1</v>
      </c>
      <c r="D48" s="72">
        <f>中指数据!C70</f>
        <v>0</v>
      </c>
      <c r="E48" s="286">
        <v>2</v>
      </c>
      <c r="F48" s="132">
        <f>G45-N40-N41</f>
        <v>52.94</v>
      </c>
      <c r="G48" s="286">
        <f>市场数据!N55</f>
        <v>48.32</v>
      </c>
      <c r="H48" s="152"/>
    </row>
    <row r="49" spans="1:8">
      <c r="A49" s="285"/>
      <c r="B49" s="87">
        <v>45231</v>
      </c>
      <c r="C49" s="203"/>
      <c r="D49" s="69">
        <f>中指数据!B70</f>
        <v>0</v>
      </c>
      <c r="E49" s="287"/>
      <c r="F49" s="132"/>
      <c r="G49" s="287"/>
      <c r="H49" s="152"/>
    </row>
    <row r="50" spans="1:8">
      <c r="A50" s="298" t="str">
        <f>A17</f>
        <v>平均月租金（元/平方米/月）</v>
      </c>
      <c r="B50" s="298"/>
      <c r="C50" s="298"/>
      <c r="D50" s="298"/>
      <c r="E50" s="298"/>
      <c r="F50" s="80" t="e">
        <f>ROUND(AVERAGE(F37:F48),2)</f>
        <v>#REF!</v>
      </c>
      <c r="G50" s="145">
        <f>ROUND(AVERAGE(G37:G49),2)</f>
        <v>49.98</v>
      </c>
      <c r="H50" s="152"/>
    </row>
    <row r="51" spans="1:8">
      <c r="H51" s="170"/>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4"/>
  <sheetViews>
    <sheetView topLeftCell="A7" zoomScale="90" zoomScaleNormal="90" workbookViewId="0">
      <selection activeCell="M40" sqref="M40:M42"/>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310" t="s">
        <v>62</v>
      </c>
      <c r="C2" s="311"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84" t="s">
        <v>1725</v>
      </c>
      <c r="B4" s="87"/>
      <c r="C4" s="33">
        <v>2</v>
      </c>
      <c r="D4" s="69" t="s">
        <v>220</v>
      </c>
      <c r="E4" s="286">
        <v>4</v>
      </c>
      <c r="F4" s="177">
        <f>G4-$N$7-N8</f>
        <v>57.2</v>
      </c>
      <c r="G4" s="286">
        <f>ROUND(AVERAGE(D5),2)</f>
        <v>57.2</v>
      </c>
      <c r="H4" s="149"/>
      <c r="J4" s="168" t="str">
        <f>德茂佳苑!$J$4</f>
        <v>含物业费和取暖费</v>
      </c>
      <c r="K4" s="77"/>
    </row>
    <row r="5" spans="1:13">
      <c r="A5" s="285"/>
      <c r="B5" s="87">
        <v>44896</v>
      </c>
      <c r="C5" s="33">
        <v>3</v>
      </c>
      <c r="D5" s="69">
        <f>中指数据!M30</f>
        <v>57.2</v>
      </c>
      <c r="E5" s="287"/>
      <c r="F5" s="177"/>
      <c r="G5" s="287"/>
      <c r="H5" s="149"/>
      <c r="I5" s="58" t="str">
        <f>德茂佳苑!$I$5</f>
        <v>数据来源</v>
      </c>
      <c r="J5" s="158" t="s">
        <v>65</v>
      </c>
      <c r="K5" s="74" t="s">
        <v>67</v>
      </c>
    </row>
    <row r="6" spans="1:13">
      <c r="A6" s="284" t="s">
        <v>1726</v>
      </c>
      <c r="B6" s="87">
        <v>44927</v>
      </c>
      <c r="C6" s="33">
        <v>1</v>
      </c>
      <c r="D6" s="69">
        <f>中指数据!L30</f>
        <v>56.54</v>
      </c>
      <c r="E6" s="286">
        <v>5</v>
      </c>
      <c r="F6" s="177" t="e">
        <f>#REF!-$N$7-N8</f>
        <v>#REF!</v>
      </c>
      <c r="G6" s="286">
        <f>ROUND(AVERAGE(D6:D8),2)</f>
        <v>56.93</v>
      </c>
      <c r="H6" s="149"/>
      <c r="I6" s="58" t="s">
        <v>68</v>
      </c>
      <c r="J6" s="45">
        <f>G17</f>
        <v>55.91</v>
      </c>
      <c r="K6" s="309">
        <f>AVERAGE(J6:J8)</f>
        <v>57.69</v>
      </c>
      <c r="L6" s="29" t="s">
        <v>1703</v>
      </c>
      <c r="M6" s="46">
        <f>ROUND((K6-M7-M8)/(1+5%)*2.5%,2)</f>
        <v>1.25</v>
      </c>
    </row>
    <row r="7" spans="1:13" ht="15" customHeight="1">
      <c r="A7" s="288"/>
      <c r="B7" s="87">
        <v>44958</v>
      </c>
      <c r="C7" s="33">
        <v>1</v>
      </c>
      <c r="D7" s="69">
        <f>中指数据!K30</f>
        <v>57.05</v>
      </c>
      <c r="E7" s="289"/>
      <c r="F7" s="177"/>
      <c r="G7" s="289"/>
      <c r="H7" s="149"/>
      <c r="I7" s="58" t="s">
        <v>69</v>
      </c>
      <c r="J7" s="69" t="s">
        <v>220</v>
      </c>
      <c r="K7" s="309"/>
      <c r="L7" s="146" t="s">
        <v>107</v>
      </c>
      <c r="M7" s="147">
        <v>2.61</v>
      </c>
    </row>
    <row r="8" spans="1:13">
      <c r="A8" s="285"/>
      <c r="B8" s="87">
        <v>44986</v>
      </c>
      <c r="C8" s="33">
        <v>1</v>
      </c>
      <c r="D8" s="69">
        <f>中指数据!J30</f>
        <v>57.19</v>
      </c>
      <c r="E8" s="287"/>
      <c r="F8" s="177"/>
      <c r="G8" s="287"/>
      <c r="H8" s="149"/>
      <c r="I8" s="58" t="s">
        <v>70</v>
      </c>
      <c r="J8" s="57">
        <f>G50</f>
        <v>59.47</v>
      </c>
      <c r="K8" s="309"/>
      <c r="L8" s="147" t="str">
        <f>德茂小区!M8</f>
        <v>取暖费</v>
      </c>
      <c r="M8" s="147">
        <v>2.5</v>
      </c>
    </row>
    <row r="9" spans="1:13" ht="15">
      <c r="A9" s="284" t="s">
        <v>1727</v>
      </c>
      <c r="B9" s="87">
        <v>45017</v>
      </c>
      <c r="C9" s="33">
        <v>2</v>
      </c>
      <c r="D9" s="69">
        <f>中指数据!I30</f>
        <v>56.25</v>
      </c>
      <c r="E9" s="286">
        <v>3</v>
      </c>
      <c r="F9" s="177">
        <f>G6-N7-N8</f>
        <v>56.93</v>
      </c>
      <c r="G9" s="286">
        <f>ROUND(AVERAGE(D9:D11),2)</f>
        <v>54.6</v>
      </c>
      <c r="H9" s="149"/>
      <c r="J9" s="168" t="str">
        <f>德茂佳苑!J9</f>
        <v>不含物业费和供暖费</v>
      </c>
      <c r="K9" s="169">
        <f>K6-M7-M8-M6</f>
        <v>51.33</v>
      </c>
    </row>
    <row r="10" spans="1:13" ht="15" customHeight="1">
      <c r="A10" s="288"/>
      <c r="B10" s="87">
        <v>45047</v>
      </c>
      <c r="C10" s="33">
        <v>3</v>
      </c>
      <c r="D10" s="69">
        <f>中指数据!H30</f>
        <v>53.97</v>
      </c>
      <c r="E10" s="289"/>
      <c r="F10" s="177"/>
      <c r="G10" s="289"/>
      <c r="H10" s="149"/>
      <c r="K10" s="77"/>
    </row>
    <row r="11" spans="1:13">
      <c r="A11" s="285"/>
      <c r="B11" s="87">
        <v>45078</v>
      </c>
      <c r="C11" s="33">
        <v>2</v>
      </c>
      <c r="D11" s="69">
        <f>中指数据!G30</f>
        <v>53.59</v>
      </c>
      <c r="E11" s="287"/>
      <c r="F11" s="177"/>
      <c r="G11" s="287"/>
      <c r="H11" s="149"/>
      <c r="K11" s="77"/>
    </row>
    <row r="12" spans="1:13">
      <c r="A12" s="284" t="s">
        <v>1728</v>
      </c>
      <c r="B12" s="87">
        <v>45108</v>
      </c>
      <c r="C12" s="33">
        <v>2</v>
      </c>
      <c r="D12" s="69">
        <f>中指数据!F30</f>
        <v>54.01</v>
      </c>
      <c r="E12" s="286">
        <v>4</v>
      </c>
      <c r="F12" s="177">
        <f>G9-N7-N8</f>
        <v>54.6</v>
      </c>
      <c r="G12" s="286">
        <f>ROUND(AVERAGE(D12:D14),2)</f>
        <v>54.54</v>
      </c>
      <c r="H12" s="149"/>
    </row>
    <row r="13" spans="1:13" ht="15" customHeight="1">
      <c r="A13" s="288"/>
      <c r="B13" s="87">
        <v>45139</v>
      </c>
      <c r="C13" s="33">
        <v>3</v>
      </c>
      <c r="D13" s="69">
        <f>中指数据!E30</f>
        <v>54.29</v>
      </c>
      <c r="E13" s="289"/>
      <c r="F13" s="177"/>
      <c r="G13" s="289"/>
      <c r="H13" s="149"/>
    </row>
    <row r="14" spans="1:13">
      <c r="A14" s="285"/>
      <c r="B14" s="87">
        <v>45170</v>
      </c>
      <c r="C14" s="33">
        <v>2</v>
      </c>
      <c r="D14" s="69">
        <f>中指数据!D30</f>
        <v>55.33</v>
      </c>
      <c r="E14" s="287"/>
      <c r="F14" s="177"/>
      <c r="G14" s="287"/>
      <c r="H14" s="149"/>
    </row>
    <row r="15" spans="1:13">
      <c r="A15" s="284" t="s">
        <v>1729</v>
      </c>
      <c r="B15" s="87">
        <v>45200</v>
      </c>
      <c r="C15" s="86">
        <v>1</v>
      </c>
      <c r="D15" s="72">
        <f>中指数据!C30</f>
        <v>56.86</v>
      </c>
      <c r="E15" s="286"/>
      <c r="F15" s="132">
        <f>G12-N7-N8</f>
        <v>54.54</v>
      </c>
      <c r="G15" s="286">
        <f>ROUND(AVERAGE(D15:D16),2)</f>
        <v>56.29</v>
      </c>
      <c r="H15" s="149"/>
    </row>
    <row r="16" spans="1:13">
      <c r="A16" s="285"/>
      <c r="B16" s="87">
        <v>45231</v>
      </c>
      <c r="C16" s="203"/>
      <c r="D16" s="69">
        <f>中指数据!B30</f>
        <v>55.72</v>
      </c>
      <c r="E16" s="287"/>
      <c r="F16" s="132"/>
      <c r="G16" s="287"/>
      <c r="H16" s="149"/>
    </row>
    <row r="17" spans="1:8">
      <c r="A17" s="312" t="s">
        <v>153</v>
      </c>
      <c r="B17" s="313"/>
      <c r="C17" s="313"/>
      <c r="D17" s="313"/>
      <c r="E17" s="313"/>
      <c r="F17" s="80" t="e">
        <f>ROUND(AVERAGE(F4:F11),2)</f>
        <v>#REF!</v>
      </c>
      <c r="G17" s="145">
        <f>ROUND(AVERAGE(G4:G16),2)</f>
        <v>55.91</v>
      </c>
      <c r="H17" s="152"/>
    </row>
    <row r="18" spans="1:8">
      <c r="G18" s="77"/>
    </row>
    <row r="19" spans="1:8" hidden="1">
      <c r="B19" s="314" t="s">
        <v>71</v>
      </c>
      <c r="C19" s="314"/>
      <c r="D19" s="153" t="str">
        <f>D1</f>
        <v>含供暖、物业</v>
      </c>
      <c r="G19" s="77"/>
    </row>
    <row r="20" spans="1:8" hidden="1">
      <c r="A20" s="59" t="s">
        <v>155</v>
      </c>
      <c r="B20" s="24" t="s">
        <v>63</v>
      </c>
      <c r="C20" s="58" t="s">
        <v>73</v>
      </c>
      <c r="D20" s="28" t="s">
        <v>873</v>
      </c>
      <c r="E20" s="58" t="str">
        <f>E3</f>
        <v>样本数量</v>
      </c>
      <c r="F20" s="75" t="str">
        <f>F3</f>
        <v>不含物业费、取暖费</v>
      </c>
      <c r="G20" s="144" t="str">
        <f>G3</f>
        <v>含物业费和取暖费</v>
      </c>
    </row>
    <row r="21" spans="1:8" hidden="1">
      <c r="A21" s="292" t="s">
        <v>916</v>
      </c>
      <c r="B21" s="87">
        <v>44470</v>
      </c>
      <c r="C21" s="33"/>
      <c r="D21" s="69"/>
      <c r="E21" s="291"/>
      <c r="F21" s="296"/>
      <c r="G21" s="296"/>
      <c r="H21" s="152"/>
    </row>
    <row r="22" spans="1:8" hidden="1">
      <c r="A22" s="292"/>
      <c r="B22" s="87">
        <v>44501</v>
      </c>
      <c r="C22" s="33"/>
      <c r="D22" s="69"/>
      <c r="E22" s="291"/>
      <c r="F22" s="296"/>
      <c r="G22" s="296"/>
      <c r="H22" s="152"/>
    </row>
    <row r="23" spans="1:8" hidden="1">
      <c r="A23" s="292"/>
      <c r="B23" s="87">
        <v>44531</v>
      </c>
      <c r="C23" s="33"/>
      <c r="D23" s="69"/>
      <c r="E23" s="291"/>
      <c r="F23" s="296"/>
      <c r="G23" s="296"/>
      <c r="H23" s="152"/>
    </row>
    <row r="24" spans="1:8" ht="15" hidden="1" customHeight="1">
      <c r="A24" s="292" t="s">
        <v>915</v>
      </c>
      <c r="B24" s="87">
        <v>44562</v>
      </c>
      <c r="C24" s="33"/>
      <c r="D24" s="69"/>
      <c r="E24" s="316"/>
      <c r="F24" s="296"/>
      <c r="G24" s="296"/>
      <c r="H24" s="152"/>
    </row>
    <row r="25" spans="1:8" hidden="1">
      <c r="A25" s="292"/>
      <c r="B25" s="87">
        <v>44593</v>
      </c>
      <c r="C25" s="33"/>
      <c r="D25" s="69"/>
      <c r="E25" s="316"/>
      <c r="F25" s="296"/>
      <c r="G25" s="296"/>
      <c r="H25" s="152"/>
    </row>
    <row r="26" spans="1:8" ht="14.1" hidden="1" customHeight="1">
      <c r="A26" s="292"/>
      <c r="B26" s="87">
        <v>44621</v>
      </c>
      <c r="C26" s="33"/>
      <c r="D26" s="69"/>
      <c r="E26" s="316"/>
      <c r="F26" s="296"/>
      <c r="G26" s="296"/>
      <c r="H26" s="152"/>
    </row>
    <row r="27" spans="1:8" ht="14.1" hidden="1" customHeight="1">
      <c r="A27" s="292" t="s">
        <v>949</v>
      </c>
      <c r="B27" s="87">
        <v>44652</v>
      </c>
      <c r="C27" s="33"/>
      <c r="D27" s="69"/>
      <c r="E27" s="291"/>
      <c r="F27" s="296"/>
      <c r="G27" s="296"/>
      <c r="H27" s="152"/>
    </row>
    <row r="28" spans="1:8" ht="14.1" hidden="1" customHeight="1">
      <c r="A28" s="292"/>
      <c r="B28" s="87">
        <v>44682</v>
      </c>
      <c r="C28" s="33"/>
      <c r="D28" s="69"/>
      <c r="E28" s="291"/>
      <c r="F28" s="296"/>
      <c r="G28" s="296"/>
      <c r="H28" s="152"/>
    </row>
    <row r="29" spans="1:8" hidden="1">
      <c r="A29" s="292"/>
      <c r="B29" s="87">
        <v>44713</v>
      </c>
      <c r="C29" s="33"/>
      <c r="D29" s="69"/>
      <c r="E29" s="291"/>
      <c r="F29" s="296"/>
      <c r="G29" s="296"/>
      <c r="H29" s="152"/>
    </row>
    <row r="30" spans="1:8" ht="15" hidden="1" customHeight="1">
      <c r="A30" s="292" t="s">
        <v>950</v>
      </c>
      <c r="B30" s="87">
        <v>44743</v>
      </c>
      <c r="C30" s="33"/>
      <c r="D30" s="69"/>
      <c r="E30" s="316"/>
      <c r="F30" s="296"/>
      <c r="G30" s="296"/>
      <c r="H30" s="152"/>
    </row>
    <row r="31" spans="1:8" hidden="1">
      <c r="A31" s="292"/>
      <c r="B31" s="87">
        <v>44774</v>
      </c>
      <c r="C31" s="33"/>
      <c r="D31" s="69"/>
      <c r="E31" s="316"/>
      <c r="F31" s="296"/>
      <c r="G31" s="317"/>
      <c r="H31" s="152"/>
    </row>
    <row r="32" spans="1:8" hidden="1">
      <c r="A32" s="292"/>
      <c r="B32" s="87">
        <v>44805</v>
      </c>
      <c r="C32" s="33"/>
      <c r="D32" s="69"/>
      <c r="E32" s="316"/>
      <c r="F32" s="296"/>
      <c r="G32" s="318"/>
      <c r="H32" s="152"/>
    </row>
    <row r="33" spans="1:8" hidden="1">
      <c r="A33" s="292" t="str">
        <f>A17</f>
        <v>平均月租金（元/平方米/月）</v>
      </c>
      <c r="B33" s="292"/>
      <c r="C33" s="292"/>
      <c r="D33" s="292"/>
      <c r="E33" s="292"/>
      <c r="F33" s="80" t="e">
        <f>ROUND(AVERAGE(F21:F31),2)</f>
        <v>#DIV/0!</v>
      </c>
      <c r="G33" s="145" t="e">
        <f>ROUND(AVERAGE(G21:G32),2)</f>
        <v>#DIV/0!</v>
      </c>
      <c r="H33" s="152"/>
    </row>
    <row r="34" spans="1:8">
      <c r="G34" s="77"/>
    </row>
    <row r="35" spans="1:8">
      <c r="B35" s="314" t="s">
        <v>74</v>
      </c>
      <c r="C35" s="314"/>
      <c r="D35" s="157" t="s">
        <v>150</v>
      </c>
      <c r="G35" s="77"/>
    </row>
    <row r="36" spans="1:8">
      <c r="A36" s="59" t="s">
        <v>155</v>
      </c>
      <c r="B36" s="24" t="s">
        <v>63</v>
      </c>
      <c r="C36" s="58" t="s">
        <v>73</v>
      </c>
      <c r="D36" s="28" t="s">
        <v>873</v>
      </c>
      <c r="E36" s="58" t="str">
        <f>E3</f>
        <v>样本数量</v>
      </c>
      <c r="F36" s="75" t="str">
        <f>德茂佳苑!F36</f>
        <v>不含物业费、取暖费</v>
      </c>
      <c r="G36" s="144" t="str">
        <f>G20</f>
        <v>含物业费和取暖费</v>
      </c>
    </row>
    <row r="37" spans="1:8">
      <c r="A37" s="284" t="s">
        <v>1725</v>
      </c>
      <c r="B37" s="87"/>
      <c r="C37" s="33">
        <v>2</v>
      </c>
      <c r="D37" s="69" t="s">
        <v>220</v>
      </c>
      <c r="E37" s="286">
        <v>1</v>
      </c>
      <c r="F37" s="177">
        <f>G37-$N$7-N41</f>
        <v>55.26</v>
      </c>
      <c r="G37" s="286">
        <f>ROUND(市场数据!N67,2)</f>
        <v>55.26</v>
      </c>
      <c r="H37" s="302"/>
    </row>
    <row r="38" spans="1:8">
      <c r="A38" s="285"/>
      <c r="B38" s="87">
        <v>44896</v>
      </c>
      <c r="C38" s="33">
        <v>3</v>
      </c>
      <c r="D38" s="69">
        <f>市场数据!L67</f>
        <v>55.26</v>
      </c>
      <c r="E38" s="287"/>
      <c r="F38" s="177"/>
      <c r="G38" s="287"/>
      <c r="H38" s="302"/>
    </row>
    <row r="39" spans="1:8">
      <c r="A39" s="284" t="s">
        <v>1726</v>
      </c>
      <c r="B39" s="87">
        <v>44927</v>
      </c>
      <c r="C39" s="33">
        <v>1</v>
      </c>
      <c r="D39" s="69"/>
      <c r="E39" s="286">
        <v>1</v>
      </c>
      <c r="F39" s="177" t="e">
        <f>#REF!-$N$7-N41</f>
        <v>#REF!</v>
      </c>
      <c r="G39" s="286">
        <f>ROUND(市场数据!N68,2)</f>
        <v>64.709999999999994</v>
      </c>
      <c r="H39" s="302"/>
    </row>
    <row r="40" spans="1:8" ht="15" customHeight="1">
      <c r="A40" s="288"/>
      <c r="B40" s="87">
        <v>44958</v>
      </c>
      <c r="C40" s="33">
        <v>1</v>
      </c>
      <c r="D40" s="69">
        <f>市场数据!L68</f>
        <v>70.790000000000006</v>
      </c>
      <c r="E40" s="289"/>
      <c r="F40" s="177"/>
      <c r="G40" s="289"/>
      <c r="H40" s="302"/>
    </row>
    <row r="41" spans="1:8">
      <c r="A41" s="285"/>
      <c r="B41" s="87">
        <v>44986</v>
      </c>
      <c r="C41" s="33">
        <v>1</v>
      </c>
      <c r="D41" s="69">
        <f>市场数据!L69</f>
        <v>58.63</v>
      </c>
      <c r="E41" s="287"/>
      <c r="F41" s="177"/>
      <c r="G41" s="287"/>
      <c r="H41" s="302"/>
    </row>
    <row r="42" spans="1:8">
      <c r="A42" s="284" t="s">
        <v>1727</v>
      </c>
      <c r="B42" s="87">
        <v>45017</v>
      </c>
      <c r="C42" s="33">
        <v>2</v>
      </c>
      <c r="D42" s="69">
        <f>市场数据!L70</f>
        <v>65</v>
      </c>
      <c r="E42" s="286">
        <v>1</v>
      </c>
      <c r="F42" s="177">
        <f>G39-N40-N41</f>
        <v>64.709999999999994</v>
      </c>
      <c r="G42" s="286">
        <f>ROUND(市场数据!N70,2)</f>
        <v>61.72</v>
      </c>
      <c r="H42" s="302"/>
    </row>
    <row r="43" spans="1:8" ht="15" customHeight="1">
      <c r="A43" s="288"/>
      <c r="B43" s="87">
        <v>45047</v>
      </c>
      <c r="C43" s="33">
        <v>3</v>
      </c>
      <c r="D43" s="69">
        <f>中指数据!H70</f>
        <v>0</v>
      </c>
      <c r="E43" s="289"/>
      <c r="F43" s="177"/>
      <c r="G43" s="289"/>
      <c r="H43" s="302"/>
    </row>
    <row r="44" spans="1:8">
      <c r="A44" s="285"/>
      <c r="B44" s="87">
        <v>45078</v>
      </c>
      <c r="C44" s="33">
        <v>2</v>
      </c>
      <c r="D44" s="69">
        <f>市场数据!L71</f>
        <v>58.43</v>
      </c>
      <c r="E44" s="287"/>
      <c r="F44" s="177"/>
      <c r="G44" s="287"/>
      <c r="H44" s="302"/>
    </row>
    <row r="45" spans="1:8">
      <c r="A45" s="284" t="s">
        <v>1728</v>
      </c>
      <c r="B45" s="87">
        <v>45108</v>
      </c>
      <c r="C45" s="33">
        <v>2</v>
      </c>
      <c r="D45" s="69"/>
      <c r="E45" s="286">
        <v>3</v>
      </c>
      <c r="F45" s="177">
        <f>G42-N40-N41</f>
        <v>61.72</v>
      </c>
      <c r="G45" s="286">
        <f>ROUND(市场数据!N72,2)</f>
        <v>55.76</v>
      </c>
      <c r="H45" s="302"/>
    </row>
    <row r="46" spans="1:8" ht="15" customHeight="1">
      <c r="A46" s="288"/>
      <c r="B46" s="87">
        <v>45139</v>
      </c>
      <c r="C46" s="33">
        <v>3</v>
      </c>
      <c r="D46" s="69">
        <f>市场数据!L72</f>
        <v>56.38</v>
      </c>
      <c r="E46" s="289"/>
      <c r="F46" s="177"/>
      <c r="G46" s="289"/>
      <c r="H46" s="302"/>
    </row>
    <row r="47" spans="1:8">
      <c r="A47" s="285"/>
      <c r="B47" s="87">
        <v>45170</v>
      </c>
      <c r="C47" s="33">
        <v>2</v>
      </c>
      <c r="D47" s="69">
        <f>市场数据!L73</f>
        <v>55.13</v>
      </c>
      <c r="E47" s="287"/>
      <c r="F47" s="177"/>
      <c r="G47" s="287"/>
      <c r="H47" s="302"/>
    </row>
    <row r="48" spans="1:8">
      <c r="A48" s="284" t="s">
        <v>1729</v>
      </c>
      <c r="B48" s="87">
        <v>45200</v>
      </c>
      <c r="C48" s="86">
        <v>1</v>
      </c>
      <c r="D48" s="72">
        <f>市场数据!L74</f>
        <v>58.11</v>
      </c>
      <c r="E48" s="286">
        <v>3</v>
      </c>
      <c r="F48" s="132">
        <f>G45-N40-N41</f>
        <v>55.76</v>
      </c>
      <c r="G48" s="286">
        <f>ROUND(市场数据!N74,2)</f>
        <v>59.88</v>
      </c>
      <c r="H48" s="152"/>
    </row>
    <row r="49" spans="1:8">
      <c r="A49" s="285"/>
      <c r="B49" s="87">
        <v>45231</v>
      </c>
      <c r="C49" s="203"/>
      <c r="D49" s="69">
        <f>市场数据!L75</f>
        <v>61.64</v>
      </c>
      <c r="E49" s="287"/>
      <c r="F49" s="132"/>
      <c r="G49" s="287"/>
      <c r="H49" s="152"/>
    </row>
    <row r="50" spans="1:8">
      <c r="A50" s="292" t="str">
        <f>A17</f>
        <v>平均月租金（元/平方米/月）</v>
      </c>
      <c r="B50" s="292"/>
      <c r="C50" s="292"/>
      <c r="D50" s="292"/>
      <c r="E50" s="292"/>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315" t="s">
        <v>65</v>
      </c>
      <c r="B58" s="315"/>
      <c r="C58" s="315"/>
      <c r="D58" s="315"/>
      <c r="E58" s="315"/>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315" t="s">
        <v>65</v>
      </c>
      <c r="B66" s="315"/>
      <c r="C66" s="315"/>
      <c r="D66" s="315"/>
      <c r="E66" s="315"/>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315" t="s">
        <v>65</v>
      </c>
      <c r="B74" s="315"/>
      <c r="C74" s="315"/>
      <c r="D74" s="315"/>
      <c r="E74" s="315"/>
      <c r="F74" s="76" t="e">
        <f>ROUND(AVERAGE(F69:F73),2)</f>
        <v>#REF!</v>
      </c>
      <c r="G74" s="44"/>
      <c r="H74" s="152"/>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pane xSplit="1" ySplit="2" topLeftCell="B21"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319" t="s">
        <v>213</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319"/>
      <c r="B2" t="s">
        <v>905</v>
      </c>
      <c r="C2" t="s">
        <v>905</v>
      </c>
      <c r="D2" t="s">
        <v>905</v>
      </c>
      <c r="E2" t="s">
        <v>905</v>
      </c>
      <c r="F2" t="s">
        <v>905</v>
      </c>
      <c r="G2" t="s">
        <v>905</v>
      </c>
      <c r="H2" t="s">
        <v>905</v>
      </c>
      <c r="I2" t="s">
        <v>905</v>
      </c>
      <c r="J2" t="s">
        <v>905</v>
      </c>
      <c r="K2" t="s">
        <v>905</v>
      </c>
      <c r="L2" t="s">
        <v>905</v>
      </c>
      <c r="M2" t="s">
        <v>905</v>
      </c>
    </row>
    <row r="3" spans="1:14">
      <c r="A3" t="s">
        <v>1707</v>
      </c>
      <c r="B3">
        <v>103.55</v>
      </c>
      <c r="C3">
        <v>120.17</v>
      </c>
      <c r="D3">
        <v>122.8</v>
      </c>
      <c r="E3" t="s">
        <v>220</v>
      </c>
      <c r="F3" t="s">
        <v>220</v>
      </c>
      <c r="G3" t="s">
        <v>220</v>
      </c>
      <c r="H3">
        <v>105.19</v>
      </c>
      <c r="I3" t="s">
        <v>220</v>
      </c>
      <c r="J3" t="s">
        <v>220</v>
      </c>
      <c r="K3" t="s">
        <v>220</v>
      </c>
      <c r="L3" t="s">
        <v>220</v>
      </c>
      <c r="M3" t="s">
        <v>220</v>
      </c>
    </row>
    <row r="4" spans="1:14">
      <c r="A4" t="s">
        <v>954</v>
      </c>
      <c r="B4">
        <v>87.09</v>
      </c>
      <c r="C4">
        <v>87.87</v>
      </c>
      <c r="D4">
        <v>81.52</v>
      </c>
      <c r="E4">
        <v>80.31</v>
      </c>
      <c r="F4">
        <v>83.48</v>
      </c>
      <c r="G4">
        <v>84.09</v>
      </c>
      <c r="H4">
        <v>84.4</v>
      </c>
      <c r="I4">
        <v>82.44</v>
      </c>
      <c r="J4">
        <v>82.72</v>
      </c>
      <c r="K4">
        <v>82.68</v>
      </c>
      <c r="L4">
        <v>86.02</v>
      </c>
      <c r="M4">
        <v>82.33</v>
      </c>
    </row>
    <row r="5" spans="1:14">
      <c r="A5" t="s">
        <v>952</v>
      </c>
      <c r="B5">
        <v>86.12</v>
      </c>
      <c r="C5">
        <v>86.81</v>
      </c>
      <c r="D5">
        <v>85.06</v>
      </c>
      <c r="E5">
        <v>85.12</v>
      </c>
      <c r="F5">
        <v>84.25</v>
      </c>
      <c r="G5">
        <v>84.06</v>
      </c>
      <c r="H5">
        <v>83.59</v>
      </c>
      <c r="I5">
        <v>84.66</v>
      </c>
      <c r="J5">
        <v>86.99</v>
      </c>
      <c r="K5">
        <v>89.8</v>
      </c>
      <c r="L5">
        <v>87.41</v>
      </c>
      <c r="M5">
        <v>91.68</v>
      </c>
    </row>
    <row r="6" spans="1:14">
      <c r="A6" s="224" t="s">
        <v>955</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1756</v>
      </c>
    </row>
    <row r="7" spans="1:14">
      <c r="A7" t="s">
        <v>953</v>
      </c>
      <c r="B7">
        <v>76.680000000000007</v>
      </c>
      <c r="C7">
        <v>77.39</v>
      </c>
      <c r="D7">
        <v>77.52</v>
      </c>
      <c r="E7">
        <v>79.28</v>
      </c>
      <c r="F7">
        <v>78.989999999999995</v>
      </c>
      <c r="G7">
        <v>78.08</v>
      </c>
      <c r="H7">
        <v>76.98</v>
      </c>
      <c r="I7">
        <v>78.05</v>
      </c>
      <c r="J7">
        <v>79.38</v>
      </c>
      <c r="K7">
        <v>76.41</v>
      </c>
      <c r="L7">
        <v>67.989999999999995</v>
      </c>
      <c r="M7">
        <v>72.09</v>
      </c>
    </row>
    <row r="8" spans="1:14">
      <c r="A8" s="224" t="s">
        <v>1708</v>
      </c>
      <c r="B8" s="190">
        <v>73.819999999999993</v>
      </c>
      <c r="C8" s="190">
        <v>73.41</v>
      </c>
      <c r="D8" s="190">
        <v>76.38</v>
      </c>
      <c r="E8" s="190">
        <v>70.66</v>
      </c>
      <c r="F8" s="190">
        <v>70.569999999999993</v>
      </c>
      <c r="G8" s="190" t="s">
        <v>220</v>
      </c>
      <c r="H8" s="190" t="s">
        <v>220</v>
      </c>
      <c r="I8" s="190" t="s">
        <v>220</v>
      </c>
      <c r="J8" s="190" t="s">
        <v>220</v>
      </c>
      <c r="K8" s="190" t="s">
        <v>220</v>
      </c>
      <c r="L8" s="190" t="s">
        <v>220</v>
      </c>
      <c r="M8" s="190" t="s">
        <v>220</v>
      </c>
    </row>
    <row r="9" spans="1:14">
      <c r="A9" t="s">
        <v>1709</v>
      </c>
      <c r="B9">
        <v>73.62</v>
      </c>
      <c r="C9">
        <v>75.75</v>
      </c>
      <c r="D9">
        <v>75.58</v>
      </c>
      <c r="E9">
        <v>74.2</v>
      </c>
      <c r="F9">
        <v>72.31</v>
      </c>
      <c r="G9" t="s">
        <v>220</v>
      </c>
      <c r="H9" t="s">
        <v>220</v>
      </c>
      <c r="I9" t="s">
        <v>220</v>
      </c>
      <c r="J9" t="s">
        <v>220</v>
      </c>
      <c r="K9" t="s">
        <v>220</v>
      </c>
      <c r="L9" t="s">
        <v>220</v>
      </c>
      <c r="M9" t="s">
        <v>220</v>
      </c>
    </row>
    <row r="10" spans="1:14">
      <c r="A10" t="s">
        <v>1710</v>
      </c>
      <c r="B10">
        <v>67.930000000000007</v>
      </c>
      <c r="C10">
        <v>67.05</v>
      </c>
      <c r="D10">
        <v>66.22</v>
      </c>
      <c r="E10">
        <v>66.599999999999994</v>
      </c>
      <c r="F10">
        <v>62.39</v>
      </c>
      <c r="G10" t="s">
        <v>220</v>
      </c>
      <c r="H10" t="s">
        <v>220</v>
      </c>
      <c r="I10" t="s">
        <v>220</v>
      </c>
      <c r="J10" t="s">
        <v>220</v>
      </c>
      <c r="K10" t="s">
        <v>220</v>
      </c>
      <c r="L10" t="s">
        <v>220</v>
      </c>
      <c r="M10" t="s">
        <v>220</v>
      </c>
    </row>
    <row r="11" spans="1:14">
      <c r="A11" s="224" t="s">
        <v>1711</v>
      </c>
      <c r="B11" s="190">
        <v>67.010000000000005</v>
      </c>
      <c r="C11" s="190">
        <v>64.98</v>
      </c>
      <c r="D11" s="190">
        <v>69.36</v>
      </c>
      <c r="E11" s="190">
        <v>74.91</v>
      </c>
      <c r="F11" s="190">
        <v>76.13</v>
      </c>
      <c r="G11" s="190">
        <v>91.94</v>
      </c>
      <c r="H11" s="190">
        <v>92.42</v>
      </c>
      <c r="I11" s="190" t="s">
        <v>220</v>
      </c>
      <c r="J11" s="190" t="s">
        <v>220</v>
      </c>
      <c r="K11" s="190" t="s">
        <v>220</v>
      </c>
      <c r="L11" s="190">
        <v>82.32</v>
      </c>
      <c r="M11" s="190">
        <v>71.53</v>
      </c>
    </row>
    <row r="12" spans="1:14">
      <c r="A12" t="s">
        <v>956</v>
      </c>
      <c r="B12">
        <v>64.77</v>
      </c>
      <c r="C12">
        <v>65.98</v>
      </c>
      <c r="D12">
        <v>67.7</v>
      </c>
      <c r="E12">
        <v>69.09</v>
      </c>
      <c r="F12">
        <v>69.760000000000005</v>
      </c>
      <c r="G12">
        <v>72.319999999999993</v>
      </c>
      <c r="H12">
        <v>71.38</v>
      </c>
      <c r="I12">
        <v>65.680000000000007</v>
      </c>
      <c r="J12">
        <v>65.78</v>
      </c>
      <c r="K12">
        <v>66.11</v>
      </c>
      <c r="L12">
        <v>64.67</v>
      </c>
      <c r="M12">
        <v>68.19</v>
      </c>
    </row>
    <row r="13" spans="1:14">
      <c r="A13" t="s">
        <v>959</v>
      </c>
      <c r="B13">
        <v>64.28</v>
      </c>
      <c r="C13">
        <v>62.88</v>
      </c>
      <c r="D13">
        <v>60.54</v>
      </c>
      <c r="E13">
        <v>59.56</v>
      </c>
      <c r="F13">
        <v>65.430000000000007</v>
      </c>
      <c r="G13">
        <v>68.81</v>
      </c>
      <c r="H13">
        <v>69.64</v>
      </c>
      <c r="I13">
        <v>71.44</v>
      </c>
      <c r="J13">
        <v>67.44</v>
      </c>
      <c r="K13">
        <v>68.53</v>
      </c>
      <c r="L13">
        <v>64.849999999999994</v>
      </c>
      <c r="M13">
        <v>65.37</v>
      </c>
    </row>
    <row r="14" spans="1:14">
      <c r="A14" t="s">
        <v>958</v>
      </c>
      <c r="B14">
        <v>64.2</v>
      </c>
      <c r="C14">
        <v>66.41</v>
      </c>
      <c r="D14">
        <v>66.2</v>
      </c>
      <c r="E14">
        <v>62.94</v>
      </c>
      <c r="F14">
        <v>63.92</v>
      </c>
      <c r="G14">
        <v>67.83</v>
      </c>
      <c r="H14">
        <v>69.790000000000006</v>
      </c>
      <c r="I14">
        <v>66.27</v>
      </c>
      <c r="J14">
        <v>65.930000000000007</v>
      </c>
      <c r="K14">
        <v>65.27</v>
      </c>
      <c r="L14">
        <v>59.56</v>
      </c>
      <c r="M14" t="s">
        <v>220</v>
      </c>
    </row>
    <row r="15" spans="1:14">
      <c r="A15" s="224" t="s">
        <v>961</v>
      </c>
      <c r="B15" s="190">
        <v>63.25</v>
      </c>
      <c r="C15" s="190">
        <v>62.84</v>
      </c>
      <c r="D15" s="190">
        <v>62.12</v>
      </c>
      <c r="E15" s="190">
        <v>61.95</v>
      </c>
      <c r="F15" s="190">
        <v>61.66</v>
      </c>
      <c r="G15" s="190">
        <v>61.32</v>
      </c>
      <c r="H15" s="190">
        <v>61.89</v>
      </c>
      <c r="I15" s="190">
        <v>62.28</v>
      </c>
      <c r="J15" s="190">
        <v>61.24</v>
      </c>
      <c r="K15" s="190">
        <v>61.96</v>
      </c>
      <c r="L15" s="190">
        <v>62.52</v>
      </c>
      <c r="M15" s="190">
        <v>62.22</v>
      </c>
      <c r="N15" t="s">
        <v>1732</v>
      </c>
    </row>
    <row r="16" spans="1:14">
      <c r="A16" t="s">
        <v>1712</v>
      </c>
      <c r="B16">
        <v>63.18</v>
      </c>
      <c r="C16">
        <v>64.86</v>
      </c>
      <c r="D16">
        <v>63.8</v>
      </c>
      <c r="E16">
        <v>63.18</v>
      </c>
      <c r="F16">
        <v>61.65</v>
      </c>
      <c r="G16">
        <v>61.02</v>
      </c>
      <c r="H16">
        <v>59.57</v>
      </c>
      <c r="I16">
        <v>60.5</v>
      </c>
      <c r="J16">
        <v>62.28</v>
      </c>
      <c r="K16">
        <v>63.24</v>
      </c>
      <c r="L16">
        <v>64.2</v>
      </c>
      <c r="M16">
        <v>62.96</v>
      </c>
    </row>
    <row r="17" spans="1:14">
      <c r="A17" t="s">
        <v>1713</v>
      </c>
      <c r="B17">
        <v>62.33</v>
      </c>
      <c r="C17">
        <v>56.48</v>
      </c>
      <c r="D17">
        <v>55</v>
      </c>
      <c r="E17">
        <v>55.89</v>
      </c>
      <c r="F17">
        <v>53.89</v>
      </c>
      <c r="G17">
        <v>57.21</v>
      </c>
      <c r="H17">
        <v>59.43</v>
      </c>
      <c r="I17">
        <v>61.34</v>
      </c>
      <c r="J17" t="s">
        <v>220</v>
      </c>
      <c r="K17" t="s">
        <v>220</v>
      </c>
      <c r="L17" t="s">
        <v>220</v>
      </c>
      <c r="M17" t="s">
        <v>220</v>
      </c>
    </row>
    <row r="18" spans="1:14">
      <c r="A18" t="s">
        <v>1714</v>
      </c>
      <c r="B18">
        <v>61.07</v>
      </c>
      <c r="C18">
        <v>59.99</v>
      </c>
      <c r="D18">
        <v>60.31</v>
      </c>
      <c r="E18">
        <v>60.57</v>
      </c>
      <c r="F18">
        <v>59.46</v>
      </c>
      <c r="G18">
        <v>57.19</v>
      </c>
      <c r="H18">
        <v>55.72</v>
      </c>
      <c r="I18">
        <v>55.21</v>
      </c>
      <c r="J18">
        <v>55.14</v>
      </c>
      <c r="K18">
        <v>54.29</v>
      </c>
      <c r="L18">
        <v>55.75</v>
      </c>
      <c r="M18">
        <v>55.75</v>
      </c>
    </row>
    <row r="19" spans="1:14">
      <c r="A19" s="190" t="s">
        <v>967</v>
      </c>
      <c r="B19" s="190">
        <v>61.04</v>
      </c>
      <c r="C19" s="190">
        <v>64.06</v>
      </c>
      <c r="D19" s="190">
        <v>62.27</v>
      </c>
      <c r="E19" s="190">
        <v>62.28</v>
      </c>
      <c r="F19" s="190">
        <v>63.46</v>
      </c>
      <c r="G19" s="190">
        <v>62.22</v>
      </c>
      <c r="H19" s="190">
        <v>60.81</v>
      </c>
      <c r="I19" s="190">
        <v>61.79</v>
      </c>
      <c r="J19" s="190">
        <v>61</v>
      </c>
      <c r="K19" s="190">
        <v>58.11</v>
      </c>
      <c r="L19" s="190">
        <v>56.66</v>
      </c>
      <c r="M19" s="190">
        <v>60.49</v>
      </c>
      <c r="N19" t="s">
        <v>1755</v>
      </c>
    </row>
    <row r="20" spans="1:14">
      <c r="A20" t="s">
        <v>963</v>
      </c>
      <c r="B20">
        <v>60.8</v>
      </c>
      <c r="C20">
        <v>59.94</v>
      </c>
      <c r="D20">
        <v>60.54</v>
      </c>
      <c r="E20">
        <v>61.42</v>
      </c>
      <c r="F20">
        <v>60.54</v>
      </c>
      <c r="G20">
        <v>60.29</v>
      </c>
      <c r="H20">
        <v>60.67</v>
      </c>
      <c r="I20">
        <v>60.69</v>
      </c>
      <c r="J20">
        <v>61.19</v>
      </c>
      <c r="K20">
        <v>62.43</v>
      </c>
      <c r="L20">
        <v>63.86</v>
      </c>
      <c r="M20">
        <v>63.29</v>
      </c>
    </row>
    <row r="21" spans="1:14">
      <c r="A21" t="s">
        <v>1715</v>
      </c>
      <c r="B21">
        <v>60.19</v>
      </c>
      <c r="C21">
        <v>59.81</v>
      </c>
      <c r="D21">
        <v>58.08</v>
      </c>
      <c r="E21" t="s">
        <v>220</v>
      </c>
      <c r="F21" t="s">
        <v>220</v>
      </c>
      <c r="G21" t="s">
        <v>220</v>
      </c>
      <c r="H21" t="s">
        <v>220</v>
      </c>
      <c r="I21" t="s">
        <v>220</v>
      </c>
      <c r="J21" t="s">
        <v>220</v>
      </c>
      <c r="K21" t="s">
        <v>220</v>
      </c>
      <c r="L21" t="s">
        <v>220</v>
      </c>
      <c r="M21" t="s">
        <v>220</v>
      </c>
    </row>
    <row r="22" spans="1:14">
      <c r="A22" t="s">
        <v>960</v>
      </c>
      <c r="B22">
        <v>59.62</v>
      </c>
      <c r="C22">
        <v>60.13</v>
      </c>
      <c r="D22">
        <v>60.41</v>
      </c>
      <c r="E22">
        <v>61.59</v>
      </c>
      <c r="F22">
        <v>58.85</v>
      </c>
      <c r="G22">
        <v>58.56</v>
      </c>
      <c r="H22">
        <v>59.91</v>
      </c>
      <c r="I22">
        <v>62.8</v>
      </c>
      <c r="J22">
        <v>63.44</v>
      </c>
      <c r="K22">
        <v>61.84</v>
      </c>
      <c r="L22">
        <v>60.37</v>
      </c>
      <c r="M22">
        <v>60.87</v>
      </c>
    </row>
    <row r="23" spans="1:14">
      <c r="A23" t="s">
        <v>964</v>
      </c>
      <c r="B23">
        <v>59.23</v>
      </c>
      <c r="C23">
        <v>59.85</v>
      </c>
      <c r="D23">
        <v>59.75</v>
      </c>
      <c r="E23">
        <v>60.46</v>
      </c>
      <c r="F23">
        <v>63.13</v>
      </c>
      <c r="G23">
        <v>61.72</v>
      </c>
      <c r="H23">
        <v>60.67</v>
      </c>
      <c r="I23">
        <v>59.49</v>
      </c>
      <c r="J23">
        <v>59.87</v>
      </c>
      <c r="K23">
        <v>59.7</v>
      </c>
      <c r="L23">
        <v>60.65</v>
      </c>
      <c r="M23">
        <v>60.17</v>
      </c>
    </row>
    <row r="24" spans="1:14">
      <c r="A24" t="s">
        <v>962</v>
      </c>
      <c r="B24">
        <v>58.9</v>
      </c>
      <c r="C24">
        <v>59.19</v>
      </c>
      <c r="D24">
        <v>59.01</v>
      </c>
      <c r="E24">
        <v>59</v>
      </c>
      <c r="F24">
        <v>57.31</v>
      </c>
      <c r="G24">
        <v>55.89</v>
      </c>
      <c r="H24">
        <v>56.7</v>
      </c>
      <c r="I24">
        <v>60.16</v>
      </c>
      <c r="J24">
        <v>60.19</v>
      </c>
      <c r="K24">
        <v>58.5</v>
      </c>
      <c r="L24">
        <v>58.06</v>
      </c>
      <c r="M24">
        <v>59.47</v>
      </c>
    </row>
    <row r="25" spans="1:14">
      <c r="A25" t="s">
        <v>975</v>
      </c>
      <c r="B25">
        <v>58.23</v>
      </c>
      <c r="C25">
        <v>58.79</v>
      </c>
      <c r="D25">
        <v>56.21</v>
      </c>
      <c r="E25">
        <v>56.61</v>
      </c>
      <c r="F25">
        <v>60.25</v>
      </c>
      <c r="G25">
        <v>59.33</v>
      </c>
      <c r="H25">
        <v>55.48</v>
      </c>
      <c r="I25">
        <v>56.19</v>
      </c>
      <c r="J25">
        <v>56.68</v>
      </c>
      <c r="K25">
        <v>55.04</v>
      </c>
      <c r="L25">
        <v>54.86</v>
      </c>
      <c r="M25">
        <v>56.46</v>
      </c>
    </row>
    <row r="26" spans="1:14">
      <c r="A26" t="s">
        <v>969</v>
      </c>
      <c r="B26">
        <v>57.34</v>
      </c>
      <c r="C26">
        <v>58.07</v>
      </c>
      <c r="D26">
        <v>58.25</v>
      </c>
      <c r="E26" t="s">
        <v>220</v>
      </c>
      <c r="F26" t="s">
        <v>220</v>
      </c>
      <c r="G26" t="s">
        <v>220</v>
      </c>
      <c r="H26" t="s">
        <v>220</v>
      </c>
      <c r="I26" t="s">
        <v>220</v>
      </c>
      <c r="J26">
        <v>60.22</v>
      </c>
      <c r="K26">
        <v>59.35</v>
      </c>
      <c r="L26">
        <v>58.39</v>
      </c>
      <c r="M26">
        <v>59.13</v>
      </c>
    </row>
    <row r="27" spans="1:14">
      <c r="A27" t="s">
        <v>966</v>
      </c>
      <c r="B27">
        <v>57.21</v>
      </c>
      <c r="C27">
        <v>58.72</v>
      </c>
      <c r="D27">
        <v>59.1</v>
      </c>
      <c r="E27">
        <v>58.05</v>
      </c>
      <c r="F27">
        <v>60.3</v>
      </c>
      <c r="G27">
        <v>59.74</v>
      </c>
      <c r="H27">
        <v>60.04</v>
      </c>
      <c r="I27">
        <v>62.47</v>
      </c>
      <c r="J27">
        <v>63.42</v>
      </c>
      <c r="K27">
        <v>64</v>
      </c>
      <c r="L27">
        <v>61.1</v>
      </c>
      <c r="M27">
        <v>60.85</v>
      </c>
    </row>
    <row r="28" spans="1:14">
      <c r="A28" t="s">
        <v>1716</v>
      </c>
      <c r="B28">
        <v>56.86</v>
      </c>
      <c r="C28">
        <v>54.53</v>
      </c>
      <c r="D28">
        <v>52.06</v>
      </c>
      <c r="E28">
        <v>52.21</v>
      </c>
      <c r="F28">
        <v>52.62</v>
      </c>
      <c r="G28">
        <v>53.45</v>
      </c>
      <c r="H28">
        <v>53.94</v>
      </c>
      <c r="I28">
        <v>57</v>
      </c>
      <c r="J28">
        <v>56.48</v>
      </c>
      <c r="K28">
        <v>56.5</v>
      </c>
      <c r="L28">
        <v>57.13</v>
      </c>
      <c r="M28">
        <v>62.34</v>
      </c>
    </row>
    <row r="29" spans="1:14">
      <c r="A29" t="s">
        <v>965</v>
      </c>
      <c r="B29">
        <v>55.89</v>
      </c>
      <c r="C29">
        <v>56.99</v>
      </c>
      <c r="D29">
        <v>55.72</v>
      </c>
      <c r="E29">
        <v>54.68</v>
      </c>
      <c r="F29">
        <v>54.4</v>
      </c>
      <c r="G29">
        <v>53.41</v>
      </c>
      <c r="H29">
        <v>55.41</v>
      </c>
      <c r="I29">
        <v>56.93</v>
      </c>
      <c r="J29">
        <v>57.79</v>
      </c>
      <c r="K29">
        <v>59.45</v>
      </c>
      <c r="L29">
        <v>60.03</v>
      </c>
      <c r="M29">
        <v>58.61</v>
      </c>
    </row>
    <row r="30" spans="1:14">
      <c r="A30" s="225" t="s">
        <v>1717</v>
      </c>
      <c r="B30" s="214">
        <v>55.72</v>
      </c>
      <c r="C30" s="214">
        <v>56.86</v>
      </c>
      <c r="D30" s="214">
        <v>55.33</v>
      </c>
      <c r="E30" s="214">
        <v>54.29</v>
      </c>
      <c r="F30" s="214">
        <v>54.01</v>
      </c>
      <c r="G30" s="214">
        <v>53.59</v>
      </c>
      <c r="H30" s="214">
        <v>53.97</v>
      </c>
      <c r="I30" s="214">
        <v>56.25</v>
      </c>
      <c r="J30" s="214">
        <v>57.19</v>
      </c>
      <c r="K30" s="214">
        <v>57.05</v>
      </c>
      <c r="L30" s="214">
        <v>56.54</v>
      </c>
      <c r="M30" s="214">
        <v>57.2</v>
      </c>
      <c r="N30" t="s">
        <v>1731</v>
      </c>
    </row>
    <row r="31" spans="1:14">
      <c r="A31" t="s">
        <v>1718</v>
      </c>
      <c r="B31">
        <v>55.71</v>
      </c>
      <c r="C31">
        <v>55.59</v>
      </c>
      <c r="D31">
        <v>55.25</v>
      </c>
      <c r="E31">
        <v>54.14</v>
      </c>
      <c r="F31">
        <v>53.89</v>
      </c>
      <c r="G31">
        <v>54.18</v>
      </c>
      <c r="H31">
        <v>55.18</v>
      </c>
      <c r="I31">
        <v>55.25</v>
      </c>
      <c r="J31" t="s">
        <v>220</v>
      </c>
      <c r="K31" t="s">
        <v>220</v>
      </c>
      <c r="L31" t="s">
        <v>220</v>
      </c>
      <c r="M31" t="s">
        <v>220</v>
      </c>
      <c r="N31" t="s">
        <v>1730</v>
      </c>
    </row>
    <row r="32" spans="1:14">
      <c r="A32" t="s">
        <v>1719</v>
      </c>
      <c r="B32">
        <v>55.37</v>
      </c>
      <c r="C32">
        <v>56.4</v>
      </c>
      <c r="D32">
        <v>56.27</v>
      </c>
      <c r="E32">
        <v>57.67</v>
      </c>
      <c r="F32">
        <v>57.51</v>
      </c>
      <c r="G32">
        <v>56.84</v>
      </c>
      <c r="H32">
        <v>58.12</v>
      </c>
      <c r="I32">
        <v>57.82</v>
      </c>
      <c r="J32">
        <v>59.69</v>
      </c>
      <c r="K32">
        <v>60.57</v>
      </c>
      <c r="L32">
        <v>62.62</v>
      </c>
      <c r="M32">
        <v>59.68</v>
      </c>
    </row>
    <row r="33" spans="1:13">
      <c r="A33" t="s">
        <v>973</v>
      </c>
      <c r="B33">
        <v>54.93</v>
      </c>
      <c r="C33">
        <v>55.79</v>
      </c>
      <c r="D33">
        <v>54.97</v>
      </c>
      <c r="E33">
        <v>55.02</v>
      </c>
      <c r="F33">
        <v>54.25</v>
      </c>
      <c r="G33">
        <v>52.9</v>
      </c>
      <c r="H33">
        <v>53.97</v>
      </c>
      <c r="I33">
        <v>52.4</v>
      </c>
      <c r="J33">
        <v>53.32</v>
      </c>
      <c r="K33">
        <v>54.29</v>
      </c>
      <c r="L33">
        <v>53.52</v>
      </c>
      <c r="M33">
        <v>53.4</v>
      </c>
    </row>
    <row r="34" spans="1:13">
      <c r="A34" t="s">
        <v>970</v>
      </c>
      <c r="B34">
        <v>54.43</v>
      </c>
      <c r="C34">
        <v>59.66</v>
      </c>
      <c r="D34">
        <v>58.58</v>
      </c>
      <c r="E34">
        <v>60.47</v>
      </c>
      <c r="F34">
        <v>56.52</v>
      </c>
      <c r="G34">
        <v>53.02</v>
      </c>
      <c r="H34">
        <v>55.77</v>
      </c>
      <c r="I34">
        <v>55.23</v>
      </c>
      <c r="J34">
        <v>54.54</v>
      </c>
      <c r="K34">
        <v>55</v>
      </c>
      <c r="L34">
        <v>56.55</v>
      </c>
      <c r="M34">
        <v>58.83</v>
      </c>
    </row>
    <row r="35" spans="1:13">
      <c r="A35" t="s">
        <v>957</v>
      </c>
      <c r="B35">
        <v>54.41</v>
      </c>
      <c r="C35">
        <v>55.9</v>
      </c>
      <c r="D35">
        <v>55.32</v>
      </c>
      <c r="E35">
        <v>53.03</v>
      </c>
      <c r="F35">
        <v>52.9</v>
      </c>
      <c r="G35">
        <v>52.83</v>
      </c>
      <c r="H35">
        <v>53.82</v>
      </c>
      <c r="I35">
        <v>53.22</v>
      </c>
      <c r="J35">
        <v>58.33</v>
      </c>
      <c r="K35">
        <v>64.8</v>
      </c>
      <c r="L35">
        <v>67.72</v>
      </c>
      <c r="M35">
        <v>65.459999999999994</v>
      </c>
    </row>
    <row r="36" spans="1:13">
      <c r="A36" t="s">
        <v>968</v>
      </c>
      <c r="B36">
        <v>54.26</v>
      </c>
      <c r="C36">
        <v>53.96</v>
      </c>
      <c r="D36">
        <v>53.92</v>
      </c>
      <c r="E36">
        <v>53.48</v>
      </c>
      <c r="F36">
        <v>51.86</v>
      </c>
      <c r="G36">
        <v>52.64</v>
      </c>
      <c r="H36">
        <v>53.53</v>
      </c>
      <c r="I36">
        <v>53.75</v>
      </c>
      <c r="J36">
        <v>52.66</v>
      </c>
      <c r="K36">
        <v>53.23</v>
      </c>
      <c r="L36">
        <v>53.79</v>
      </c>
      <c r="M36">
        <v>54.62</v>
      </c>
    </row>
    <row r="37" spans="1:13" ht="15.75">
      <c r="A37" s="226" t="s">
        <v>974</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972</v>
      </c>
      <c r="B38">
        <v>53.52</v>
      </c>
      <c r="C38">
        <v>54.32</v>
      </c>
      <c r="D38">
        <v>55.72</v>
      </c>
      <c r="E38">
        <v>56.8</v>
      </c>
      <c r="F38">
        <v>54.86</v>
      </c>
      <c r="G38">
        <v>56.55</v>
      </c>
      <c r="H38">
        <v>58.49</v>
      </c>
      <c r="I38">
        <v>58.38</v>
      </c>
      <c r="J38">
        <v>58.28</v>
      </c>
      <c r="K38">
        <v>57.78</v>
      </c>
      <c r="L38">
        <v>56.94</v>
      </c>
      <c r="M38">
        <v>57.64</v>
      </c>
    </row>
    <row r="39" spans="1:13">
      <c r="A39" t="s">
        <v>971</v>
      </c>
      <c r="B39">
        <v>52.13</v>
      </c>
      <c r="C39">
        <v>54.59</v>
      </c>
      <c r="D39">
        <v>54.82</v>
      </c>
      <c r="E39">
        <v>54.22</v>
      </c>
      <c r="F39">
        <v>55.7</v>
      </c>
      <c r="G39">
        <v>57.77</v>
      </c>
      <c r="H39">
        <v>58.85</v>
      </c>
      <c r="I39">
        <v>55.16</v>
      </c>
      <c r="J39">
        <v>55.34</v>
      </c>
      <c r="K39">
        <v>55.83</v>
      </c>
      <c r="L39">
        <v>54.33</v>
      </c>
      <c r="M39">
        <v>54.17</v>
      </c>
    </row>
    <row r="40" spans="1:13" ht="15.75">
      <c r="A40" s="226" t="s">
        <v>976</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1720</v>
      </c>
      <c r="B41">
        <v>48.64</v>
      </c>
      <c r="C41">
        <v>50.99</v>
      </c>
      <c r="D41">
        <v>50.15</v>
      </c>
      <c r="E41">
        <v>49.32</v>
      </c>
      <c r="F41">
        <v>47.05</v>
      </c>
      <c r="G41">
        <v>48.24</v>
      </c>
      <c r="H41">
        <v>49.59</v>
      </c>
      <c r="I41">
        <v>51.49</v>
      </c>
      <c r="J41" t="s">
        <v>220</v>
      </c>
      <c r="K41" t="s">
        <v>220</v>
      </c>
      <c r="L41" t="s">
        <v>220</v>
      </c>
      <c r="M41" t="s">
        <v>220</v>
      </c>
    </row>
    <row r="42" spans="1:13" ht="15.75">
      <c r="A42" s="222" t="s">
        <v>977</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903</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951</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9" t="s">
        <v>921</v>
      </c>
      <c r="B103" s="189" t="s">
        <v>935</v>
      </c>
      <c r="C103" s="189">
        <v>55.357142857142797</v>
      </c>
      <c r="D103" s="189">
        <v>2021</v>
      </c>
      <c r="E103" s="189" t="s">
        <v>101</v>
      </c>
    </row>
    <row r="104" spans="1:5">
      <c r="A104" s="189" t="s">
        <v>921</v>
      </c>
      <c r="B104" s="189" t="s">
        <v>935</v>
      </c>
      <c r="C104" s="189">
        <v>50.909090909090899</v>
      </c>
      <c r="D104" s="189">
        <v>2021</v>
      </c>
      <c r="E104" s="189" t="s">
        <v>92</v>
      </c>
    </row>
    <row r="105" spans="1:5">
      <c r="A105" s="189" t="s">
        <v>921</v>
      </c>
      <c r="B105" s="189" t="s">
        <v>935</v>
      </c>
      <c r="C105" s="189">
        <v>55.357142857142797</v>
      </c>
      <c r="D105" s="189">
        <v>2021</v>
      </c>
      <c r="E105" s="189" t="s">
        <v>93</v>
      </c>
    </row>
    <row r="106" spans="1:5">
      <c r="A106" s="189" t="s">
        <v>921</v>
      </c>
      <c r="B106" s="189" t="s">
        <v>935</v>
      </c>
      <c r="C106" s="189">
        <v>47.659058719190902</v>
      </c>
      <c r="D106" s="189">
        <v>2022</v>
      </c>
      <c r="E106" s="189" t="s">
        <v>95</v>
      </c>
    </row>
  </sheetData>
  <phoneticPr fontId="1"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8"/>
  <sheetViews>
    <sheetView topLeftCell="A7" workbookViewId="0">
      <selection activeCell="Q33" sqref="Q33"/>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4" s="249" customFormat="1">
      <c r="A1" s="235" t="s">
        <v>1759</v>
      </c>
      <c r="B1" s="235" t="s">
        <v>1760</v>
      </c>
      <c r="C1" s="235" t="s">
        <v>1761</v>
      </c>
      <c r="D1" s="235" t="s">
        <v>1762</v>
      </c>
      <c r="E1" s="191" t="s">
        <v>1763</v>
      </c>
      <c r="F1" s="235" t="s">
        <v>1764</v>
      </c>
      <c r="G1" s="235" t="s">
        <v>1765</v>
      </c>
      <c r="H1" s="235" t="s">
        <v>1766</v>
      </c>
      <c r="I1" s="56" t="s">
        <v>1767</v>
      </c>
      <c r="J1" s="235" t="s">
        <v>1768</v>
      </c>
      <c r="K1" s="235" t="s">
        <v>1769</v>
      </c>
      <c r="L1" s="250" t="s">
        <v>1770</v>
      </c>
      <c r="M1" s="235" t="s">
        <v>1771</v>
      </c>
      <c r="N1" s="252" t="s">
        <v>920</v>
      </c>
    </row>
    <row r="2" spans="1:14" s="249" customFormat="1">
      <c r="A2" s="252">
        <v>1</v>
      </c>
      <c r="B2" s="252" t="s">
        <v>1772</v>
      </c>
      <c r="C2" s="252">
        <v>2022</v>
      </c>
      <c r="D2" s="252">
        <v>12</v>
      </c>
      <c r="E2" s="252"/>
      <c r="F2" s="252">
        <v>66</v>
      </c>
      <c r="G2" s="252">
        <v>1</v>
      </c>
      <c r="H2" s="56" t="s">
        <v>157</v>
      </c>
      <c r="I2" s="56" t="s">
        <v>1773</v>
      </c>
      <c r="J2" s="56" t="s">
        <v>1020</v>
      </c>
      <c r="K2" s="252">
        <v>3300</v>
      </c>
      <c r="L2" s="250">
        <f t="shared" ref="L2:L13" si="0">ROUND(K2/F2,2)</f>
        <v>50</v>
      </c>
      <c r="M2" s="252"/>
      <c r="N2" s="251">
        <f>L2</f>
        <v>50</v>
      </c>
    </row>
    <row r="3" spans="1:14" s="249" customFormat="1">
      <c r="A3" s="252">
        <v>2</v>
      </c>
      <c r="B3" s="252" t="s">
        <v>1774</v>
      </c>
      <c r="C3" s="252">
        <v>2023</v>
      </c>
      <c r="D3" s="252">
        <v>1</v>
      </c>
      <c r="E3" s="252"/>
      <c r="F3" s="252">
        <v>55</v>
      </c>
      <c r="G3" s="252">
        <v>1</v>
      </c>
      <c r="H3" s="56" t="s">
        <v>157</v>
      </c>
      <c r="I3" s="56" t="s">
        <v>1773</v>
      </c>
      <c r="J3" s="252" t="s">
        <v>1775</v>
      </c>
      <c r="K3" s="252">
        <v>3500</v>
      </c>
      <c r="L3" s="250">
        <f t="shared" si="0"/>
        <v>63.64</v>
      </c>
      <c r="M3" s="252"/>
      <c r="N3" s="252"/>
    </row>
    <row r="4" spans="1:14" s="249" customFormat="1">
      <c r="A4" s="252">
        <v>3</v>
      </c>
      <c r="B4" s="252" t="s">
        <v>1772</v>
      </c>
      <c r="C4" s="252">
        <v>2023</v>
      </c>
      <c r="D4" s="252">
        <v>2</v>
      </c>
      <c r="E4" s="252"/>
      <c r="F4" s="252">
        <v>61</v>
      </c>
      <c r="G4" s="252">
        <v>1</v>
      </c>
      <c r="H4" s="56" t="s">
        <v>157</v>
      </c>
      <c r="I4" s="56" t="s">
        <v>1773</v>
      </c>
      <c r="J4" s="252" t="s">
        <v>1777</v>
      </c>
      <c r="K4" s="252">
        <v>3200</v>
      </c>
      <c r="L4" s="250">
        <f t="shared" si="0"/>
        <v>52.46</v>
      </c>
      <c r="M4" s="252"/>
      <c r="N4" s="252"/>
    </row>
    <row r="5" spans="1:14" s="249" customFormat="1">
      <c r="A5" s="252">
        <v>4</v>
      </c>
      <c r="B5" s="252" t="s">
        <v>1772</v>
      </c>
      <c r="C5" s="252">
        <v>2023</v>
      </c>
      <c r="D5" s="235">
        <v>3</v>
      </c>
      <c r="E5" s="252"/>
      <c r="F5" s="252">
        <v>94</v>
      </c>
      <c r="G5" s="255">
        <v>2</v>
      </c>
      <c r="H5" s="56" t="s">
        <v>157</v>
      </c>
      <c r="I5" s="254" t="s">
        <v>980</v>
      </c>
      <c r="J5" s="252" t="s">
        <v>1778</v>
      </c>
      <c r="K5" s="255">
        <v>4400</v>
      </c>
      <c r="L5" s="250">
        <f t="shared" si="0"/>
        <v>46.81</v>
      </c>
      <c r="M5" s="252"/>
      <c r="N5" s="252"/>
    </row>
    <row r="6" spans="1:14" s="249" customFormat="1">
      <c r="A6" s="252">
        <v>5</v>
      </c>
      <c r="B6" s="252" t="s">
        <v>1780</v>
      </c>
      <c r="C6" s="252">
        <v>2023</v>
      </c>
      <c r="D6" s="235">
        <v>4</v>
      </c>
      <c r="E6" s="252"/>
      <c r="F6" s="252">
        <v>92</v>
      </c>
      <c r="G6" s="255">
        <v>2</v>
      </c>
      <c r="H6" s="56" t="s">
        <v>157</v>
      </c>
      <c r="I6" s="254" t="s">
        <v>1781</v>
      </c>
      <c r="J6" s="252" t="s">
        <v>1746</v>
      </c>
      <c r="K6" s="255">
        <v>4500</v>
      </c>
      <c r="L6" s="250">
        <f t="shared" si="0"/>
        <v>48.91</v>
      </c>
      <c r="M6" s="252"/>
      <c r="N6" s="252"/>
    </row>
    <row r="7" spans="1:14" s="249" customFormat="1">
      <c r="A7" s="252">
        <v>6</v>
      </c>
      <c r="B7" s="252" t="s">
        <v>1782</v>
      </c>
      <c r="C7" s="252">
        <v>2023</v>
      </c>
      <c r="D7" s="235">
        <v>5</v>
      </c>
      <c r="E7" s="252"/>
      <c r="F7" s="252">
        <v>90</v>
      </c>
      <c r="G7" s="255">
        <v>2</v>
      </c>
      <c r="H7" s="56" t="s">
        <v>157</v>
      </c>
      <c r="I7" s="254" t="s">
        <v>1783</v>
      </c>
      <c r="J7" s="252" t="s">
        <v>1018</v>
      </c>
      <c r="K7" s="255">
        <v>4400</v>
      </c>
      <c r="L7" s="250">
        <f t="shared" si="0"/>
        <v>48.89</v>
      </c>
      <c r="M7" s="252"/>
      <c r="N7" s="252"/>
    </row>
    <row r="8" spans="1:14" s="249" customFormat="1">
      <c r="A8" s="252">
        <v>7</v>
      </c>
      <c r="B8" s="252" t="s">
        <v>1784</v>
      </c>
      <c r="C8" s="252">
        <v>2023</v>
      </c>
      <c r="D8" s="235">
        <v>6</v>
      </c>
      <c r="E8" s="252"/>
      <c r="F8" s="252">
        <v>93</v>
      </c>
      <c r="G8" s="255">
        <v>2</v>
      </c>
      <c r="H8" s="56" t="s">
        <v>157</v>
      </c>
      <c r="I8" s="254" t="s">
        <v>936</v>
      </c>
      <c r="J8" s="252" t="s">
        <v>1751</v>
      </c>
      <c r="K8" s="255">
        <v>5200</v>
      </c>
      <c r="L8" s="250">
        <f t="shared" si="0"/>
        <v>55.91</v>
      </c>
      <c r="M8" s="252"/>
      <c r="N8" s="252"/>
    </row>
    <row r="9" spans="1:14" s="249" customFormat="1">
      <c r="A9" s="252">
        <v>8</v>
      </c>
      <c r="B9" s="252" t="s">
        <v>1785</v>
      </c>
      <c r="C9" s="252">
        <v>2023</v>
      </c>
      <c r="D9" s="235">
        <v>7</v>
      </c>
      <c r="E9" s="252"/>
      <c r="F9" s="252">
        <v>92</v>
      </c>
      <c r="G9" s="255">
        <v>2</v>
      </c>
      <c r="H9" s="56" t="s">
        <v>157</v>
      </c>
      <c r="I9" s="254" t="s">
        <v>936</v>
      </c>
      <c r="J9" s="252" t="s">
        <v>1786</v>
      </c>
      <c r="K9" s="255">
        <v>4800</v>
      </c>
      <c r="L9" s="250">
        <f t="shared" si="0"/>
        <v>52.17</v>
      </c>
      <c r="M9" s="252"/>
      <c r="N9" s="252"/>
    </row>
    <row r="10" spans="1:14" s="249" customFormat="1">
      <c r="A10" s="252">
        <v>9</v>
      </c>
      <c r="B10" s="252" t="s">
        <v>1774</v>
      </c>
      <c r="C10" s="252">
        <v>2023</v>
      </c>
      <c r="D10" s="235">
        <v>8</v>
      </c>
      <c r="E10" s="252"/>
      <c r="F10" s="252">
        <v>89</v>
      </c>
      <c r="G10" s="255">
        <v>2</v>
      </c>
      <c r="H10" s="56" t="s">
        <v>157</v>
      </c>
      <c r="I10" s="254" t="s">
        <v>1783</v>
      </c>
      <c r="J10" s="252" t="s">
        <v>1787</v>
      </c>
      <c r="K10" s="255">
        <v>4300</v>
      </c>
      <c r="L10" s="250">
        <f t="shared" si="0"/>
        <v>48.31</v>
      </c>
      <c r="M10" s="252"/>
      <c r="N10" s="252"/>
    </row>
    <row r="11" spans="1:14" s="249" customFormat="1">
      <c r="A11" s="252">
        <v>10</v>
      </c>
      <c r="B11" s="252" t="s">
        <v>1774</v>
      </c>
      <c r="C11" s="252">
        <v>2023</v>
      </c>
      <c r="D11" s="235">
        <v>9</v>
      </c>
      <c r="E11" s="252"/>
      <c r="F11" s="252">
        <v>78</v>
      </c>
      <c r="G11" s="255">
        <v>2</v>
      </c>
      <c r="H11" s="56" t="s">
        <v>157</v>
      </c>
      <c r="I11" s="254" t="s">
        <v>980</v>
      </c>
      <c r="J11" s="252" t="s">
        <v>1788</v>
      </c>
      <c r="K11" s="255">
        <v>4500</v>
      </c>
      <c r="L11" s="250">
        <f t="shared" si="0"/>
        <v>57.69</v>
      </c>
      <c r="M11" s="252"/>
      <c r="N11" s="252"/>
    </row>
    <row r="12" spans="1:14" s="249" customFormat="1">
      <c r="A12" s="252">
        <v>11</v>
      </c>
      <c r="B12" s="252" t="s">
        <v>1789</v>
      </c>
      <c r="C12" s="252">
        <v>2023</v>
      </c>
      <c r="D12" s="245">
        <v>10</v>
      </c>
      <c r="E12" s="252"/>
      <c r="F12" s="252">
        <v>89</v>
      </c>
      <c r="G12" s="255">
        <v>2</v>
      </c>
      <c r="H12" s="56" t="s">
        <v>157</v>
      </c>
      <c r="I12" s="254" t="s">
        <v>1783</v>
      </c>
      <c r="J12" s="252" t="s">
        <v>1019</v>
      </c>
      <c r="K12" s="255">
        <v>4600</v>
      </c>
      <c r="L12" s="250">
        <f t="shared" si="0"/>
        <v>51.69</v>
      </c>
      <c r="M12" s="252"/>
      <c r="N12" s="252"/>
    </row>
    <row r="13" spans="1:14" s="249" customFormat="1">
      <c r="A13" s="252">
        <v>12</v>
      </c>
      <c r="B13" s="252" t="s">
        <v>1774</v>
      </c>
      <c r="C13" s="252">
        <v>2023</v>
      </c>
      <c r="D13" s="235">
        <v>11</v>
      </c>
      <c r="E13" s="252"/>
      <c r="F13" s="252">
        <v>78</v>
      </c>
      <c r="G13" s="255">
        <v>2</v>
      </c>
      <c r="H13" s="56" t="s">
        <v>157</v>
      </c>
      <c r="I13" s="254" t="s">
        <v>980</v>
      </c>
      <c r="J13" s="252" t="s">
        <v>1787</v>
      </c>
      <c r="K13" s="255">
        <v>4500</v>
      </c>
      <c r="L13" s="250">
        <f t="shared" si="0"/>
        <v>57.69</v>
      </c>
      <c r="M13" s="252"/>
      <c r="N13" s="252"/>
    </row>
    <row r="14" spans="1:14" s="249" customFormat="1"/>
    <row r="15" spans="1:14" s="249" customFormat="1">
      <c r="A15" s="235" t="s">
        <v>1759</v>
      </c>
      <c r="B15" s="235" t="s">
        <v>1760</v>
      </c>
      <c r="C15" s="235" t="s">
        <v>1761</v>
      </c>
      <c r="D15" s="235" t="s">
        <v>1762</v>
      </c>
      <c r="E15" s="191" t="s">
        <v>1763</v>
      </c>
      <c r="F15" s="235" t="s">
        <v>1764</v>
      </c>
      <c r="G15" s="235" t="s">
        <v>1765</v>
      </c>
      <c r="H15" s="235" t="s">
        <v>1766</v>
      </c>
      <c r="I15" s="56" t="s">
        <v>1767</v>
      </c>
      <c r="J15" s="235" t="s">
        <v>1768</v>
      </c>
      <c r="K15" s="235" t="s">
        <v>1769</v>
      </c>
      <c r="L15" s="250" t="s">
        <v>1770</v>
      </c>
      <c r="M15" s="235" t="s">
        <v>1771</v>
      </c>
      <c r="N15" s="252" t="s">
        <v>920</v>
      </c>
    </row>
    <row r="16" spans="1:14" s="249" customFormat="1">
      <c r="A16" s="252">
        <v>1</v>
      </c>
      <c r="B16" s="252" t="s">
        <v>1790</v>
      </c>
      <c r="C16" s="252">
        <v>2022</v>
      </c>
      <c r="D16" s="252">
        <v>12</v>
      </c>
      <c r="E16" s="252"/>
      <c r="F16" s="252">
        <v>60</v>
      </c>
      <c r="G16" s="255">
        <v>1</v>
      </c>
      <c r="H16" s="56" t="s">
        <v>157</v>
      </c>
      <c r="I16" s="254" t="s">
        <v>1791</v>
      </c>
      <c r="J16" s="252" t="s">
        <v>1792</v>
      </c>
      <c r="K16" s="255">
        <v>3550</v>
      </c>
      <c r="L16" s="250">
        <f>ROUND(K16/F16,2)</f>
        <v>59.17</v>
      </c>
      <c r="M16" s="252"/>
      <c r="N16" s="252"/>
    </row>
    <row r="17" spans="1:14" s="249" customFormat="1">
      <c r="A17" s="252">
        <v>2</v>
      </c>
      <c r="B17" s="252" t="s">
        <v>1793</v>
      </c>
      <c r="C17" s="252">
        <v>2023</v>
      </c>
      <c r="D17" s="235">
        <v>3</v>
      </c>
      <c r="E17" s="252"/>
      <c r="F17" s="252">
        <v>62</v>
      </c>
      <c r="G17" s="255">
        <v>1</v>
      </c>
      <c r="H17" s="56" t="s">
        <v>157</v>
      </c>
      <c r="I17" s="254" t="s">
        <v>1794</v>
      </c>
      <c r="J17" s="252" t="s">
        <v>1795</v>
      </c>
      <c r="K17" s="255">
        <v>3665</v>
      </c>
      <c r="L17" s="250">
        <f t="shared" ref="L17:L25" si="1">ROUND(K17/F17,2)</f>
        <v>59.11</v>
      </c>
      <c r="M17" s="252"/>
      <c r="N17" s="252"/>
    </row>
    <row r="18" spans="1:14" s="249" customFormat="1">
      <c r="A18" s="252">
        <v>3</v>
      </c>
      <c r="B18" s="252" t="s">
        <v>1796</v>
      </c>
      <c r="C18" s="252">
        <v>2023</v>
      </c>
      <c r="D18" s="235">
        <v>4</v>
      </c>
      <c r="E18" s="252"/>
      <c r="F18" s="252">
        <v>70</v>
      </c>
      <c r="G18" s="255">
        <v>1</v>
      </c>
      <c r="H18" s="56" t="s">
        <v>157</v>
      </c>
      <c r="I18" s="254" t="s">
        <v>1794</v>
      </c>
      <c r="J18" s="252" t="s">
        <v>1797</v>
      </c>
      <c r="K18" s="255">
        <v>3800</v>
      </c>
      <c r="L18" s="250">
        <f t="shared" si="1"/>
        <v>54.29</v>
      </c>
      <c r="M18" s="252"/>
      <c r="N18" s="252"/>
    </row>
    <row r="19" spans="1:14" s="249" customFormat="1">
      <c r="A19" s="252">
        <v>4</v>
      </c>
      <c r="B19" s="252" t="s">
        <v>1790</v>
      </c>
      <c r="C19" s="252">
        <v>2023</v>
      </c>
      <c r="D19" s="235">
        <v>5</v>
      </c>
      <c r="E19" s="252"/>
      <c r="F19" s="252">
        <v>90</v>
      </c>
      <c r="G19" s="255">
        <v>2</v>
      </c>
      <c r="H19" s="56" t="s">
        <v>157</v>
      </c>
      <c r="I19" s="254" t="s">
        <v>980</v>
      </c>
      <c r="J19" s="252" t="s">
        <v>1798</v>
      </c>
      <c r="K19" s="255">
        <v>4500</v>
      </c>
      <c r="L19" s="250">
        <f t="shared" si="1"/>
        <v>50</v>
      </c>
      <c r="M19" s="252"/>
      <c r="N19" s="252"/>
    </row>
    <row r="20" spans="1:14" s="249" customFormat="1">
      <c r="A20" s="252">
        <v>5</v>
      </c>
      <c r="B20" s="252" t="s">
        <v>1799</v>
      </c>
      <c r="C20" s="252">
        <v>2023</v>
      </c>
      <c r="D20" s="235">
        <v>6</v>
      </c>
      <c r="E20" s="252"/>
      <c r="F20" s="252">
        <v>80</v>
      </c>
      <c r="G20" s="255">
        <v>2</v>
      </c>
      <c r="H20" s="56" t="s">
        <v>157</v>
      </c>
      <c r="I20" s="254" t="s">
        <v>980</v>
      </c>
      <c r="J20" s="252" t="s">
        <v>1800</v>
      </c>
      <c r="K20" s="255">
        <v>4500</v>
      </c>
      <c r="L20" s="250">
        <f t="shared" si="1"/>
        <v>56.25</v>
      </c>
      <c r="M20" s="252"/>
      <c r="N20" s="252"/>
    </row>
    <row r="21" spans="1:14" s="249" customFormat="1">
      <c r="A21" s="252">
        <v>6</v>
      </c>
      <c r="B21" s="252" t="s">
        <v>1801</v>
      </c>
      <c r="C21" s="252">
        <v>2023</v>
      </c>
      <c r="D21" s="235">
        <v>7</v>
      </c>
      <c r="E21" s="252"/>
      <c r="F21" s="252">
        <v>90</v>
      </c>
      <c r="G21" s="255">
        <v>2</v>
      </c>
      <c r="H21" s="56" t="s">
        <v>157</v>
      </c>
      <c r="I21" s="254" t="s">
        <v>1783</v>
      </c>
      <c r="J21" s="252" t="s">
        <v>1802</v>
      </c>
      <c r="K21" s="255">
        <v>4700</v>
      </c>
      <c r="L21" s="250">
        <f t="shared" si="1"/>
        <v>52.22</v>
      </c>
      <c r="M21" s="252"/>
      <c r="N21" s="252"/>
    </row>
    <row r="22" spans="1:14" s="249" customFormat="1">
      <c r="A22" s="252">
        <v>7</v>
      </c>
      <c r="B22" s="252" t="s">
        <v>1803</v>
      </c>
      <c r="C22" s="252">
        <v>2023</v>
      </c>
      <c r="D22" s="235">
        <v>8</v>
      </c>
      <c r="E22" s="252"/>
      <c r="F22" s="252">
        <v>90</v>
      </c>
      <c r="G22" s="255">
        <v>2</v>
      </c>
      <c r="H22" s="56" t="s">
        <v>157</v>
      </c>
      <c r="I22" s="254" t="s">
        <v>1794</v>
      </c>
      <c r="J22" s="252" t="s">
        <v>1804</v>
      </c>
      <c r="K22" s="255">
        <v>4600</v>
      </c>
      <c r="L22" s="250">
        <f t="shared" si="1"/>
        <v>51.11</v>
      </c>
      <c r="M22" s="252"/>
      <c r="N22" s="252"/>
    </row>
    <row r="23" spans="1:14" s="249" customFormat="1">
      <c r="A23" s="252">
        <v>8</v>
      </c>
      <c r="B23" s="252" t="s">
        <v>1790</v>
      </c>
      <c r="C23" s="252">
        <v>2023</v>
      </c>
      <c r="D23" s="235">
        <v>9</v>
      </c>
      <c r="E23" s="252"/>
      <c r="F23" s="252">
        <v>80</v>
      </c>
      <c r="G23" s="255">
        <v>2</v>
      </c>
      <c r="H23" s="56" t="s">
        <v>157</v>
      </c>
      <c r="I23" s="254" t="s">
        <v>980</v>
      </c>
      <c r="J23" s="252" t="s">
        <v>1792</v>
      </c>
      <c r="K23" s="255">
        <v>4500</v>
      </c>
      <c r="L23" s="250">
        <f t="shared" si="1"/>
        <v>56.25</v>
      </c>
      <c r="M23" s="252"/>
      <c r="N23" s="252"/>
    </row>
    <row r="24" spans="1:14" s="249" customFormat="1">
      <c r="A24" s="252">
        <v>9</v>
      </c>
      <c r="B24" s="252" t="s">
        <v>1779</v>
      </c>
      <c r="C24" s="252">
        <v>2023</v>
      </c>
      <c r="D24" s="245">
        <v>10</v>
      </c>
      <c r="E24" s="252"/>
      <c r="F24" s="252">
        <v>82</v>
      </c>
      <c r="G24" s="255">
        <v>2</v>
      </c>
      <c r="H24" s="56" t="s">
        <v>157</v>
      </c>
      <c r="I24" s="254" t="s">
        <v>1805</v>
      </c>
      <c r="J24" s="252" t="s">
        <v>1806</v>
      </c>
      <c r="K24" s="255">
        <v>4800</v>
      </c>
      <c r="L24" s="250">
        <f t="shared" si="1"/>
        <v>58.54</v>
      </c>
      <c r="M24" s="252"/>
      <c r="N24" s="252"/>
    </row>
    <row r="25" spans="1:14" s="249" customFormat="1">
      <c r="A25" s="252">
        <v>10</v>
      </c>
      <c r="B25" s="252" t="s">
        <v>1807</v>
      </c>
      <c r="C25" s="252">
        <v>2023</v>
      </c>
      <c r="D25" s="235">
        <v>11</v>
      </c>
      <c r="E25" s="252"/>
      <c r="F25" s="252">
        <v>94</v>
      </c>
      <c r="G25" s="255">
        <v>2</v>
      </c>
      <c r="H25" s="56" t="s">
        <v>157</v>
      </c>
      <c r="I25" s="254" t="s">
        <v>1776</v>
      </c>
      <c r="J25" s="252" t="s">
        <v>1018</v>
      </c>
      <c r="K25" s="255">
        <v>4700</v>
      </c>
      <c r="L25" s="250">
        <f t="shared" si="1"/>
        <v>50</v>
      </c>
      <c r="M25" s="252"/>
      <c r="N25" s="252"/>
    </row>
    <row r="26" spans="1:14" s="249" customFormat="1">
      <c r="A26" s="257"/>
      <c r="B26" s="257"/>
      <c r="C26" s="257"/>
      <c r="D26" s="257"/>
      <c r="E26" s="257"/>
      <c r="F26" s="257"/>
      <c r="G26" s="258"/>
      <c r="H26" s="257"/>
      <c r="I26" s="253"/>
      <c r="J26" s="257"/>
      <c r="K26" s="258"/>
      <c r="L26" s="256"/>
      <c r="M26" s="257"/>
      <c r="N26" s="257"/>
    </row>
    <row r="27" spans="1:14" s="249" customFormat="1">
      <c r="A27" s="235" t="s">
        <v>1759</v>
      </c>
      <c r="B27" s="235" t="s">
        <v>1760</v>
      </c>
      <c r="C27" s="235" t="s">
        <v>1761</v>
      </c>
      <c r="D27" s="235" t="s">
        <v>1762</v>
      </c>
      <c r="E27" s="191" t="s">
        <v>1763</v>
      </c>
      <c r="F27" s="235" t="s">
        <v>1764</v>
      </c>
      <c r="G27" s="235" t="s">
        <v>1765</v>
      </c>
      <c r="H27" s="235" t="s">
        <v>1766</v>
      </c>
      <c r="I27" s="56" t="s">
        <v>1767</v>
      </c>
      <c r="J27" s="235" t="s">
        <v>1768</v>
      </c>
      <c r="K27" s="235" t="s">
        <v>1769</v>
      </c>
      <c r="L27" s="250" t="s">
        <v>1770</v>
      </c>
      <c r="M27" s="235" t="s">
        <v>1771</v>
      </c>
      <c r="N27" s="252" t="s">
        <v>920</v>
      </c>
    </row>
    <row r="28" spans="1:14" s="249" customFormat="1">
      <c r="A28" s="235">
        <v>1</v>
      </c>
      <c r="B28" s="56" t="s">
        <v>1808</v>
      </c>
      <c r="C28" s="235">
        <v>2022</v>
      </c>
      <c r="D28" s="235">
        <v>12</v>
      </c>
      <c r="E28" s="191"/>
      <c r="F28" s="235">
        <v>95</v>
      </c>
      <c r="G28" s="235">
        <v>2</v>
      </c>
      <c r="H28" s="56" t="s">
        <v>157</v>
      </c>
      <c r="I28" s="56" t="s">
        <v>936</v>
      </c>
      <c r="J28" s="235" t="s">
        <v>1809</v>
      </c>
      <c r="K28" s="235">
        <v>4100</v>
      </c>
      <c r="L28" s="250">
        <f t="shared" ref="L28:L35" si="2">ROUND(K28/F28,2)</f>
        <v>43.16</v>
      </c>
      <c r="M28" s="235"/>
      <c r="N28" s="252"/>
    </row>
    <row r="29" spans="1:14" s="249" customFormat="1">
      <c r="A29" s="235">
        <v>2</v>
      </c>
      <c r="B29" s="56" t="s">
        <v>1808</v>
      </c>
      <c r="C29" s="235">
        <v>2023</v>
      </c>
      <c r="D29" s="235">
        <v>2</v>
      </c>
      <c r="E29" s="191"/>
      <c r="F29" s="235">
        <v>70</v>
      </c>
      <c r="G29" s="235">
        <v>2</v>
      </c>
      <c r="H29" s="56" t="s">
        <v>157</v>
      </c>
      <c r="I29" s="56" t="s">
        <v>1810</v>
      </c>
      <c r="J29" s="235" t="s">
        <v>1016</v>
      </c>
      <c r="K29" s="235">
        <v>3700</v>
      </c>
      <c r="L29" s="250">
        <f t="shared" si="2"/>
        <v>52.86</v>
      </c>
      <c r="M29" s="235"/>
      <c r="N29" s="252"/>
    </row>
    <row r="30" spans="1:14" s="249" customFormat="1">
      <c r="A30" s="235">
        <v>3</v>
      </c>
      <c r="B30" s="56" t="s">
        <v>1808</v>
      </c>
      <c r="C30" s="235">
        <v>2023</v>
      </c>
      <c r="D30" s="235">
        <v>3</v>
      </c>
      <c r="E30" s="191"/>
      <c r="F30" s="235">
        <v>90</v>
      </c>
      <c r="G30" s="235">
        <v>3</v>
      </c>
      <c r="H30" s="56" t="s">
        <v>157</v>
      </c>
      <c r="I30" s="56" t="s">
        <v>1776</v>
      </c>
      <c r="J30" s="235" t="s">
        <v>1811</v>
      </c>
      <c r="K30" s="235">
        <v>4500</v>
      </c>
      <c r="L30" s="250">
        <f t="shared" si="2"/>
        <v>50</v>
      </c>
      <c r="M30" s="235"/>
      <c r="N30" s="252"/>
    </row>
    <row r="31" spans="1:14" s="249" customFormat="1">
      <c r="A31" s="235">
        <v>4</v>
      </c>
      <c r="B31" s="56" t="s">
        <v>1808</v>
      </c>
      <c r="C31" s="235">
        <v>2023</v>
      </c>
      <c r="D31" s="235">
        <v>5</v>
      </c>
      <c r="E31" s="191"/>
      <c r="F31" s="235">
        <v>96</v>
      </c>
      <c r="G31" s="235">
        <v>2</v>
      </c>
      <c r="H31" s="56" t="s">
        <v>157</v>
      </c>
      <c r="I31" s="56" t="s">
        <v>1776</v>
      </c>
      <c r="J31" s="235" t="s">
        <v>1809</v>
      </c>
      <c r="K31" s="235">
        <v>3800</v>
      </c>
      <c r="L31" s="250">
        <f t="shared" si="2"/>
        <v>39.58</v>
      </c>
      <c r="M31" s="235"/>
      <c r="N31" s="252"/>
    </row>
    <row r="32" spans="1:14" s="249" customFormat="1">
      <c r="A32" s="235">
        <v>5</v>
      </c>
      <c r="B32" s="56" t="s">
        <v>1808</v>
      </c>
      <c r="C32" s="235">
        <v>2023</v>
      </c>
      <c r="D32" s="235">
        <v>6</v>
      </c>
      <c r="E32" s="191"/>
      <c r="F32" s="235">
        <v>90</v>
      </c>
      <c r="G32" s="235">
        <v>3</v>
      </c>
      <c r="H32" s="56" t="s">
        <v>157</v>
      </c>
      <c r="I32" s="56" t="s">
        <v>1776</v>
      </c>
      <c r="J32" s="235" t="s">
        <v>1812</v>
      </c>
      <c r="K32" s="235">
        <v>4800</v>
      </c>
      <c r="L32" s="250">
        <f t="shared" si="2"/>
        <v>53.33</v>
      </c>
      <c r="M32" s="235"/>
      <c r="N32" s="252"/>
    </row>
    <row r="33" spans="1:16" s="249" customFormat="1">
      <c r="A33" s="235">
        <v>6</v>
      </c>
      <c r="B33" s="56" t="s">
        <v>1808</v>
      </c>
      <c r="C33" s="235">
        <v>2023</v>
      </c>
      <c r="D33" s="235">
        <v>8</v>
      </c>
      <c r="E33" s="191"/>
      <c r="F33" s="235">
        <v>90</v>
      </c>
      <c r="G33" s="235">
        <v>3</v>
      </c>
      <c r="H33" s="56" t="s">
        <v>157</v>
      </c>
      <c r="I33" s="56" t="s">
        <v>980</v>
      </c>
      <c r="J33" s="235" t="s">
        <v>1017</v>
      </c>
      <c r="K33" s="235">
        <v>4600</v>
      </c>
      <c r="L33" s="250">
        <f t="shared" si="2"/>
        <v>51.11</v>
      </c>
      <c r="M33" s="235"/>
      <c r="N33" s="252"/>
    </row>
    <row r="34" spans="1:16" s="249" customFormat="1">
      <c r="A34" s="235">
        <v>7</v>
      </c>
      <c r="B34" s="56" t="s">
        <v>1808</v>
      </c>
      <c r="C34" s="235">
        <v>2023</v>
      </c>
      <c r="D34" s="235">
        <v>9</v>
      </c>
      <c r="E34" s="191"/>
      <c r="F34" s="235">
        <v>90</v>
      </c>
      <c r="G34" s="235">
        <v>2</v>
      </c>
      <c r="H34" s="56" t="s">
        <v>157</v>
      </c>
      <c r="I34" s="56" t="s">
        <v>1813</v>
      </c>
      <c r="J34" s="235" t="s">
        <v>1814</v>
      </c>
      <c r="K34" s="235">
        <v>4890</v>
      </c>
      <c r="L34" s="250">
        <f t="shared" si="2"/>
        <v>54.33</v>
      </c>
      <c r="M34" s="235"/>
      <c r="N34" s="252"/>
    </row>
    <row r="35" spans="1:16" s="249" customFormat="1">
      <c r="A35" s="235">
        <v>8</v>
      </c>
      <c r="B35" s="56" t="s">
        <v>1808</v>
      </c>
      <c r="C35" s="235">
        <v>2023</v>
      </c>
      <c r="D35" s="235">
        <v>11</v>
      </c>
      <c r="E35" s="191"/>
      <c r="F35" s="235">
        <v>84</v>
      </c>
      <c r="G35" s="235">
        <v>2</v>
      </c>
      <c r="H35" s="56" t="s">
        <v>157</v>
      </c>
      <c r="I35" s="56" t="s">
        <v>1776</v>
      </c>
      <c r="J35" s="235" t="s">
        <v>1815</v>
      </c>
      <c r="K35" s="235">
        <v>4500</v>
      </c>
      <c r="L35" s="250">
        <f t="shared" si="2"/>
        <v>53.57</v>
      </c>
      <c r="M35" s="235"/>
      <c r="N35" s="252"/>
    </row>
    <row r="36" spans="1:16" s="249" customFormat="1"/>
    <row r="37" spans="1:16" ht="27" hidden="1">
      <c r="A37" s="59" t="s">
        <v>173</v>
      </c>
      <c r="B37" s="58" t="str">
        <f>B50</f>
        <v>小区名称</v>
      </c>
      <c r="C37" s="59" t="str">
        <f>C50</f>
        <v>年度</v>
      </c>
      <c r="D37" s="59" t="str">
        <f>D50</f>
        <v>月度</v>
      </c>
      <c r="E37" s="59" t="s">
        <v>86</v>
      </c>
      <c r="F37" s="59" t="s">
        <v>87</v>
      </c>
      <c r="G37" s="58" t="s">
        <v>174</v>
      </c>
      <c r="H37" s="58" t="s">
        <v>50</v>
      </c>
      <c r="I37" s="58" t="s">
        <v>177</v>
      </c>
      <c r="J37" s="58" t="s">
        <v>120</v>
      </c>
      <c r="K37" s="59" t="s">
        <v>178</v>
      </c>
      <c r="L37" s="64" t="s">
        <v>176</v>
      </c>
      <c r="M37" s="56" t="s">
        <v>105</v>
      </c>
      <c r="N37" s="58" t="s">
        <v>920</v>
      </c>
      <c r="O37" s="221" t="s">
        <v>1721</v>
      </c>
    </row>
    <row r="38" spans="1:16" hidden="1">
      <c r="A38" s="58">
        <v>1</v>
      </c>
      <c r="B38" s="56" t="s">
        <v>978</v>
      </c>
      <c r="C38" s="58">
        <v>2022</v>
      </c>
      <c r="D38" s="58">
        <v>12</v>
      </c>
      <c r="E38" s="58"/>
      <c r="F38" s="58">
        <v>83</v>
      </c>
      <c r="G38" s="58">
        <v>3</v>
      </c>
      <c r="H38" s="56" t="s">
        <v>979</v>
      </c>
      <c r="I38" s="56" t="s">
        <v>980</v>
      </c>
      <c r="J38" s="56" t="s">
        <v>1018</v>
      </c>
      <c r="K38" s="58">
        <v>4200</v>
      </c>
      <c r="L38" s="45">
        <f>ROUND(K38/F38,2)</f>
        <v>50.6</v>
      </c>
      <c r="M38" s="230">
        <f>L38</f>
        <v>50.6</v>
      </c>
      <c r="N38" s="81">
        <f>M38</f>
        <v>50.6</v>
      </c>
      <c r="P38" t="s">
        <v>985</v>
      </c>
    </row>
    <row r="39" spans="1:16" hidden="1">
      <c r="A39" s="58">
        <v>2</v>
      </c>
      <c r="B39" s="56" t="s">
        <v>978</v>
      </c>
      <c r="C39" s="58">
        <v>2023</v>
      </c>
      <c r="D39" s="58">
        <v>3</v>
      </c>
      <c r="E39" s="58"/>
      <c r="F39" s="58">
        <v>54.1</v>
      </c>
      <c r="G39" s="58">
        <v>2</v>
      </c>
      <c r="H39" s="56" t="s">
        <v>979</v>
      </c>
      <c r="I39" s="56" t="s">
        <v>980</v>
      </c>
      <c r="J39" s="56" t="s">
        <v>1020</v>
      </c>
      <c r="K39" s="58">
        <v>3350</v>
      </c>
      <c r="L39" s="45">
        <f>ROUND(K39/F39,2)</f>
        <v>61.92</v>
      </c>
      <c r="M39" s="230">
        <f>L39</f>
        <v>61.92</v>
      </c>
      <c r="N39" s="81">
        <f>M39</f>
        <v>61.92</v>
      </c>
    </row>
    <row r="40" spans="1:16" hidden="1">
      <c r="A40" s="58">
        <v>3</v>
      </c>
      <c r="B40" s="56" t="s">
        <v>978</v>
      </c>
      <c r="C40" s="58">
        <v>2023</v>
      </c>
      <c r="D40" s="58">
        <v>4</v>
      </c>
      <c r="E40" s="58"/>
      <c r="F40" s="58">
        <v>83</v>
      </c>
      <c r="G40" s="58">
        <v>3</v>
      </c>
      <c r="H40" s="56" t="s">
        <v>979</v>
      </c>
      <c r="I40" s="56" t="s">
        <v>980</v>
      </c>
      <c r="J40" s="56" t="s">
        <v>1018</v>
      </c>
      <c r="K40" s="58">
        <v>4200</v>
      </c>
      <c r="L40" s="45">
        <f t="shared" ref="L40:L47" si="3">ROUND(K40/F40,2)</f>
        <v>50.6</v>
      </c>
      <c r="M40" s="328">
        <f>ROUND(AVERAGE(L40:L42),2)</f>
        <v>46.05</v>
      </c>
      <c r="N40" s="325">
        <f>M40</f>
        <v>46.05</v>
      </c>
    </row>
    <row r="41" spans="1:16" hidden="1">
      <c r="A41" s="58">
        <v>4</v>
      </c>
      <c r="B41" s="56" t="s">
        <v>978</v>
      </c>
      <c r="C41" s="58">
        <v>2023</v>
      </c>
      <c r="D41" s="58">
        <v>5</v>
      </c>
      <c r="E41" s="58"/>
      <c r="F41" s="58">
        <v>78.94</v>
      </c>
      <c r="G41" s="58">
        <v>3</v>
      </c>
      <c r="H41" s="56" t="s">
        <v>979</v>
      </c>
      <c r="I41" s="56" t="s">
        <v>980</v>
      </c>
      <c r="J41" s="56" t="s">
        <v>1019</v>
      </c>
      <c r="K41" s="58">
        <v>3200</v>
      </c>
      <c r="L41" s="45">
        <f>ROUND(K41/F41,2)</f>
        <v>40.54</v>
      </c>
      <c r="M41" s="328"/>
      <c r="N41" s="292"/>
    </row>
    <row r="42" spans="1:16" hidden="1">
      <c r="A42" s="58">
        <v>5</v>
      </c>
      <c r="B42" s="56" t="s">
        <v>978</v>
      </c>
      <c r="C42" s="58">
        <v>2023</v>
      </c>
      <c r="D42" s="58">
        <v>6</v>
      </c>
      <c r="E42" s="58"/>
      <c r="F42" s="58">
        <v>78.69</v>
      </c>
      <c r="G42" s="58">
        <v>3</v>
      </c>
      <c r="H42" s="56" t="s">
        <v>979</v>
      </c>
      <c r="I42" s="56" t="s">
        <v>936</v>
      </c>
      <c r="J42" s="56" t="s">
        <v>1020</v>
      </c>
      <c r="K42" s="58">
        <v>3700</v>
      </c>
      <c r="L42" s="45">
        <f t="shared" si="3"/>
        <v>47.02</v>
      </c>
      <c r="M42" s="328"/>
      <c r="N42" s="292"/>
    </row>
    <row r="43" spans="1:16" hidden="1">
      <c r="A43" s="58">
        <v>6</v>
      </c>
      <c r="B43" s="56" t="s">
        <v>978</v>
      </c>
      <c r="C43" s="58">
        <v>2022</v>
      </c>
      <c r="D43" s="58">
        <v>7</v>
      </c>
      <c r="E43" s="58"/>
      <c r="F43" s="58">
        <v>64.91</v>
      </c>
      <c r="G43" s="58">
        <v>2</v>
      </c>
      <c r="H43" s="56" t="s">
        <v>979</v>
      </c>
      <c r="I43" s="56" t="s">
        <v>980</v>
      </c>
      <c r="J43" s="56" t="s">
        <v>1018</v>
      </c>
      <c r="K43" s="58">
        <v>4200</v>
      </c>
      <c r="L43" s="45">
        <f t="shared" si="3"/>
        <v>64.7</v>
      </c>
      <c r="M43" s="325">
        <f>ROUND(AVERAGE(L43:L45),2)</f>
        <v>53.29</v>
      </c>
      <c r="N43" s="329">
        <f>M43</f>
        <v>53.29</v>
      </c>
    </row>
    <row r="44" spans="1:16" hidden="1">
      <c r="A44" s="58">
        <v>7</v>
      </c>
      <c r="B44" s="56" t="s">
        <v>978</v>
      </c>
      <c r="C44" s="58">
        <v>2022</v>
      </c>
      <c r="D44" s="58">
        <v>8</v>
      </c>
      <c r="E44" s="58"/>
      <c r="F44" s="58">
        <v>71</v>
      </c>
      <c r="G44" s="58">
        <v>2</v>
      </c>
      <c r="H44" s="56" t="s">
        <v>979</v>
      </c>
      <c r="I44" s="56" t="s">
        <v>980</v>
      </c>
      <c r="J44" s="56" t="s">
        <v>1018</v>
      </c>
      <c r="K44" s="58">
        <v>3600</v>
      </c>
      <c r="L44" s="45">
        <f t="shared" si="3"/>
        <v>50.7</v>
      </c>
      <c r="M44" s="325"/>
      <c r="N44" s="329"/>
    </row>
    <row r="45" spans="1:16" hidden="1">
      <c r="A45" s="58">
        <v>8</v>
      </c>
      <c r="B45" s="56" t="s">
        <v>978</v>
      </c>
      <c r="C45" s="58">
        <v>2022</v>
      </c>
      <c r="D45" s="58">
        <v>9</v>
      </c>
      <c r="E45" s="58"/>
      <c r="F45" s="58">
        <v>78.69</v>
      </c>
      <c r="G45" s="58">
        <v>2</v>
      </c>
      <c r="H45" s="56" t="s">
        <v>979</v>
      </c>
      <c r="I45" s="56" t="s">
        <v>980</v>
      </c>
      <c r="J45" s="56" t="s">
        <v>1019</v>
      </c>
      <c r="K45" s="58">
        <v>3500</v>
      </c>
      <c r="L45" s="45">
        <f t="shared" si="3"/>
        <v>44.48</v>
      </c>
      <c r="M45" s="325"/>
      <c r="N45" s="329"/>
    </row>
    <row r="46" spans="1:16" hidden="1">
      <c r="A46" s="58">
        <v>9</v>
      </c>
      <c r="B46" s="56" t="s">
        <v>978</v>
      </c>
      <c r="C46" s="58">
        <v>2022</v>
      </c>
      <c r="D46" s="59">
        <v>10</v>
      </c>
      <c r="E46" s="30"/>
      <c r="F46" s="59">
        <v>61.93</v>
      </c>
      <c r="G46" s="59">
        <v>2</v>
      </c>
      <c r="H46" s="56" t="s">
        <v>979</v>
      </c>
      <c r="I46" s="56" t="s">
        <v>980</v>
      </c>
      <c r="J46" s="56" t="s">
        <v>1018</v>
      </c>
      <c r="K46" s="59">
        <v>3800</v>
      </c>
      <c r="L46" s="45">
        <f t="shared" si="3"/>
        <v>61.36</v>
      </c>
      <c r="M46" s="325">
        <f>ROUND(AVERAGE(L46:L47),2)</f>
        <v>61.72</v>
      </c>
      <c r="N46" s="329">
        <f>M46</f>
        <v>61.72</v>
      </c>
    </row>
    <row r="47" spans="1:16" hidden="1">
      <c r="A47" s="58">
        <v>10</v>
      </c>
      <c r="B47" s="56" t="s">
        <v>978</v>
      </c>
      <c r="C47" s="58">
        <v>2022</v>
      </c>
      <c r="D47" s="58">
        <v>11</v>
      </c>
      <c r="E47" s="191"/>
      <c r="F47" s="58">
        <v>54.76</v>
      </c>
      <c r="G47" s="58">
        <v>2</v>
      </c>
      <c r="H47" s="56" t="s">
        <v>979</v>
      </c>
      <c r="I47" s="56" t="s">
        <v>980</v>
      </c>
      <c r="J47" s="56" t="s">
        <v>1019</v>
      </c>
      <c r="K47" s="58">
        <v>3399</v>
      </c>
      <c r="L47" s="81">
        <f t="shared" si="3"/>
        <v>62.07</v>
      </c>
      <c r="M47" s="325"/>
      <c r="N47" s="329"/>
    </row>
    <row r="48" spans="1:16" hidden="1"/>
    <row r="49" spans="1:16" ht="15" hidden="1" thickBot="1"/>
    <row r="50" spans="1:16" ht="27.75" hidden="1" thickBot="1">
      <c r="A50" s="59" t="s">
        <v>173</v>
      </c>
      <c r="B50" s="179" t="s">
        <v>88</v>
      </c>
      <c r="C50" s="180" t="s">
        <v>906</v>
      </c>
      <c r="D50" s="180" t="s">
        <v>907</v>
      </c>
      <c r="E50" s="59" t="s">
        <v>86</v>
      </c>
      <c r="F50" s="59" t="s">
        <v>87</v>
      </c>
      <c r="G50" s="58" t="s">
        <v>174</v>
      </c>
      <c r="H50" s="58" t="s">
        <v>156</v>
      </c>
      <c r="I50" s="58" t="s">
        <v>177</v>
      </c>
      <c r="J50" s="58" t="s">
        <v>120</v>
      </c>
      <c r="K50" s="59" t="s">
        <v>178</v>
      </c>
      <c r="L50" s="64" t="s">
        <v>176</v>
      </c>
      <c r="M50" s="56" t="s">
        <v>105</v>
      </c>
      <c r="N50" s="58" t="s">
        <v>920</v>
      </c>
      <c r="O50" s="221" t="s">
        <v>1722</v>
      </c>
      <c r="P50" t="s">
        <v>983</v>
      </c>
    </row>
    <row r="51" spans="1:16" hidden="1">
      <c r="A51" s="59">
        <v>1</v>
      </c>
      <c r="B51" s="56" t="s">
        <v>981</v>
      </c>
      <c r="C51" s="59">
        <v>2022</v>
      </c>
      <c r="D51" s="59">
        <v>4</v>
      </c>
      <c r="E51" s="30">
        <v>44377</v>
      </c>
      <c r="F51" s="59">
        <v>69.64</v>
      </c>
      <c r="G51" s="58">
        <v>1</v>
      </c>
      <c r="H51" s="58" t="s">
        <v>157</v>
      </c>
      <c r="I51" s="56" t="s">
        <v>121</v>
      </c>
      <c r="J51" s="56" t="s">
        <v>1020</v>
      </c>
      <c r="K51" s="59">
        <v>3000</v>
      </c>
      <c r="L51" s="45">
        <f>ROUND(K51/F51,2)</f>
        <v>43.08</v>
      </c>
      <c r="M51" s="81">
        <f>L51</f>
        <v>43.08</v>
      </c>
      <c r="N51" s="227">
        <f>L51</f>
        <v>43.08</v>
      </c>
    </row>
    <row r="52" spans="1:16" hidden="1">
      <c r="A52" s="58">
        <v>2</v>
      </c>
      <c r="B52" s="56" t="s">
        <v>981</v>
      </c>
      <c r="C52" s="59">
        <v>2023</v>
      </c>
      <c r="D52" s="59">
        <v>1</v>
      </c>
      <c r="E52" s="30">
        <v>44375</v>
      </c>
      <c r="F52" s="59">
        <v>66.06</v>
      </c>
      <c r="G52" s="28">
        <v>1</v>
      </c>
      <c r="H52" s="59" t="s">
        <v>175</v>
      </c>
      <c r="I52" s="56" t="s">
        <v>121</v>
      </c>
      <c r="J52" s="56" t="s">
        <v>1018</v>
      </c>
      <c r="K52" s="59">
        <v>3200</v>
      </c>
      <c r="L52" s="45">
        <f t="shared" ref="L52:L55" si="4">ROUND(K52/F52,2)</f>
        <v>48.44</v>
      </c>
      <c r="M52" s="81">
        <f>L52</f>
        <v>48.44</v>
      </c>
      <c r="N52" s="227">
        <f>M52</f>
        <v>48.44</v>
      </c>
      <c r="O52" s="192"/>
    </row>
    <row r="53" spans="1:16" hidden="1">
      <c r="A53" s="59">
        <v>3</v>
      </c>
      <c r="B53" s="56" t="s">
        <v>981</v>
      </c>
      <c r="C53" s="59">
        <v>2023</v>
      </c>
      <c r="D53" s="59">
        <v>2</v>
      </c>
      <c r="E53" s="30"/>
      <c r="F53" s="59">
        <v>63.13</v>
      </c>
      <c r="G53" s="59">
        <v>1</v>
      </c>
      <c r="H53" s="58" t="s">
        <v>157</v>
      </c>
      <c r="I53" s="56" t="s">
        <v>121</v>
      </c>
      <c r="J53" s="56" t="s">
        <v>1018</v>
      </c>
      <c r="K53" s="59">
        <v>3605</v>
      </c>
      <c r="L53" s="45">
        <f t="shared" si="4"/>
        <v>57.1</v>
      </c>
      <c r="M53" s="81">
        <f>L53</f>
        <v>57.1</v>
      </c>
      <c r="N53" s="227">
        <f>M53</f>
        <v>57.1</v>
      </c>
    </row>
    <row r="54" spans="1:16" hidden="1">
      <c r="A54" s="58">
        <v>4</v>
      </c>
      <c r="B54" s="56" t="s">
        <v>981</v>
      </c>
      <c r="C54" s="59">
        <v>2023</v>
      </c>
      <c r="D54" s="59">
        <v>3</v>
      </c>
      <c r="E54" s="30"/>
      <c r="F54" s="59">
        <v>85</v>
      </c>
      <c r="G54" s="59">
        <v>2</v>
      </c>
      <c r="H54" s="58" t="s">
        <v>157</v>
      </c>
      <c r="I54" s="28" t="s">
        <v>980</v>
      </c>
      <c r="J54" s="56" t="s">
        <v>1018</v>
      </c>
      <c r="K54" s="59">
        <v>4500</v>
      </c>
      <c r="L54" s="45">
        <f t="shared" si="4"/>
        <v>52.94</v>
      </c>
      <c r="M54" s="81">
        <f>L54</f>
        <v>52.94</v>
      </c>
      <c r="N54" s="227">
        <f>M54</f>
        <v>52.94</v>
      </c>
    </row>
    <row r="55" spans="1:16" hidden="1">
      <c r="A55" s="59">
        <v>5</v>
      </c>
      <c r="B55" s="56" t="s">
        <v>981</v>
      </c>
      <c r="C55" s="59">
        <v>2023</v>
      </c>
      <c r="D55" s="59">
        <v>4</v>
      </c>
      <c r="E55" s="30"/>
      <c r="F55" s="59">
        <v>93.1</v>
      </c>
      <c r="G55" s="59">
        <v>2</v>
      </c>
      <c r="H55" s="58" t="s">
        <v>157</v>
      </c>
      <c r="I55" s="28" t="s">
        <v>980</v>
      </c>
      <c r="J55" s="56" t="s">
        <v>1018</v>
      </c>
      <c r="K55" s="59">
        <v>4499</v>
      </c>
      <c r="L55" s="45">
        <f t="shared" si="4"/>
        <v>48.32</v>
      </c>
      <c r="M55" s="81">
        <f>L55</f>
        <v>48.32</v>
      </c>
      <c r="N55" s="227">
        <f>L55</f>
        <v>48.32</v>
      </c>
    </row>
    <row r="56" spans="1:16" hidden="1">
      <c r="A56" s="46"/>
      <c r="B56" s="29"/>
      <c r="C56" s="46"/>
      <c r="D56" s="46"/>
      <c r="E56" s="82"/>
      <c r="F56" s="46"/>
      <c r="G56" s="46"/>
      <c r="H56" s="46"/>
      <c r="I56" s="29"/>
      <c r="J56" s="29"/>
      <c r="K56" s="46"/>
      <c r="L56" s="44"/>
      <c r="M56" s="83"/>
    </row>
    <row r="57" spans="1:16" hidden="1">
      <c r="A57" s="46"/>
      <c r="B57" s="46"/>
      <c r="C57" s="46"/>
      <c r="D57" s="46"/>
      <c r="E57" s="82"/>
      <c r="F57" s="46"/>
      <c r="G57" s="46"/>
      <c r="H57" s="46"/>
      <c r="I57" s="29"/>
      <c r="J57" s="46"/>
      <c r="K57" s="46"/>
      <c r="L57" s="44"/>
      <c r="M57" s="84"/>
    </row>
    <row r="58" spans="1:16" ht="27" hidden="1">
      <c r="A58" s="59" t="s">
        <v>173</v>
      </c>
      <c r="B58" s="58" t="str">
        <f>市场数据!B50</f>
        <v>小区名称</v>
      </c>
      <c r="C58" s="59" t="str">
        <f>C50</f>
        <v>年度</v>
      </c>
      <c r="D58" s="59" t="str">
        <f>D50</f>
        <v>月度</v>
      </c>
      <c r="E58" s="59" t="s">
        <v>86</v>
      </c>
      <c r="F58" s="59" t="s">
        <v>87</v>
      </c>
      <c r="G58" s="58" t="s">
        <v>174</v>
      </c>
      <c r="H58" s="58" t="s">
        <v>156</v>
      </c>
      <c r="I58" s="58" t="s">
        <v>177</v>
      </c>
      <c r="J58" s="58" t="s">
        <v>120</v>
      </c>
      <c r="K58" s="59" t="s">
        <v>178</v>
      </c>
      <c r="L58" s="64" t="s">
        <v>176</v>
      </c>
      <c r="M58" s="56" t="s">
        <v>105</v>
      </c>
      <c r="N58" s="58" t="s">
        <v>920</v>
      </c>
      <c r="O58" s="221" t="s">
        <v>1723</v>
      </c>
      <c r="P58" t="s">
        <v>983</v>
      </c>
    </row>
    <row r="59" spans="1:16" hidden="1">
      <c r="A59" s="59">
        <v>1</v>
      </c>
      <c r="B59" s="56" t="s">
        <v>982</v>
      </c>
      <c r="C59" s="59">
        <v>2023</v>
      </c>
      <c r="D59" s="59">
        <v>3</v>
      </c>
      <c r="E59" s="30"/>
      <c r="F59" s="59">
        <v>71</v>
      </c>
      <c r="G59" s="58">
        <v>1</v>
      </c>
      <c r="H59" s="58" t="s">
        <v>157</v>
      </c>
      <c r="I59" s="58" t="s">
        <v>122</v>
      </c>
      <c r="J59" s="201" t="s">
        <v>1015</v>
      </c>
      <c r="K59" s="59">
        <v>3500</v>
      </c>
      <c r="L59" s="45">
        <f>ROUND(K59/F59,2)</f>
        <v>49.3</v>
      </c>
      <c r="M59" s="81">
        <f>L59</f>
        <v>49.3</v>
      </c>
      <c r="N59" s="228">
        <f>M59</f>
        <v>49.3</v>
      </c>
    </row>
    <row r="60" spans="1:16" hidden="1">
      <c r="A60" s="59">
        <v>2</v>
      </c>
      <c r="B60" s="56" t="s">
        <v>982</v>
      </c>
      <c r="C60" s="59">
        <v>2023</v>
      </c>
      <c r="D60" s="59">
        <v>5</v>
      </c>
      <c r="E60" s="30"/>
      <c r="F60" s="59">
        <v>95.85</v>
      </c>
      <c r="G60" s="58">
        <v>2</v>
      </c>
      <c r="H60" s="58" t="s">
        <v>157</v>
      </c>
      <c r="I60" s="58" t="s">
        <v>122</v>
      </c>
      <c r="J60" s="202" t="s">
        <v>1016</v>
      </c>
      <c r="K60" s="59">
        <v>3700</v>
      </c>
      <c r="L60" s="45">
        <f t="shared" ref="L60:L62" si="5">ROUND(K60/F60,2)</f>
        <v>38.6</v>
      </c>
      <c r="M60" s="81">
        <f>L60</f>
        <v>38.6</v>
      </c>
      <c r="N60" s="228">
        <f t="shared" ref="N60:N62" si="6">M60</f>
        <v>38.6</v>
      </c>
    </row>
    <row r="61" spans="1:16" hidden="1">
      <c r="A61" s="59">
        <v>3</v>
      </c>
      <c r="B61" s="56" t="s">
        <v>982</v>
      </c>
      <c r="C61" s="59">
        <v>2023</v>
      </c>
      <c r="D61" s="59">
        <v>8</v>
      </c>
      <c r="E61" s="30">
        <v>44262</v>
      </c>
      <c r="F61" s="59">
        <v>70</v>
      </c>
      <c r="G61" s="58">
        <v>2</v>
      </c>
      <c r="H61" s="58" t="s">
        <v>157</v>
      </c>
      <c r="I61" s="58" t="s">
        <v>122</v>
      </c>
      <c r="J61" s="202" t="s">
        <v>1017</v>
      </c>
      <c r="K61" s="59">
        <v>3600</v>
      </c>
      <c r="L61" s="45">
        <f t="shared" si="5"/>
        <v>51.43</v>
      </c>
      <c r="M61" s="81">
        <f>ROUND(AVERAGE(L61:L63),2)</f>
        <v>53.84</v>
      </c>
      <c r="N61" s="228">
        <f t="shared" si="6"/>
        <v>53.84</v>
      </c>
    </row>
    <row r="62" spans="1:16" hidden="1">
      <c r="A62" s="59">
        <v>4</v>
      </c>
      <c r="B62" s="56" t="s">
        <v>982</v>
      </c>
      <c r="C62" s="59">
        <v>2023</v>
      </c>
      <c r="D62" s="59">
        <v>10</v>
      </c>
      <c r="E62" s="30">
        <v>44259</v>
      </c>
      <c r="F62" s="59">
        <v>80</v>
      </c>
      <c r="G62" s="58">
        <v>2</v>
      </c>
      <c r="H62" s="58" t="s">
        <v>157</v>
      </c>
      <c r="I62" s="58" t="s">
        <v>122</v>
      </c>
      <c r="J62" s="56" t="s">
        <v>1724</v>
      </c>
      <c r="K62" s="59">
        <v>4500</v>
      </c>
      <c r="L62" s="45">
        <f t="shared" si="5"/>
        <v>56.25</v>
      </c>
      <c r="M62" s="81">
        <f>L62</f>
        <v>56.25</v>
      </c>
      <c r="N62" s="228">
        <f t="shared" si="6"/>
        <v>56.25</v>
      </c>
    </row>
    <row r="63" spans="1:16" hidden="1">
      <c r="A63" s="59"/>
      <c r="B63" s="56"/>
      <c r="C63" s="59"/>
      <c r="D63" s="59"/>
      <c r="E63" s="30"/>
      <c r="F63" s="59"/>
      <c r="G63" s="56"/>
      <c r="H63" s="58"/>
      <c r="I63" s="58"/>
      <c r="J63" s="56"/>
      <c r="K63" s="59"/>
      <c r="L63" s="45"/>
      <c r="M63" s="219"/>
      <c r="N63" s="229"/>
    </row>
    <row r="64" spans="1:16" hidden="1">
      <c r="A64" s="46"/>
      <c r="B64" s="46"/>
      <c r="C64" s="46"/>
      <c r="D64" s="46"/>
      <c r="E64" s="82"/>
      <c r="F64" s="46"/>
      <c r="G64" s="46"/>
      <c r="H64" s="46"/>
      <c r="I64" s="29"/>
      <c r="J64" s="46"/>
      <c r="K64" s="46"/>
      <c r="L64" s="44"/>
      <c r="M64" s="84"/>
    </row>
    <row r="65" spans="1:16" hidden="1">
      <c r="A65" s="46"/>
      <c r="B65" s="46"/>
      <c r="C65" s="46"/>
      <c r="D65" s="46"/>
      <c r="E65" s="82"/>
      <c r="F65" s="46"/>
      <c r="G65" s="46"/>
      <c r="H65" s="46"/>
      <c r="I65" s="29"/>
      <c r="J65" s="46"/>
      <c r="K65" s="46"/>
      <c r="L65" s="44"/>
      <c r="M65" s="84"/>
    </row>
    <row r="66" spans="1:16" ht="27" hidden="1">
      <c r="A66" s="59" t="s">
        <v>170</v>
      </c>
      <c r="B66" s="58" t="s">
        <v>88</v>
      </c>
      <c r="C66" s="59" t="s">
        <v>906</v>
      </c>
      <c r="D66" s="59" t="str">
        <f>D58</f>
        <v>月度</v>
      </c>
      <c r="E66" s="59" t="s">
        <v>86</v>
      </c>
      <c r="F66" s="59" t="s">
        <v>87</v>
      </c>
      <c r="G66" s="58" t="s">
        <v>117</v>
      </c>
      <c r="H66" s="58" t="s">
        <v>50</v>
      </c>
      <c r="I66" s="58" t="s">
        <v>177</v>
      </c>
      <c r="J66" s="58" t="s">
        <v>120</v>
      </c>
      <c r="K66" s="59" t="s">
        <v>178</v>
      </c>
      <c r="L66" s="64" t="s">
        <v>176</v>
      </c>
      <c r="M66" s="56" t="s">
        <v>105</v>
      </c>
      <c r="N66" s="58" t="s">
        <v>920</v>
      </c>
      <c r="O66" s="221" t="s">
        <v>1740</v>
      </c>
      <c r="P66" s="221" t="s">
        <v>1741</v>
      </c>
    </row>
    <row r="67" spans="1:16" hidden="1">
      <c r="A67" s="59">
        <v>1</v>
      </c>
      <c r="B67" s="56" t="s">
        <v>1743</v>
      </c>
      <c r="C67" s="58">
        <v>2022</v>
      </c>
      <c r="D67" s="58">
        <v>12</v>
      </c>
      <c r="E67" s="191"/>
      <c r="F67" s="58">
        <v>76</v>
      </c>
      <c r="G67" s="58">
        <v>2</v>
      </c>
      <c r="H67" s="58" t="s">
        <v>157</v>
      </c>
      <c r="I67" s="56" t="s">
        <v>936</v>
      </c>
      <c r="J67" s="201" t="s">
        <v>1733</v>
      </c>
      <c r="K67" s="58">
        <v>4200</v>
      </c>
      <c r="L67" s="81">
        <f>ROUND(K67/F67,2)</f>
        <v>55.26</v>
      </c>
      <c r="M67" s="81">
        <f>L67</f>
        <v>55.26</v>
      </c>
      <c r="N67" s="228">
        <f>M67</f>
        <v>55.26</v>
      </c>
    </row>
    <row r="68" spans="1:16" hidden="1">
      <c r="A68" s="59">
        <v>2</v>
      </c>
      <c r="B68" s="56" t="s">
        <v>1743</v>
      </c>
      <c r="C68" s="58">
        <v>2023</v>
      </c>
      <c r="D68" s="58">
        <v>2</v>
      </c>
      <c r="E68" s="191"/>
      <c r="F68" s="58">
        <v>63</v>
      </c>
      <c r="G68" s="58">
        <v>1</v>
      </c>
      <c r="H68" s="58" t="s">
        <v>157</v>
      </c>
      <c r="I68" s="56" t="s">
        <v>936</v>
      </c>
      <c r="J68" s="202" t="s">
        <v>1734</v>
      </c>
      <c r="K68" s="58">
        <v>4460</v>
      </c>
      <c r="L68" s="81">
        <f t="shared" ref="L68:L75" si="7">ROUND(K68/F68,2)</f>
        <v>70.790000000000006</v>
      </c>
      <c r="M68" s="325">
        <f>AVERAGE(L68:L69)</f>
        <v>64.710000000000008</v>
      </c>
      <c r="N68" s="330">
        <f t="shared" ref="N68:N70" si="8">M68</f>
        <v>64.710000000000008</v>
      </c>
    </row>
    <row r="69" spans="1:16" hidden="1">
      <c r="A69" s="59">
        <v>3</v>
      </c>
      <c r="B69" s="56" t="s">
        <v>1743</v>
      </c>
      <c r="C69" s="58">
        <v>2023</v>
      </c>
      <c r="D69" s="58">
        <v>3</v>
      </c>
      <c r="E69" s="191">
        <v>44262</v>
      </c>
      <c r="F69" s="58">
        <v>61.4</v>
      </c>
      <c r="G69" s="58">
        <v>1</v>
      </c>
      <c r="H69" s="58" t="s">
        <v>157</v>
      </c>
      <c r="I69" s="58" t="s">
        <v>121</v>
      </c>
      <c r="J69" s="56" t="s">
        <v>1735</v>
      </c>
      <c r="K69" s="58">
        <v>3600</v>
      </c>
      <c r="L69" s="81">
        <f t="shared" si="7"/>
        <v>58.63</v>
      </c>
      <c r="M69" s="325"/>
      <c r="N69" s="330"/>
    </row>
    <row r="70" spans="1:16" hidden="1">
      <c r="A70" s="59">
        <v>4</v>
      </c>
      <c r="B70" s="56" t="s">
        <v>1743</v>
      </c>
      <c r="C70" s="58">
        <v>2023</v>
      </c>
      <c r="D70" s="58">
        <v>4</v>
      </c>
      <c r="E70" s="191">
        <v>44259</v>
      </c>
      <c r="F70" s="58">
        <v>60</v>
      </c>
      <c r="G70" s="58">
        <v>1</v>
      </c>
      <c r="H70" s="58" t="s">
        <v>157</v>
      </c>
      <c r="I70" s="56" t="s">
        <v>936</v>
      </c>
      <c r="J70" s="56" t="s">
        <v>1738</v>
      </c>
      <c r="K70" s="58">
        <v>3900</v>
      </c>
      <c r="L70" s="81">
        <f t="shared" si="7"/>
        <v>65</v>
      </c>
      <c r="M70" s="325">
        <f t="shared" ref="M70" si="9">AVERAGE(L70:L71)</f>
        <v>61.715000000000003</v>
      </c>
      <c r="N70" s="330">
        <f t="shared" si="8"/>
        <v>61.715000000000003</v>
      </c>
    </row>
    <row r="71" spans="1:16" hidden="1">
      <c r="A71" s="59">
        <v>5</v>
      </c>
      <c r="B71" s="56" t="s">
        <v>1743</v>
      </c>
      <c r="C71" s="58">
        <v>2023</v>
      </c>
      <c r="D71" s="58">
        <v>6</v>
      </c>
      <c r="E71" s="191"/>
      <c r="F71" s="58">
        <v>89</v>
      </c>
      <c r="G71" s="56">
        <v>3</v>
      </c>
      <c r="H71" s="58" t="s">
        <v>157</v>
      </c>
      <c r="I71" s="56" t="s">
        <v>121</v>
      </c>
      <c r="J71" s="56" t="s">
        <v>1736</v>
      </c>
      <c r="K71" s="58">
        <v>5200</v>
      </c>
      <c r="L71" s="81">
        <f t="shared" si="7"/>
        <v>58.43</v>
      </c>
      <c r="M71" s="325"/>
      <c r="N71" s="330"/>
    </row>
    <row r="72" spans="1:16" hidden="1">
      <c r="A72" s="59">
        <v>6</v>
      </c>
      <c r="B72" s="56" t="s">
        <v>1743</v>
      </c>
      <c r="C72" s="58">
        <v>2023</v>
      </c>
      <c r="D72" s="58">
        <v>8</v>
      </c>
      <c r="E72" s="191"/>
      <c r="F72" s="58">
        <v>94</v>
      </c>
      <c r="G72" s="58">
        <v>3</v>
      </c>
      <c r="H72" s="58" t="s">
        <v>157</v>
      </c>
      <c r="I72" s="56" t="s">
        <v>121</v>
      </c>
      <c r="J72" s="201" t="s">
        <v>1733</v>
      </c>
      <c r="K72" s="58">
        <v>5300</v>
      </c>
      <c r="L72" s="81">
        <f t="shared" si="7"/>
        <v>56.38</v>
      </c>
      <c r="M72" s="325">
        <f t="shared" ref="M72" si="10">AVERAGE(L72:L73)</f>
        <v>55.755000000000003</v>
      </c>
      <c r="N72" s="326">
        <f>M72</f>
        <v>55.755000000000003</v>
      </c>
    </row>
    <row r="73" spans="1:16" hidden="1">
      <c r="A73" s="59">
        <v>7</v>
      </c>
      <c r="B73" s="56" t="s">
        <v>1743</v>
      </c>
      <c r="C73" s="58">
        <v>2023</v>
      </c>
      <c r="D73" s="58">
        <v>9</v>
      </c>
      <c r="E73" s="191"/>
      <c r="F73" s="58">
        <v>78</v>
      </c>
      <c r="G73" s="58">
        <v>2</v>
      </c>
      <c r="H73" s="58" t="s">
        <v>157</v>
      </c>
      <c r="I73" s="56" t="s">
        <v>121</v>
      </c>
      <c r="J73" s="202" t="s">
        <v>1733</v>
      </c>
      <c r="K73" s="58">
        <v>4300</v>
      </c>
      <c r="L73" s="81">
        <f t="shared" si="7"/>
        <v>55.13</v>
      </c>
      <c r="M73" s="325"/>
      <c r="N73" s="326"/>
    </row>
    <row r="74" spans="1:16" hidden="1">
      <c r="A74" s="59">
        <v>8</v>
      </c>
      <c r="B74" s="56" t="s">
        <v>1743</v>
      </c>
      <c r="C74" s="58">
        <v>2023</v>
      </c>
      <c r="D74" s="58">
        <v>10</v>
      </c>
      <c r="E74" s="191"/>
      <c r="F74" s="58">
        <v>74</v>
      </c>
      <c r="G74" s="58">
        <v>2</v>
      </c>
      <c r="H74" s="58" t="s">
        <v>157</v>
      </c>
      <c r="I74" s="56" t="s">
        <v>121</v>
      </c>
      <c r="J74" s="202" t="s">
        <v>1737</v>
      </c>
      <c r="K74" s="58">
        <v>4300</v>
      </c>
      <c r="L74" s="81">
        <f t="shared" si="7"/>
        <v>58.11</v>
      </c>
      <c r="M74" s="325">
        <f t="shared" ref="M74" si="11">AVERAGE(L74:L75)</f>
        <v>59.875</v>
      </c>
      <c r="N74" s="326">
        <f>M74</f>
        <v>59.875</v>
      </c>
    </row>
    <row r="75" spans="1:16" hidden="1">
      <c r="A75" s="59">
        <v>9</v>
      </c>
      <c r="B75" s="56" t="s">
        <v>1743</v>
      </c>
      <c r="C75" s="58">
        <v>2023</v>
      </c>
      <c r="D75" s="58">
        <v>11</v>
      </c>
      <c r="E75" s="191"/>
      <c r="F75" s="58">
        <v>61</v>
      </c>
      <c r="G75" s="58">
        <v>1</v>
      </c>
      <c r="H75" s="58" t="s">
        <v>157</v>
      </c>
      <c r="I75" s="56" t="s">
        <v>936</v>
      </c>
      <c r="J75" s="56" t="s">
        <v>1736</v>
      </c>
      <c r="K75" s="58">
        <v>3760</v>
      </c>
      <c r="L75" s="81">
        <f t="shared" si="7"/>
        <v>61.64</v>
      </c>
      <c r="M75" s="325"/>
      <c r="N75" s="327"/>
    </row>
    <row r="76" spans="1:16" hidden="1">
      <c r="A76" s="46"/>
      <c r="B76" s="46"/>
      <c r="C76" s="46"/>
      <c r="D76" s="46"/>
      <c r="E76" s="82"/>
      <c r="F76" s="46"/>
      <c r="G76" s="46"/>
      <c r="H76" s="46"/>
      <c r="I76" s="29"/>
      <c r="J76" s="46"/>
      <c r="K76" s="46"/>
      <c r="L76" s="44"/>
      <c r="M76" s="84"/>
    </row>
    <row r="77" spans="1:16" hidden="1">
      <c r="A77" s="46"/>
      <c r="B77" s="46"/>
      <c r="C77" s="46"/>
      <c r="D77" s="46"/>
      <c r="E77" s="82"/>
      <c r="F77" s="46"/>
      <c r="G77" s="46"/>
      <c r="H77" s="46"/>
      <c r="I77" s="29"/>
      <c r="J77" s="46"/>
      <c r="K77" s="46"/>
      <c r="L77" s="44"/>
      <c r="M77" s="84"/>
    </row>
    <row r="78" spans="1:16" hidden="1">
      <c r="A78" s="46"/>
      <c r="B78" s="46"/>
      <c r="C78" s="46"/>
      <c r="D78" s="46"/>
      <c r="E78" s="82"/>
      <c r="F78" s="46"/>
      <c r="G78" s="46"/>
      <c r="H78" s="46"/>
      <c r="I78" s="29"/>
      <c r="J78" s="46"/>
      <c r="K78" s="46"/>
      <c r="L78" s="44"/>
      <c r="M78" s="83"/>
    </row>
    <row r="79" spans="1:16" ht="27" hidden="1">
      <c r="A79" s="59" t="s">
        <v>170</v>
      </c>
      <c r="B79" s="58" t="s">
        <v>88</v>
      </c>
      <c r="C79" s="59" t="s">
        <v>906</v>
      </c>
      <c r="D79" s="59" t="s">
        <v>907</v>
      </c>
      <c r="E79" s="59" t="s">
        <v>86</v>
      </c>
      <c r="F79" s="59" t="s">
        <v>87</v>
      </c>
      <c r="G79" s="58" t="s">
        <v>117</v>
      </c>
      <c r="H79" s="58" t="s">
        <v>50</v>
      </c>
      <c r="I79" s="58" t="s">
        <v>177</v>
      </c>
      <c r="J79" s="58" t="s">
        <v>120</v>
      </c>
      <c r="K79" s="59" t="s">
        <v>178</v>
      </c>
      <c r="L79" s="64" t="s">
        <v>176</v>
      </c>
      <c r="M79" s="56" t="s">
        <v>105</v>
      </c>
      <c r="N79" s="58" t="s">
        <v>920</v>
      </c>
    </row>
    <row r="80" spans="1:16" hidden="1">
      <c r="A80" s="59">
        <v>1</v>
      </c>
      <c r="B80" s="56" t="s">
        <v>1742</v>
      </c>
      <c r="C80" s="59">
        <v>2022</v>
      </c>
      <c r="D80" s="58">
        <v>12</v>
      </c>
      <c r="E80" s="191"/>
      <c r="F80" s="58">
        <v>78</v>
      </c>
      <c r="G80" s="58">
        <v>2</v>
      </c>
      <c r="H80" s="58" t="s">
        <v>157</v>
      </c>
      <c r="I80" s="56" t="s">
        <v>121</v>
      </c>
      <c r="J80" s="201" t="s">
        <v>1744</v>
      </c>
      <c r="K80" s="58">
        <v>4600</v>
      </c>
      <c r="L80" s="81">
        <f>ROUND(K80/F80,2)</f>
        <v>58.97</v>
      </c>
      <c r="M80" s="320">
        <f>ROUND((L81+L80)/2,2)</f>
        <v>68.27</v>
      </c>
      <c r="N80" s="320">
        <f>ROUND((L80+L81)/2,2)</f>
        <v>68.27</v>
      </c>
    </row>
    <row r="81" spans="1:14" hidden="1">
      <c r="A81" s="59">
        <v>2</v>
      </c>
      <c r="B81" s="56" t="s">
        <v>1742</v>
      </c>
      <c r="C81" s="59">
        <v>2023</v>
      </c>
      <c r="D81" s="58">
        <v>12</v>
      </c>
      <c r="E81" s="191"/>
      <c r="F81" s="58">
        <v>70</v>
      </c>
      <c r="G81" s="58">
        <v>2</v>
      </c>
      <c r="H81" s="58" t="s">
        <v>157</v>
      </c>
      <c r="I81" s="56" t="s">
        <v>936</v>
      </c>
      <c r="J81" s="202" t="s">
        <v>1745</v>
      </c>
      <c r="K81" s="58">
        <v>5430</v>
      </c>
      <c r="L81" s="81">
        <f t="shared" ref="L81:L94" si="12">ROUND(K81/F81,2)</f>
        <v>77.569999999999993</v>
      </c>
      <c r="M81" s="322"/>
      <c r="N81" s="322"/>
    </row>
    <row r="82" spans="1:14" hidden="1">
      <c r="A82" s="59">
        <v>3</v>
      </c>
      <c r="B82" s="56" t="s">
        <v>1742</v>
      </c>
      <c r="C82" s="59">
        <v>2023</v>
      </c>
      <c r="D82" s="58">
        <v>1</v>
      </c>
      <c r="E82" s="191">
        <v>44262</v>
      </c>
      <c r="F82" s="58">
        <v>90</v>
      </c>
      <c r="G82" s="58">
        <v>3</v>
      </c>
      <c r="H82" s="58" t="s">
        <v>157</v>
      </c>
      <c r="I82" s="56" t="s">
        <v>121</v>
      </c>
      <c r="J82" s="56" t="s">
        <v>1746</v>
      </c>
      <c r="K82" s="58">
        <v>5300</v>
      </c>
      <c r="L82" s="81">
        <f t="shared" si="12"/>
        <v>58.89</v>
      </c>
      <c r="M82" s="81">
        <f t="shared" ref="M82:M87" si="13">L82</f>
        <v>58.89</v>
      </c>
      <c r="N82" s="320">
        <f>ROUND((L82+L83)/2,2)</f>
        <v>68.58</v>
      </c>
    </row>
    <row r="83" spans="1:14" hidden="1">
      <c r="A83" s="59">
        <v>4</v>
      </c>
      <c r="B83" s="56" t="s">
        <v>1742</v>
      </c>
      <c r="C83" s="59">
        <v>2023</v>
      </c>
      <c r="D83" s="58">
        <v>3</v>
      </c>
      <c r="E83" s="191">
        <v>44259</v>
      </c>
      <c r="F83" s="58">
        <v>69.760000000000005</v>
      </c>
      <c r="G83" s="58">
        <v>2</v>
      </c>
      <c r="H83" s="58" t="s">
        <v>157</v>
      </c>
      <c r="I83" s="56" t="s">
        <v>936</v>
      </c>
      <c r="J83" s="56" t="s">
        <v>1747</v>
      </c>
      <c r="K83" s="58">
        <v>5460</v>
      </c>
      <c r="L83" s="81">
        <f t="shared" si="12"/>
        <v>78.27</v>
      </c>
      <c r="M83" s="81">
        <f t="shared" si="13"/>
        <v>78.27</v>
      </c>
      <c r="N83" s="322"/>
    </row>
    <row r="84" spans="1:14" hidden="1">
      <c r="A84" s="59">
        <v>5</v>
      </c>
      <c r="B84" s="56" t="s">
        <v>1742</v>
      </c>
      <c r="C84" s="59">
        <v>2023</v>
      </c>
      <c r="D84" s="58">
        <v>4</v>
      </c>
      <c r="E84" s="191"/>
      <c r="F84" s="58">
        <v>56</v>
      </c>
      <c r="G84" s="56">
        <v>1</v>
      </c>
      <c r="H84" s="58" t="s">
        <v>157</v>
      </c>
      <c r="I84" s="56" t="s">
        <v>936</v>
      </c>
      <c r="J84" s="56" t="s">
        <v>1748</v>
      </c>
      <c r="K84" s="58">
        <v>4100</v>
      </c>
      <c r="L84" s="81">
        <f t="shared" si="12"/>
        <v>73.209999999999994</v>
      </c>
      <c r="M84" s="81">
        <f t="shared" si="13"/>
        <v>73.209999999999994</v>
      </c>
      <c r="N84" s="320">
        <f>AVERAGE(L84:L86)</f>
        <v>76.666666666666671</v>
      </c>
    </row>
    <row r="85" spans="1:14" hidden="1">
      <c r="A85" s="59">
        <v>6</v>
      </c>
      <c r="B85" s="56" t="s">
        <v>1742</v>
      </c>
      <c r="C85" s="59">
        <v>2023</v>
      </c>
      <c r="D85" s="58">
        <v>5</v>
      </c>
      <c r="E85" s="191"/>
      <c r="F85" s="58">
        <v>56</v>
      </c>
      <c r="G85" s="58">
        <v>1</v>
      </c>
      <c r="H85" s="58" t="s">
        <v>157</v>
      </c>
      <c r="I85" s="56" t="s">
        <v>936</v>
      </c>
      <c r="J85" s="201" t="s">
        <v>1749</v>
      </c>
      <c r="K85" s="58">
        <v>4860</v>
      </c>
      <c r="L85" s="81">
        <f t="shared" si="12"/>
        <v>86.79</v>
      </c>
      <c r="M85" s="81">
        <f t="shared" si="13"/>
        <v>86.79</v>
      </c>
      <c r="N85" s="321"/>
    </row>
    <row r="86" spans="1:14" hidden="1">
      <c r="A86" s="59">
        <v>7</v>
      </c>
      <c r="B86" s="56" t="s">
        <v>1742</v>
      </c>
      <c r="C86" s="59">
        <v>2023</v>
      </c>
      <c r="D86" s="58">
        <v>6</v>
      </c>
      <c r="E86" s="191"/>
      <c r="F86" s="58">
        <v>70</v>
      </c>
      <c r="G86" s="58">
        <v>2</v>
      </c>
      <c r="H86" s="58" t="s">
        <v>157</v>
      </c>
      <c r="I86" s="56" t="s">
        <v>936</v>
      </c>
      <c r="J86" s="202" t="s">
        <v>1749</v>
      </c>
      <c r="K86" s="58">
        <v>4900</v>
      </c>
      <c r="L86" s="81">
        <f t="shared" si="12"/>
        <v>70</v>
      </c>
      <c r="M86" s="81">
        <f t="shared" si="13"/>
        <v>70</v>
      </c>
      <c r="N86" s="322"/>
    </row>
    <row r="87" spans="1:14" hidden="1">
      <c r="A87" s="59">
        <v>8</v>
      </c>
      <c r="B87" s="56" t="s">
        <v>1742</v>
      </c>
      <c r="C87" s="59">
        <v>2023</v>
      </c>
      <c r="D87" s="58">
        <v>7</v>
      </c>
      <c r="E87" s="191"/>
      <c r="F87" s="58">
        <v>53.95</v>
      </c>
      <c r="G87" s="58">
        <v>1</v>
      </c>
      <c r="H87" s="58" t="s">
        <v>157</v>
      </c>
      <c r="I87" s="56" t="s">
        <v>936</v>
      </c>
      <c r="J87" s="202" t="s">
        <v>1750</v>
      </c>
      <c r="K87" s="58">
        <v>4790</v>
      </c>
      <c r="L87" s="81">
        <f t="shared" si="12"/>
        <v>88.79</v>
      </c>
      <c r="M87" s="81">
        <f t="shared" si="13"/>
        <v>88.79</v>
      </c>
      <c r="N87" s="320">
        <f>AVERAGE(L87:L90)</f>
        <v>74.585000000000008</v>
      </c>
    </row>
    <row r="88" spans="1:14" hidden="1">
      <c r="A88" s="59">
        <v>9</v>
      </c>
      <c r="B88" s="56" t="s">
        <v>1742</v>
      </c>
      <c r="C88" s="59">
        <v>2023</v>
      </c>
      <c r="D88" s="58">
        <v>8</v>
      </c>
      <c r="E88" s="191"/>
      <c r="F88" s="58">
        <v>90</v>
      </c>
      <c r="G88" s="58">
        <v>3</v>
      </c>
      <c r="H88" s="58" t="s">
        <v>157</v>
      </c>
      <c r="I88" s="56" t="s">
        <v>121</v>
      </c>
      <c r="J88" s="56" t="s">
        <v>1751</v>
      </c>
      <c r="K88" s="58">
        <v>5400</v>
      </c>
      <c r="L88" s="81">
        <f t="shared" si="12"/>
        <v>60</v>
      </c>
      <c r="M88" s="323">
        <f>AVERAGE(L88:L89)</f>
        <v>71.44</v>
      </c>
      <c r="N88" s="321"/>
    </row>
    <row r="89" spans="1:14" hidden="1">
      <c r="A89" s="59">
        <v>10</v>
      </c>
      <c r="B89" s="56" t="s">
        <v>1742</v>
      </c>
      <c r="C89" s="59">
        <v>2023</v>
      </c>
      <c r="D89" s="58">
        <v>8</v>
      </c>
      <c r="E89" s="191"/>
      <c r="F89" s="58">
        <v>56.59</v>
      </c>
      <c r="G89" s="58">
        <v>1</v>
      </c>
      <c r="H89" s="58" t="s">
        <v>157</v>
      </c>
      <c r="I89" s="56" t="s">
        <v>936</v>
      </c>
      <c r="J89" s="202" t="s">
        <v>1745</v>
      </c>
      <c r="K89" s="58">
        <v>4690</v>
      </c>
      <c r="L89" s="81">
        <f t="shared" si="12"/>
        <v>82.88</v>
      </c>
      <c r="M89" s="324"/>
      <c r="N89" s="321"/>
    </row>
    <row r="90" spans="1:14" hidden="1">
      <c r="A90" s="59">
        <v>11</v>
      </c>
      <c r="B90" s="56" t="s">
        <v>1742</v>
      </c>
      <c r="C90" s="59">
        <v>2023</v>
      </c>
      <c r="D90" s="58">
        <v>9</v>
      </c>
      <c r="E90" s="191"/>
      <c r="F90" s="58">
        <v>78</v>
      </c>
      <c r="G90" s="58">
        <v>2</v>
      </c>
      <c r="H90" s="58" t="s">
        <v>157</v>
      </c>
      <c r="I90" s="56" t="s">
        <v>936</v>
      </c>
      <c r="J90" s="202" t="s">
        <v>1752</v>
      </c>
      <c r="K90" s="58">
        <v>5200</v>
      </c>
      <c r="L90" s="81">
        <f t="shared" si="12"/>
        <v>66.67</v>
      </c>
      <c r="M90" s="81">
        <f>L90</f>
        <v>66.67</v>
      </c>
      <c r="N90" s="322"/>
    </row>
    <row r="91" spans="1:14" hidden="1">
      <c r="A91" s="59">
        <v>12</v>
      </c>
      <c r="B91" s="56" t="s">
        <v>1742</v>
      </c>
      <c r="C91" s="59">
        <v>2023</v>
      </c>
      <c r="D91" s="58">
        <v>10</v>
      </c>
      <c r="E91" s="191"/>
      <c r="F91" s="58">
        <v>79.11</v>
      </c>
      <c r="G91" s="58">
        <v>2</v>
      </c>
      <c r="H91" s="58" t="s">
        <v>157</v>
      </c>
      <c r="I91" s="56" t="s">
        <v>936</v>
      </c>
      <c r="J91" s="202" t="s">
        <v>1753</v>
      </c>
      <c r="K91" s="58">
        <v>4700</v>
      </c>
      <c r="L91" s="81">
        <f t="shared" si="12"/>
        <v>59.41</v>
      </c>
      <c r="M91" s="323">
        <f>AVERAGE(L91:L92)</f>
        <v>59.834999999999994</v>
      </c>
      <c r="N91" s="320">
        <f>AVERAGE(L91:L94)</f>
        <v>61.472499999999997</v>
      </c>
    </row>
    <row r="92" spans="1:14" hidden="1">
      <c r="A92" s="59">
        <v>13</v>
      </c>
      <c r="B92" s="56" t="s">
        <v>1742</v>
      </c>
      <c r="C92" s="59">
        <v>2023</v>
      </c>
      <c r="D92" s="58">
        <v>10</v>
      </c>
      <c r="E92" s="191"/>
      <c r="F92" s="58">
        <v>78</v>
      </c>
      <c r="G92" s="58">
        <v>2</v>
      </c>
      <c r="H92" s="58" t="s">
        <v>157</v>
      </c>
      <c r="I92" s="56" t="s">
        <v>121</v>
      </c>
      <c r="J92" s="202" t="s">
        <v>1753</v>
      </c>
      <c r="K92" s="58">
        <v>4700</v>
      </c>
      <c r="L92" s="81">
        <f t="shared" si="12"/>
        <v>60.26</v>
      </c>
      <c r="M92" s="324"/>
      <c r="N92" s="321"/>
    </row>
    <row r="93" spans="1:14" hidden="1">
      <c r="A93" s="59">
        <v>14</v>
      </c>
      <c r="B93" s="56" t="s">
        <v>1742</v>
      </c>
      <c r="C93" s="59">
        <v>2023</v>
      </c>
      <c r="D93" s="58">
        <v>11</v>
      </c>
      <c r="E93" s="191"/>
      <c r="F93" s="58">
        <v>89</v>
      </c>
      <c r="G93" s="58">
        <v>3</v>
      </c>
      <c r="H93" s="58" t="s">
        <v>157</v>
      </c>
      <c r="I93" s="56" t="s">
        <v>121</v>
      </c>
      <c r="J93" s="202" t="s">
        <v>1752</v>
      </c>
      <c r="K93" s="58">
        <v>5300</v>
      </c>
      <c r="L93" s="81">
        <f t="shared" si="12"/>
        <v>59.55</v>
      </c>
      <c r="M93" s="323">
        <f>AVERAGE(L93:L94)</f>
        <v>63.11</v>
      </c>
      <c r="N93" s="321"/>
    </row>
    <row r="94" spans="1:14" hidden="1">
      <c r="A94" s="59">
        <v>15</v>
      </c>
      <c r="B94" s="56" t="s">
        <v>1742</v>
      </c>
      <c r="C94" s="59">
        <v>2023</v>
      </c>
      <c r="D94" s="58">
        <v>11</v>
      </c>
      <c r="E94" s="191"/>
      <c r="F94" s="58">
        <v>78</v>
      </c>
      <c r="G94" s="58">
        <v>2</v>
      </c>
      <c r="H94" s="58" t="s">
        <v>157</v>
      </c>
      <c r="I94" s="56" t="s">
        <v>121</v>
      </c>
      <c r="J94" s="202" t="s">
        <v>1754</v>
      </c>
      <c r="K94" s="58">
        <v>5200</v>
      </c>
      <c r="L94" s="81">
        <f t="shared" si="12"/>
        <v>66.67</v>
      </c>
      <c r="M94" s="324"/>
      <c r="N94" s="322"/>
    </row>
    <row r="95" spans="1:14" ht="13.5" hidden="1" customHeight="1">
      <c r="A95" s="46"/>
      <c r="B95" s="46"/>
      <c r="C95" s="46"/>
      <c r="D95" s="46"/>
      <c r="E95" s="82"/>
      <c r="F95" s="46"/>
      <c r="G95" s="46"/>
      <c r="H95" s="46"/>
      <c r="I95" s="29"/>
      <c r="J95" s="46"/>
      <c r="K95" s="46"/>
      <c r="L95" s="44"/>
      <c r="M95" s="84"/>
    </row>
    <row r="96" spans="1:14" hidden="1">
      <c r="A96" s="46"/>
      <c r="B96" s="46"/>
      <c r="C96" s="46"/>
      <c r="D96" s="46"/>
      <c r="E96" s="82"/>
      <c r="F96" s="46"/>
      <c r="G96" s="46"/>
      <c r="H96" s="46"/>
      <c r="I96" s="29"/>
      <c r="J96" s="46"/>
      <c r="K96" s="46"/>
      <c r="L96" s="44"/>
      <c r="M96" s="83"/>
    </row>
    <row r="97" spans="1:13">
      <c r="A97" s="46"/>
      <c r="B97" s="46"/>
      <c r="C97" s="46"/>
      <c r="D97" s="46"/>
      <c r="E97" s="82"/>
      <c r="F97" s="46"/>
      <c r="G97" s="46"/>
      <c r="H97" s="46"/>
      <c r="I97" s="29"/>
      <c r="J97" s="46"/>
      <c r="K97" s="46"/>
      <c r="L97" s="44"/>
      <c r="M97" s="84"/>
    </row>
    <row r="98" spans="1:13">
      <c r="A98" s="46"/>
      <c r="B98" s="46"/>
      <c r="C98" s="46"/>
      <c r="D98" s="46"/>
      <c r="E98" s="82"/>
      <c r="F98" s="46"/>
      <c r="G98" s="46"/>
      <c r="H98" s="46"/>
      <c r="I98" s="29"/>
      <c r="J98" s="46"/>
      <c r="K98" s="46"/>
      <c r="L98" s="44"/>
      <c r="M98" s="84"/>
    </row>
  </sheetData>
  <autoFilter ref="A50:M55"/>
  <mergeCells count="23">
    <mergeCell ref="M40:M42"/>
    <mergeCell ref="N40:N42"/>
    <mergeCell ref="M43:M45"/>
    <mergeCell ref="N43:N45"/>
    <mergeCell ref="N70:N71"/>
    <mergeCell ref="M46:M47"/>
    <mergeCell ref="N46:N47"/>
    <mergeCell ref="M68:M69"/>
    <mergeCell ref="N68:N69"/>
    <mergeCell ref="M70:M71"/>
    <mergeCell ref="M72:M73"/>
    <mergeCell ref="N72:N73"/>
    <mergeCell ref="M74:M75"/>
    <mergeCell ref="N74:N75"/>
    <mergeCell ref="N80:N81"/>
    <mergeCell ref="N91:N94"/>
    <mergeCell ref="M80:M81"/>
    <mergeCell ref="M88:M89"/>
    <mergeCell ref="M91:M92"/>
    <mergeCell ref="M93:M94"/>
    <mergeCell ref="N82:N83"/>
    <mergeCell ref="N84:N86"/>
    <mergeCell ref="N87:N90"/>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25" defaultRowHeight="14.25"/>
  <sheetData>
    <row r="1" spans="1:58">
      <c r="A1" s="319" t="s">
        <v>213</v>
      </c>
      <c r="B1" s="331">
        <v>44378.333831018521</v>
      </c>
      <c r="C1" s="319"/>
      <c r="D1" s="319"/>
      <c r="E1" s="319"/>
      <c r="F1" s="331">
        <v>44348.333831018521</v>
      </c>
      <c r="G1" s="319"/>
      <c r="H1" s="319"/>
      <c r="I1" s="319"/>
      <c r="J1" s="331">
        <v>44317.333831018521</v>
      </c>
      <c r="K1" s="319"/>
      <c r="L1" s="319"/>
      <c r="M1" s="319"/>
      <c r="N1" s="331">
        <v>44287.333831018521</v>
      </c>
      <c r="O1" s="319"/>
      <c r="P1" s="319"/>
      <c r="Q1" s="319"/>
      <c r="R1" s="331">
        <v>44256.333831018521</v>
      </c>
      <c r="S1" s="319"/>
      <c r="T1" s="319"/>
      <c r="U1" s="319"/>
      <c r="V1" s="331">
        <v>44228.333831018521</v>
      </c>
      <c r="W1" s="319"/>
      <c r="X1" s="319"/>
      <c r="Y1" s="319"/>
      <c r="Z1" s="331">
        <v>44197.333831018521</v>
      </c>
      <c r="AA1" s="319"/>
      <c r="AB1" s="319"/>
      <c r="AC1" s="319"/>
      <c r="AD1" s="331">
        <v>44166.333831018521</v>
      </c>
      <c r="AE1" s="319"/>
      <c r="AF1" s="319"/>
      <c r="AG1" s="319"/>
      <c r="AH1" s="331">
        <v>44136.333831018521</v>
      </c>
      <c r="AI1" s="319"/>
      <c r="AJ1" s="319"/>
      <c r="AK1" s="319"/>
      <c r="AL1" s="331">
        <v>44105.333831018521</v>
      </c>
      <c r="AM1" s="319"/>
      <c r="AN1" s="319"/>
      <c r="AO1" s="319"/>
      <c r="AP1" s="331">
        <v>44075.333831018521</v>
      </c>
      <c r="AQ1" s="319"/>
      <c r="AR1" s="319"/>
      <c r="AS1" s="319"/>
      <c r="AT1" s="331">
        <v>44044.333831018521</v>
      </c>
      <c r="AU1" s="319"/>
      <c r="AV1" s="319"/>
      <c r="AW1" s="319"/>
      <c r="AX1" s="331">
        <v>44013.333831018521</v>
      </c>
      <c r="AY1" s="319"/>
      <c r="AZ1" s="319"/>
      <c r="BA1" s="319"/>
      <c r="BB1" s="331">
        <v>43983.333831018521</v>
      </c>
      <c r="BC1" s="319"/>
      <c r="BD1" s="319"/>
      <c r="BE1" s="319"/>
    </row>
    <row r="2" spans="1:58">
      <c r="A2" s="319"/>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319" t="s">
        <v>213</v>
      </c>
      <c r="B1" s="331">
        <v>44378.333831018521</v>
      </c>
      <c r="C1" s="319"/>
      <c r="D1" s="319"/>
      <c r="E1" s="319"/>
      <c r="F1" s="331">
        <v>44348.333831018521</v>
      </c>
      <c r="G1" s="319"/>
      <c r="H1" s="319"/>
      <c r="I1" s="319"/>
      <c r="J1" s="331">
        <v>44317.333831018521</v>
      </c>
      <c r="K1" s="319"/>
      <c r="L1" s="319"/>
      <c r="M1" s="319"/>
      <c r="N1" s="331">
        <v>44287.333831018521</v>
      </c>
      <c r="O1" s="319"/>
      <c r="P1" s="319"/>
      <c r="Q1" s="319"/>
      <c r="R1" s="331">
        <v>44256.333831018521</v>
      </c>
      <c r="S1" s="319"/>
      <c r="T1" s="319"/>
      <c r="U1" s="319"/>
      <c r="V1" s="331">
        <v>44228.333831018521</v>
      </c>
      <c r="W1" s="319"/>
      <c r="X1" s="319"/>
      <c r="Y1" s="319"/>
      <c r="Z1" s="331">
        <v>44197.333831018521</v>
      </c>
      <c r="AA1" s="319"/>
      <c r="AB1" s="319"/>
      <c r="AC1" s="319"/>
      <c r="AD1" s="331">
        <v>44166.333831018521</v>
      </c>
      <c r="AE1" s="319"/>
      <c r="AF1" s="319"/>
      <c r="AG1" s="319"/>
      <c r="AH1" s="331">
        <v>44136.333831018521</v>
      </c>
      <c r="AI1" s="319"/>
      <c r="AJ1" s="319"/>
      <c r="AK1" s="319"/>
      <c r="AL1" s="331">
        <v>44105.333831018521</v>
      </c>
      <c r="AM1" s="319"/>
      <c r="AN1" s="319"/>
      <c r="AO1" s="319"/>
      <c r="AP1" s="331">
        <v>44075.333831018521</v>
      </c>
      <c r="AQ1" s="319"/>
      <c r="AR1" s="319"/>
      <c r="AS1" s="319"/>
      <c r="AT1" s="331">
        <v>44044.333831018521</v>
      </c>
      <c r="AU1" s="319"/>
      <c r="AV1" s="319"/>
      <c r="AW1" s="319"/>
    </row>
    <row r="2" spans="1:49">
      <c r="A2" s="319"/>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32"/>
      <c r="I9" s="51" t="str">
        <f>B86</f>
        <v>智学苑</v>
      </c>
      <c r="J9" s="52">
        <f>F86</f>
        <v>90.085120589694199</v>
      </c>
    </row>
    <row r="10" spans="1:10">
      <c r="A10" s="5" t="s">
        <v>85</v>
      </c>
      <c r="B10" s="5" t="s">
        <v>123</v>
      </c>
      <c r="C10" s="5">
        <v>66.192390968140998</v>
      </c>
      <c r="D10" s="47">
        <v>2021</v>
      </c>
      <c r="E10" s="5" t="s">
        <v>103</v>
      </c>
      <c r="F10" s="332"/>
      <c r="I10" s="51" t="str">
        <f>B99</f>
        <v>铭科苑</v>
      </c>
      <c r="J10" s="52">
        <f>F99</f>
        <v>100.79276041359708</v>
      </c>
    </row>
    <row r="11" spans="1:10">
      <c r="A11" s="5" t="s">
        <v>85</v>
      </c>
      <c r="B11" s="5" t="s">
        <v>123</v>
      </c>
      <c r="C11" s="5">
        <v>65.194491149605895</v>
      </c>
      <c r="D11" s="47">
        <v>2021</v>
      </c>
      <c r="E11" s="5" t="s">
        <v>102</v>
      </c>
      <c r="F11" s="332"/>
      <c r="I11" s="49" t="str">
        <f>B113</f>
        <v>当代城市家园</v>
      </c>
      <c r="J11" s="50">
        <f>F113</f>
        <v>103.2018076170814</v>
      </c>
    </row>
    <row r="12" spans="1:10">
      <c r="A12" s="5" t="s">
        <v>85</v>
      </c>
      <c r="B12" s="5" t="s">
        <v>123</v>
      </c>
      <c r="C12" s="5">
        <v>78.069319863910806</v>
      </c>
      <c r="D12" s="47">
        <v>2021</v>
      </c>
      <c r="E12" s="5" t="s">
        <v>96</v>
      </c>
      <c r="F12" s="332"/>
      <c r="I12" s="49" t="str">
        <f>B127</f>
        <v>安宁佳园</v>
      </c>
      <c r="J12" s="50">
        <f>F127</f>
        <v>111.08854325929553</v>
      </c>
    </row>
    <row r="13" spans="1:10">
      <c r="A13" s="5" t="s">
        <v>85</v>
      </c>
      <c r="B13" s="5" t="s">
        <v>123</v>
      </c>
      <c r="C13" s="5">
        <v>77.237474528590198</v>
      </c>
      <c r="D13" s="47">
        <v>2021</v>
      </c>
      <c r="E13" s="5" t="s">
        <v>97</v>
      </c>
      <c r="F13" s="332"/>
      <c r="I13" s="49" t="str">
        <f>B141</f>
        <v>上林溪</v>
      </c>
      <c r="J13" s="50">
        <f>F141</f>
        <v>94.745991627252906</v>
      </c>
    </row>
    <row r="14" spans="1:10">
      <c r="A14" s="5" t="s">
        <v>85</v>
      </c>
      <c r="B14" s="5" t="s">
        <v>123</v>
      </c>
      <c r="C14" s="5">
        <v>83.655952025206602</v>
      </c>
      <c r="D14" s="47">
        <v>2021</v>
      </c>
      <c r="E14" s="5" t="s">
        <v>98</v>
      </c>
      <c r="F14" s="332"/>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K26" sqref="K26"/>
    </sheetView>
  </sheetViews>
  <sheetFormatPr defaultColWidth="9" defaultRowHeight="14.25"/>
  <cols>
    <col min="1" max="1" width="6.125" style="213" customWidth="1"/>
    <col min="2" max="2" width="7.25" style="213" customWidth="1"/>
    <col min="3" max="3" width="11.75" style="213" customWidth="1"/>
    <col min="4" max="4" width="8.625" style="213" customWidth="1"/>
    <col min="5" max="5" width="7.25" style="213" customWidth="1"/>
    <col min="6" max="6" width="10.375" style="213" customWidth="1"/>
    <col min="7" max="8" width="11.75" style="213" customWidth="1"/>
    <col min="9" max="9" width="6.125" style="213" customWidth="1"/>
    <col min="10" max="10" width="8" style="213"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333" t="s">
        <v>1028</v>
      </c>
      <c r="B1" s="334"/>
      <c r="C1" s="334"/>
      <c r="D1" s="334"/>
      <c r="E1" s="334"/>
      <c r="F1" s="334"/>
      <c r="G1" s="334"/>
      <c r="H1" s="334"/>
      <c r="I1" s="334"/>
      <c r="J1" s="334"/>
      <c r="K1" s="194"/>
      <c r="L1" s="194"/>
      <c r="M1" s="194"/>
    </row>
    <row r="2" spans="1:20">
      <c r="A2" s="204" t="s">
        <v>1029</v>
      </c>
      <c r="B2" s="205" t="s">
        <v>1030</v>
      </c>
      <c r="C2" s="205" t="s">
        <v>1031</v>
      </c>
      <c r="D2" s="205" t="s">
        <v>1032</v>
      </c>
      <c r="E2" s="205" t="s">
        <v>1033</v>
      </c>
      <c r="F2" s="205" t="s">
        <v>1034</v>
      </c>
      <c r="G2" s="206" t="s">
        <v>1035</v>
      </c>
      <c r="H2" s="206" t="s">
        <v>1036</v>
      </c>
      <c r="I2" s="205" t="s">
        <v>1037</v>
      </c>
      <c r="J2" s="205" t="s">
        <v>1038</v>
      </c>
      <c r="N2" s="196" t="s">
        <v>1701</v>
      </c>
      <c r="O2" s="196">
        <f>SUMIF(B3:B695,N2,G3:G695)</f>
        <v>10960.73999999998</v>
      </c>
      <c r="P2" s="196">
        <f>COUNTIF(B3:B695,N2)</f>
        <v>154</v>
      </c>
      <c r="Q2" s="196"/>
      <c r="R2" s="196"/>
      <c r="S2" s="196"/>
    </row>
    <row r="3" spans="1:20">
      <c r="A3" s="204">
        <v>1</v>
      </c>
      <c r="B3" s="207" t="s">
        <v>1039</v>
      </c>
      <c r="C3" s="207" t="s">
        <v>1040</v>
      </c>
      <c r="D3" s="207" t="s">
        <v>1041</v>
      </c>
      <c r="E3" s="207" t="s">
        <v>1042</v>
      </c>
      <c r="F3" s="208">
        <v>101</v>
      </c>
      <c r="G3" s="208">
        <v>89.66</v>
      </c>
      <c r="H3" s="209">
        <v>73.09</v>
      </c>
      <c r="I3" s="204" t="s">
        <v>1043</v>
      </c>
      <c r="J3" s="204" t="s">
        <v>1044</v>
      </c>
      <c r="N3" s="196" t="s">
        <v>988</v>
      </c>
      <c r="O3" s="196">
        <f>SUMIF(B2:B696,N3,G2:G696)</f>
        <v>10448.02</v>
      </c>
      <c r="P3" s="196">
        <f>COUNTIF(B2:B696,N3)</f>
        <v>120</v>
      </c>
      <c r="Q3" s="196"/>
      <c r="R3" s="196"/>
      <c r="S3" s="196"/>
    </row>
    <row r="4" spans="1:20">
      <c r="A4" s="204">
        <v>2</v>
      </c>
      <c r="B4" s="207" t="s">
        <v>1039</v>
      </c>
      <c r="C4" s="207" t="s">
        <v>1045</v>
      </c>
      <c r="D4" s="207" t="s">
        <v>1046</v>
      </c>
      <c r="E4" s="207" t="s">
        <v>1042</v>
      </c>
      <c r="F4" s="208">
        <v>102</v>
      </c>
      <c r="G4" s="208">
        <v>79.459999999999994</v>
      </c>
      <c r="H4" s="209">
        <v>64.78</v>
      </c>
      <c r="I4" s="210" t="s">
        <v>936</v>
      </c>
      <c r="J4" s="210" t="s">
        <v>110</v>
      </c>
      <c r="N4" s="196" t="s">
        <v>989</v>
      </c>
      <c r="O4" s="196">
        <f t="shared" ref="O4:O6" si="0">SUMIF(B5:B697,N4,G5:G697)</f>
        <v>11490.220000000014</v>
      </c>
      <c r="P4" s="196">
        <f t="shared" ref="P4:P6" si="1">COUNTIF(B5:B697,N4)</f>
        <v>149</v>
      </c>
      <c r="Q4" s="196"/>
      <c r="R4" s="196"/>
      <c r="S4" s="196"/>
    </row>
    <row r="5" spans="1:20">
      <c r="A5" s="204">
        <v>3</v>
      </c>
      <c r="B5" s="207" t="s">
        <v>1039</v>
      </c>
      <c r="C5" s="207" t="s">
        <v>1047</v>
      </c>
      <c r="D5" s="207" t="s">
        <v>1048</v>
      </c>
      <c r="E5" s="207" t="s">
        <v>1042</v>
      </c>
      <c r="F5" s="208">
        <v>103</v>
      </c>
      <c r="G5" s="208">
        <v>44.82</v>
      </c>
      <c r="H5" s="209">
        <v>36.54</v>
      </c>
      <c r="I5" s="210" t="s">
        <v>716</v>
      </c>
      <c r="J5" s="210" t="s">
        <v>1049</v>
      </c>
      <c r="N5" s="196" t="s">
        <v>990</v>
      </c>
      <c r="O5" s="196">
        <f t="shared" si="0"/>
        <v>10487.479999999998</v>
      </c>
      <c r="P5" s="196">
        <f t="shared" si="1"/>
        <v>120</v>
      </c>
      <c r="Q5" s="196"/>
      <c r="R5" s="196"/>
      <c r="S5" s="196"/>
    </row>
    <row r="6" spans="1:20">
      <c r="A6" s="204">
        <v>4</v>
      </c>
      <c r="B6" s="207" t="s">
        <v>1039</v>
      </c>
      <c r="C6" s="207" t="s">
        <v>1050</v>
      </c>
      <c r="D6" s="207" t="s">
        <v>1046</v>
      </c>
      <c r="E6" s="207" t="s">
        <v>1042</v>
      </c>
      <c r="F6" s="208">
        <v>104</v>
      </c>
      <c r="G6" s="208">
        <v>79.459999999999994</v>
      </c>
      <c r="H6" s="209">
        <v>64.78</v>
      </c>
      <c r="I6" s="210" t="s">
        <v>716</v>
      </c>
      <c r="J6" s="210" t="s">
        <v>110</v>
      </c>
      <c r="N6" s="196" t="s">
        <v>991</v>
      </c>
      <c r="O6" s="196">
        <f t="shared" si="0"/>
        <v>11529.789999999988</v>
      </c>
      <c r="P6" s="196">
        <f t="shared" si="1"/>
        <v>150</v>
      </c>
      <c r="Q6" s="196"/>
      <c r="R6" s="196"/>
      <c r="S6" s="196"/>
    </row>
    <row r="7" spans="1:20">
      <c r="A7" s="204">
        <v>5</v>
      </c>
      <c r="B7" s="207" t="s">
        <v>1039</v>
      </c>
      <c r="C7" s="207" t="s">
        <v>1051</v>
      </c>
      <c r="D7" s="207" t="s">
        <v>1052</v>
      </c>
      <c r="E7" s="207" t="s">
        <v>1042</v>
      </c>
      <c r="F7" s="208">
        <v>105</v>
      </c>
      <c r="G7" s="208">
        <v>86.69</v>
      </c>
      <c r="H7" s="209">
        <v>70.67</v>
      </c>
      <c r="I7" s="204" t="s">
        <v>1043</v>
      </c>
      <c r="J7" s="210" t="s">
        <v>110</v>
      </c>
      <c r="N7" s="196"/>
      <c r="O7" s="197">
        <f>SUM(O2:O6)</f>
        <v>54916.249999999978</v>
      </c>
      <c r="P7" s="197">
        <f>SUM(P2:P6)</f>
        <v>693</v>
      </c>
      <c r="Q7" s="197"/>
      <c r="R7" s="196"/>
      <c r="S7" s="196"/>
    </row>
    <row r="8" spans="1:20">
      <c r="A8" s="204">
        <v>6</v>
      </c>
      <c r="B8" s="207" t="s">
        <v>1039</v>
      </c>
      <c r="C8" s="207" t="s">
        <v>1053</v>
      </c>
      <c r="D8" s="207" t="s">
        <v>1041</v>
      </c>
      <c r="E8" s="207" t="s">
        <v>1042</v>
      </c>
      <c r="F8" s="208">
        <v>201</v>
      </c>
      <c r="G8" s="208">
        <v>89.66</v>
      </c>
      <c r="H8" s="209">
        <v>73.09</v>
      </c>
      <c r="I8" s="204" t="s">
        <v>1043</v>
      </c>
      <c r="J8" s="204" t="s">
        <v>1044</v>
      </c>
      <c r="N8" s="196"/>
      <c r="O8" s="196"/>
      <c r="P8" s="196"/>
      <c r="Q8" s="196" t="s">
        <v>992</v>
      </c>
      <c r="R8" s="196" t="s">
        <v>177</v>
      </c>
      <c r="S8" s="196" t="s">
        <v>987</v>
      </c>
    </row>
    <row r="9" spans="1:20">
      <c r="A9" s="204">
        <v>7</v>
      </c>
      <c r="B9" s="207" t="s">
        <v>1039</v>
      </c>
      <c r="C9" s="207" t="s">
        <v>1054</v>
      </c>
      <c r="D9" s="207" t="s">
        <v>1046</v>
      </c>
      <c r="E9" s="207" t="s">
        <v>1042</v>
      </c>
      <c r="F9" s="208">
        <v>202</v>
      </c>
      <c r="G9" s="208">
        <v>79.459999999999994</v>
      </c>
      <c r="H9" s="209">
        <v>64.78</v>
      </c>
      <c r="I9" s="210" t="s">
        <v>716</v>
      </c>
      <c r="J9" s="210" t="s">
        <v>110</v>
      </c>
      <c r="N9" s="196" t="s">
        <v>993</v>
      </c>
      <c r="O9" s="196">
        <f>SUMIF(D3:D695,N9,G3:G702)</f>
        <v>15190.579999999987</v>
      </c>
      <c r="P9" s="196">
        <f>COUNTIF(D3:D702,N9)</f>
        <v>176</v>
      </c>
      <c r="Q9" s="196" t="s">
        <v>994</v>
      </c>
      <c r="R9" s="196" t="s">
        <v>121</v>
      </c>
      <c r="S9" s="196" t="s">
        <v>996</v>
      </c>
      <c r="T9" s="198" t="s">
        <v>997</v>
      </c>
    </row>
    <row r="10" spans="1:20">
      <c r="A10" s="204">
        <v>8</v>
      </c>
      <c r="B10" s="207" t="s">
        <v>1039</v>
      </c>
      <c r="C10" s="207" t="s">
        <v>1055</v>
      </c>
      <c r="D10" s="207" t="s">
        <v>1048</v>
      </c>
      <c r="E10" s="207" t="s">
        <v>1042</v>
      </c>
      <c r="F10" s="208">
        <v>203</v>
      </c>
      <c r="G10" s="208">
        <v>44.82</v>
      </c>
      <c r="H10" s="209">
        <v>36.54</v>
      </c>
      <c r="I10" s="210" t="s">
        <v>716</v>
      </c>
      <c r="J10" s="210" t="s">
        <v>1049</v>
      </c>
      <c r="N10" s="196" t="s">
        <v>998</v>
      </c>
      <c r="O10" s="196">
        <f>SUMIF(D2:D696,N10,G2:G703)</f>
        <v>89.23</v>
      </c>
      <c r="P10" s="196">
        <f>COUNTIF(D2:D703,N10)</f>
        <v>1</v>
      </c>
      <c r="Q10" s="196">
        <v>89.23</v>
      </c>
      <c r="R10" s="195" t="s">
        <v>999</v>
      </c>
      <c r="S10" s="196" t="s">
        <v>1000</v>
      </c>
      <c r="T10" s="195" t="s">
        <v>1001</v>
      </c>
    </row>
    <row r="11" spans="1:20">
      <c r="A11" s="204">
        <v>9</v>
      </c>
      <c r="B11" s="207" t="s">
        <v>1039</v>
      </c>
      <c r="C11" s="207" t="s">
        <v>1056</v>
      </c>
      <c r="D11" s="207" t="s">
        <v>1048</v>
      </c>
      <c r="E11" s="207" t="s">
        <v>1042</v>
      </c>
      <c r="F11" s="208">
        <v>204</v>
      </c>
      <c r="G11" s="208">
        <v>44.82</v>
      </c>
      <c r="H11" s="209">
        <v>36.54</v>
      </c>
      <c r="I11" s="210" t="s">
        <v>716</v>
      </c>
      <c r="J11" s="210" t="s">
        <v>1049</v>
      </c>
      <c r="N11" s="196" t="s">
        <v>1002</v>
      </c>
      <c r="O11" s="196">
        <f>SUMIF(D2:D697,N11,G2:G704)</f>
        <v>10256.379999999981</v>
      </c>
      <c r="P11" s="196">
        <f>COUNTIF(D2:D704,N11)</f>
        <v>115</v>
      </c>
      <c r="Q11" s="196" t="s">
        <v>1003</v>
      </c>
      <c r="R11" s="195" t="s">
        <v>999</v>
      </c>
      <c r="S11" s="196" t="s">
        <v>1000</v>
      </c>
      <c r="T11" s="195" t="s">
        <v>1001</v>
      </c>
    </row>
    <row r="12" spans="1:20">
      <c r="A12" s="204">
        <v>10</v>
      </c>
      <c r="B12" s="207" t="s">
        <v>1039</v>
      </c>
      <c r="C12" s="207" t="s">
        <v>1057</v>
      </c>
      <c r="D12" s="207" t="s">
        <v>1046</v>
      </c>
      <c r="E12" s="207" t="s">
        <v>1042</v>
      </c>
      <c r="F12" s="208">
        <v>205</v>
      </c>
      <c r="G12" s="208">
        <v>79.459999999999994</v>
      </c>
      <c r="H12" s="209">
        <v>64.78</v>
      </c>
      <c r="I12" s="210" t="s">
        <v>716</v>
      </c>
      <c r="J12" s="210" t="s">
        <v>110</v>
      </c>
      <c r="N12" s="196" t="s">
        <v>1004</v>
      </c>
      <c r="O12" s="196">
        <f>SUMIF(D2:D698,N12,G2:G705)</f>
        <v>141.71</v>
      </c>
      <c r="P12" s="196">
        <f>COUNTIF(D2:D705,N12)</f>
        <v>3</v>
      </c>
      <c r="Q12" s="196" t="s">
        <v>1005</v>
      </c>
      <c r="R12" s="196" t="s">
        <v>995</v>
      </c>
      <c r="S12" s="196" t="s">
        <v>1006</v>
      </c>
    </row>
    <row r="13" spans="1:20">
      <c r="A13" s="204">
        <v>11</v>
      </c>
      <c r="B13" s="207" t="s">
        <v>1039</v>
      </c>
      <c r="C13" s="207" t="s">
        <v>1058</v>
      </c>
      <c r="D13" s="207" t="s">
        <v>1052</v>
      </c>
      <c r="E13" s="207" t="s">
        <v>1042</v>
      </c>
      <c r="F13" s="208">
        <v>206</v>
      </c>
      <c r="G13" s="208">
        <v>86.69</v>
      </c>
      <c r="H13" s="209">
        <v>70.67</v>
      </c>
      <c r="I13" s="204" t="s">
        <v>1043</v>
      </c>
      <c r="J13" s="210" t="s">
        <v>110</v>
      </c>
      <c r="N13" s="196" t="s">
        <v>1007</v>
      </c>
      <c r="O13" s="196">
        <f>SUMIF(D2:D699,N13,G2:G706)</f>
        <v>15501.839999999991</v>
      </c>
      <c r="P13" s="196">
        <f>COUNTIF(D2:D706,N13)</f>
        <v>177</v>
      </c>
      <c r="Q13" s="196" t="s">
        <v>1008</v>
      </c>
      <c r="R13" s="196" t="s">
        <v>995</v>
      </c>
      <c r="S13" s="196" t="s">
        <v>996</v>
      </c>
    </row>
    <row r="14" spans="1:20">
      <c r="A14" s="204">
        <v>12</v>
      </c>
      <c r="B14" s="207" t="s">
        <v>1039</v>
      </c>
      <c r="C14" s="207" t="s">
        <v>1059</v>
      </c>
      <c r="D14" s="207" t="s">
        <v>1041</v>
      </c>
      <c r="E14" s="207" t="s">
        <v>1042</v>
      </c>
      <c r="F14" s="208">
        <v>301</v>
      </c>
      <c r="G14" s="208">
        <v>89.66</v>
      </c>
      <c r="H14" s="209">
        <v>73.09</v>
      </c>
      <c r="I14" s="204" t="s">
        <v>1043</v>
      </c>
      <c r="J14" s="204" t="s">
        <v>1044</v>
      </c>
      <c r="N14" s="196" t="s">
        <v>1009</v>
      </c>
      <c r="O14" s="196">
        <f>SUMIF(D2:D700,N14,G2:G707)</f>
        <v>8868.620000000019</v>
      </c>
      <c r="P14" s="196">
        <f>COUNTIF(D2:D707,N14)</f>
        <v>112</v>
      </c>
      <c r="Q14" s="196" t="s">
        <v>1010</v>
      </c>
      <c r="R14" s="196" t="s">
        <v>995</v>
      </c>
      <c r="S14" s="196" t="s">
        <v>996</v>
      </c>
    </row>
    <row r="15" spans="1:20">
      <c r="A15" s="204">
        <v>13</v>
      </c>
      <c r="B15" s="207" t="s">
        <v>1039</v>
      </c>
      <c r="C15" s="207" t="s">
        <v>1060</v>
      </c>
      <c r="D15" s="207" t="s">
        <v>1046</v>
      </c>
      <c r="E15" s="207" t="s">
        <v>1042</v>
      </c>
      <c r="F15" s="208">
        <v>302</v>
      </c>
      <c r="G15" s="208">
        <v>79.459999999999994</v>
      </c>
      <c r="H15" s="209">
        <v>64.78</v>
      </c>
      <c r="I15" s="210" t="s">
        <v>716</v>
      </c>
      <c r="J15" s="210" t="s">
        <v>110</v>
      </c>
      <c r="N15" s="196" t="s">
        <v>1011</v>
      </c>
      <c r="O15" s="196">
        <f>SUMIF(D2:D701,N15,G2:G708)</f>
        <v>4867.8899999999976</v>
      </c>
      <c r="P15" s="196">
        <f>COUNTIF(D2:D708,N15)</f>
        <v>109</v>
      </c>
      <c r="Q15" s="196" t="s">
        <v>1012</v>
      </c>
      <c r="R15" s="196" t="s">
        <v>995</v>
      </c>
      <c r="S15" s="196" t="s">
        <v>1006</v>
      </c>
    </row>
    <row r="16" spans="1:20">
      <c r="A16" s="204">
        <v>14</v>
      </c>
      <c r="B16" s="207" t="s">
        <v>1039</v>
      </c>
      <c r="C16" s="207" t="s">
        <v>1061</v>
      </c>
      <c r="D16" s="207" t="s">
        <v>1048</v>
      </c>
      <c r="E16" s="207" t="s">
        <v>1042</v>
      </c>
      <c r="F16" s="208">
        <v>303</v>
      </c>
      <c r="G16" s="208">
        <v>44.82</v>
      </c>
      <c r="H16" s="209">
        <v>36.54</v>
      </c>
      <c r="I16" s="210" t="s">
        <v>716</v>
      </c>
      <c r="J16" s="210" t="s">
        <v>1049</v>
      </c>
      <c r="N16" s="196"/>
      <c r="O16" s="197">
        <f>SUM(O9:O15)</f>
        <v>54916.249999999971</v>
      </c>
      <c r="P16" s="197">
        <f>SUM(P9:P15)</f>
        <v>693</v>
      </c>
      <c r="Q16" s="197"/>
      <c r="R16" s="196"/>
      <c r="S16" s="196"/>
    </row>
    <row r="17" spans="1:20">
      <c r="A17" s="204">
        <v>15</v>
      </c>
      <c r="B17" s="207" t="s">
        <v>1039</v>
      </c>
      <c r="C17" s="207" t="s">
        <v>1062</v>
      </c>
      <c r="D17" s="207" t="s">
        <v>1048</v>
      </c>
      <c r="E17" s="207" t="s">
        <v>1042</v>
      </c>
      <c r="F17" s="208">
        <v>304</v>
      </c>
      <c r="G17" s="208">
        <v>44.82</v>
      </c>
      <c r="H17" s="209">
        <v>36.54</v>
      </c>
      <c r="I17" s="210" t="s">
        <v>716</v>
      </c>
      <c r="J17" s="210" t="s">
        <v>1049</v>
      </c>
      <c r="T17" s="195">
        <f>P15+P12</f>
        <v>112</v>
      </c>
    </row>
    <row r="18" spans="1:20">
      <c r="A18" s="204">
        <v>16</v>
      </c>
      <c r="B18" s="207" t="s">
        <v>1039</v>
      </c>
      <c r="C18" s="207" t="s">
        <v>1063</v>
      </c>
      <c r="D18" s="207" t="s">
        <v>1046</v>
      </c>
      <c r="E18" s="207" t="s">
        <v>1042</v>
      </c>
      <c r="F18" s="208">
        <v>305</v>
      </c>
      <c r="G18" s="208">
        <v>79.459999999999994</v>
      </c>
      <c r="H18" s="209">
        <v>64.78</v>
      </c>
      <c r="I18" s="210" t="s">
        <v>716</v>
      </c>
      <c r="J18" s="210" t="s">
        <v>110</v>
      </c>
      <c r="T18" s="195">
        <f>P9+P13+P14</f>
        <v>465</v>
      </c>
    </row>
    <row r="19" spans="1:20">
      <c r="A19" s="204">
        <v>17</v>
      </c>
      <c r="B19" s="207" t="s">
        <v>1039</v>
      </c>
      <c r="C19" s="207" t="s">
        <v>1064</v>
      </c>
      <c r="D19" s="207" t="s">
        <v>1052</v>
      </c>
      <c r="E19" s="207" t="s">
        <v>1042</v>
      </c>
      <c r="F19" s="208">
        <v>306</v>
      </c>
      <c r="G19" s="208">
        <v>86.69</v>
      </c>
      <c r="H19" s="209">
        <v>70.67</v>
      </c>
      <c r="I19" s="204" t="s">
        <v>1043</v>
      </c>
      <c r="J19" s="210" t="s">
        <v>110</v>
      </c>
      <c r="T19" s="195">
        <f>P10+P11</f>
        <v>116</v>
      </c>
    </row>
    <row r="20" spans="1:20">
      <c r="A20" s="204">
        <v>18</v>
      </c>
      <c r="B20" s="207" t="s">
        <v>1039</v>
      </c>
      <c r="C20" s="207" t="s">
        <v>1065</v>
      </c>
      <c r="D20" s="207" t="s">
        <v>1041</v>
      </c>
      <c r="E20" s="207" t="s">
        <v>1042</v>
      </c>
      <c r="F20" s="208">
        <v>401</v>
      </c>
      <c r="G20" s="208">
        <v>89.66</v>
      </c>
      <c r="H20" s="209">
        <v>73.09</v>
      </c>
      <c r="I20" s="204" t="s">
        <v>1043</v>
      </c>
      <c r="J20" s="204" t="s">
        <v>1044</v>
      </c>
    </row>
    <row r="21" spans="1:20">
      <c r="A21" s="204">
        <v>19</v>
      </c>
      <c r="B21" s="207" t="s">
        <v>1039</v>
      </c>
      <c r="C21" s="207" t="s">
        <v>1066</v>
      </c>
      <c r="D21" s="207" t="s">
        <v>1046</v>
      </c>
      <c r="E21" s="207" t="s">
        <v>1042</v>
      </c>
      <c r="F21" s="208">
        <v>402</v>
      </c>
      <c r="G21" s="208">
        <v>79.459999999999994</v>
      </c>
      <c r="H21" s="209">
        <v>64.78</v>
      </c>
      <c r="I21" s="210" t="s">
        <v>716</v>
      </c>
      <c r="J21" s="210" t="s">
        <v>110</v>
      </c>
    </row>
    <row r="22" spans="1:20">
      <c r="A22" s="204">
        <v>20</v>
      </c>
      <c r="B22" s="207" t="s">
        <v>1039</v>
      </c>
      <c r="C22" s="207" t="s">
        <v>1067</v>
      </c>
      <c r="D22" s="207" t="s">
        <v>1048</v>
      </c>
      <c r="E22" s="207" t="s">
        <v>1042</v>
      </c>
      <c r="F22" s="208">
        <v>403</v>
      </c>
      <c r="G22" s="208">
        <v>44.82</v>
      </c>
      <c r="H22" s="209">
        <v>36.54</v>
      </c>
      <c r="I22" s="210" t="s">
        <v>716</v>
      </c>
      <c r="J22" s="210" t="s">
        <v>1049</v>
      </c>
    </row>
    <row r="23" spans="1:20">
      <c r="A23" s="204">
        <v>21</v>
      </c>
      <c r="B23" s="207" t="s">
        <v>1039</v>
      </c>
      <c r="C23" s="207" t="s">
        <v>1068</v>
      </c>
      <c r="D23" s="207" t="s">
        <v>1048</v>
      </c>
      <c r="E23" s="207" t="s">
        <v>1042</v>
      </c>
      <c r="F23" s="208">
        <v>404</v>
      </c>
      <c r="G23" s="208">
        <v>44.82</v>
      </c>
      <c r="H23" s="209">
        <v>36.54</v>
      </c>
      <c r="I23" s="210" t="s">
        <v>716</v>
      </c>
      <c r="J23" s="210" t="s">
        <v>1049</v>
      </c>
    </row>
    <row r="24" spans="1:20">
      <c r="A24" s="204">
        <v>22</v>
      </c>
      <c r="B24" s="207" t="s">
        <v>1039</v>
      </c>
      <c r="C24" s="207" t="s">
        <v>1069</v>
      </c>
      <c r="D24" s="207" t="s">
        <v>1046</v>
      </c>
      <c r="E24" s="207" t="s">
        <v>1042</v>
      </c>
      <c r="F24" s="208">
        <v>405</v>
      </c>
      <c r="G24" s="208">
        <v>79.459999999999994</v>
      </c>
      <c r="H24" s="209">
        <v>64.78</v>
      </c>
      <c r="I24" s="210" t="s">
        <v>716</v>
      </c>
      <c r="J24" s="210" t="s">
        <v>110</v>
      </c>
    </row>
    <row r="25" spans="1:20">
      <c r="A25" s="204">
        <v>23</v>
      </c>
      <c r="B25" s="207" t="s">
        <v>1039</v>
      </c>
      <c r="C25" s="207" t="s">
        <v>1070</v>
      </c>
      <c r="D25" s="207" t="s">
        <v>1052</v>
      </c>
      <c r="E25" s="207" t="s">
        <v>1042</v>
      </c>
      <c r="F25" s="208">
        <v>406</v>
      </c>
      <c r="G25" s="208">
        <v>86.69</v>
      </c>
      <c r="H25" s="209">
        <v>70.67</v>
      </c>
      <c r="I25" s="204" t="s">
        <v>1043</v>
      </c>
      <c r="J25" s="210" t="s">
        <v>110</v>
      </c>
    </row>
    <row r="26" spans="1:20">
      <c r="A26" s="204">
        <v>24</v>
      </c>
      <c r="B26" s="207" t="s">
        <v>1039</v>
      </c>
      <c r="C26" s="207" t="s">
        <v>1071</v>
      </c>
      <c r="D26" s="207" t="s">
        <v>1041</v>
      </c>
      <c r="E26" s="207" t="s">
        <v>1042</v>
      </c>
      <c r="F26" s="208">
        <v>501</v>
      </c>
      <c r="G26" s="208">
        <v>89.66</v>
      </c>
      <c r="H26" s="209">
        <v>73.09</v>
      </c>
      <c r="I26" s="204" t="s">
        <v>1043</v>
      </c>
      <c r="J26" s="204" t="s">
        <v>1044</v>
      </c>
    </row>
    <row r="27" spans="1:20">
      <c r="A27" s="204">
        <v>25</v>
      </c>
      <c r="B27" s="207" t="s">
        <v>1039</v>
      </c>
      <c r="C27" s="207" t="s">
        <v>1072</v>
      </c>
      <c r="D27" s="207" t="s">
        <v>1046</v>
      </c>
      <c r="E27" s="207" t="s">
        <v>1042</v>
      </c>
      <c r="F27" s="208">
        <v>502</v>
      </c>
      <c r="G27" s="208">
        <v>79.459999999999994</v>
      </c>
      <c r="H27" s="209">
        <v>64.78</v>
      </c>
      <c r="I27" s="210" t="s">
        <v>716</v>
      </c>
      <c r="J27" s="210" t="s">
        <v>110</v>
      </c>
    </row>
    <row r="28" spans="1:20">
      <c r="A28" s="204">
        <v>26</v>
      </c>
      <c r="B28" s="207" t="s">
        <v>1039</v>
      </c>
      <c r="C28" s="207" t="s">
        <v>1073</v>
      </c>
      <c r="D28" s="207" t="s">
        <v>1048</v>
      </c>
      <c r="E28" s="207" t="s">
        <v>1042</v>
      </c>
      <c r="F28" s="208">
        <v>503</v>
      </c>
      <c r="G28" s="208">
        <v>44.82</v>
      </c>
      <c r="H28" s="209">
        <v>36.54</v>
      </c>
      <c r="I28" s="210" t="s">
        <v>716</v>
      </c>
      <c r="J28" s="210" t="s">
        <v>1049</v>
      </c>
    </row>
    <row r="29" spans="1:20">
      <c r="A29" s="204">
        <v>27</v>
      </c>
      <c r="B29" s="207" t="s">
        <v>1039</v>
      </c>
      <c r="C29" s="207" t="s">
        <v>1074</v>
      </c>
      <c r="D29" s="207" t="s">
        <v>1048</v>
      </c>
      <c r="E29" s="207" t="s">
        <v>1042</v>
      </c>
      <c r="F29" s="208">
        <v>504</v>
      </c>
      <c r="G29" s="208">
        <v>44.82</v>
      </c>
      <c r="H29" s="209">
        <v>36.54</v>
      </c>
      <c r="I29" s="210" t="s">
        <v>716</v>
      </c>
      <c r="J29" s="210" t="s">
        <v>1049</v>
      </c>
    </row>
    <row r="30" spans="1:20">
      <c r="A30" s="204">
        <v>28</v>
      </c>
      <c r="B30" s="207" t="s">
        <v>1039</v>
      </c>
      <c r="C30" s="207" t="s">
        <v>1075</v>
      </c>
      <c r="D30" s="207" t="s">
        <v>1046</v>
      </c>
      <c r="E30" s="207" t="s">
        <v>1042</v>
      </c>
      <c r="F30" s="208">
        <v>505</v>
      </c>
      <c r="G30" s="208">
        <v>79.459999999999994</v>
      </c>
      <c r="H30" s="209">
        <v>64.78</v>
      </c>
      <c r="I30" s="210" t="s">
        <v>716</v>
      </c>
      <c r="J30" s="210" t="s">
        <v>110</v>
      </c>
    </row>
    <row r="31" spans="1:20">
      <c r="A31" s="204">
        <v>29</v>
      </c>
      <c r="B31" s="207" t="s">
        <v>1039</v>
      </c>
      <c r="C31" s="207" t="s">
        <v>1076</v>
      </c>
      <c r="D31" s="207" t="s">
        <v>1052</v>
      </c>
      <c r="E31" s="207" t="s">
        <v>1042</v>
      </c>
      <c r="F31" s="208">
        <v>506</v>
      </c>
      <c r="G31" s="208">
        <v>86.69</v>
      </c>
      <c r="H31" s="209">
        <v>70.67</v>
      </c>
      <c r="I31" s="204" t="s">
        <v>1043</v>
      </c>
      <c r="J31" s="210" t="s">
        <v>110</v>
      </c>
    </row>
    <row r="32" spans="1:20">
      <c r="A32" s="204">
        <v>30</v>
      </c>
      <c r="B32" s="207" t="s">
        <v>1039</v>
      </c>
      <c r="C32" s="207" t="s">
        <v>1077</v>
      </c>
      <c r="D32" s="207" t="s">
        <v>1041</v>
      </c>
      <c r="E32" s="207" t="s">
        <v>1042</v>
      </c>
      <c r="F32" s="208">
        <v>601</v>
      </c>
      <c r="G32" s="208">
        <v>89.66</v>
      </c>
      <c r="H32" s="209">
        <v>73.09</v>
      </c>
      <c r="I32" s="204" t="s">
        <v>1043</v>
      </c>
      <c r="J32" s="204" t="s">
        <v>1044</v>
      </c>
    </row>
    <row r="33" spans="1:10">
      <c r="A33" s="204">
        <v>31</v>
      </c>
      <c r="B33" s="207" t="s">
        <v>1039</v>
      </c>
      <c r="C33" s="207" t="s">
        <v>1078</v>
      </c>
      <c r="D33" s="207" t="s">
        <v>1046</v>
      </c>
      <c r="E33" s="207" t="s">
        <v>1042</v>
      </c>
      <c r="F33" s="208">
        <v>602</v>
      </c>
      <c r="G33" s="208">
        <v>79.459999999999994</v>
      </c>
      <c r="H33" s="209">
        <v>64.78</v>
      </c>
      <c r="I33" s="210" t="s">
        <v>716</v>
      </c>
      <c r="J33" s="210" t="s">
        <v>110</v>
      </c>
    </row>
    <row r="34" spans="1:10">
      <c r="A34" s="204">
        <v>32</v>
      </c>
      <c r="B34" s="207" t="s">
        <v>1039</v>
      </c>
      <c r="C34" s="207" t="s">
        <v>1079</v>
      </c>
      <c r="D34" s="207" t="s">
        <v>1048</v>
      </c>
      <c r="E34" s="207" t="s">
        <v>1042</v>
      </c>
      <c r="F34" s="208">
        <v>603</v>
      </c>
      <c r="G34" s="208">
        <v>44.82</v>
      </c>
      <c r="H34" s="209">
        <v>36.54</v>
      </c>
      <c r="I34" s="210" t="s">
        <v>716</v>
      </c>
      <c r="J34" s="210" t="s">
        <v>1049</v>
      </c>
    </row>
    <row r="35" spans="1:10">
      <c r="A35" s="204">
        <v>33</v>
      </c>
      <c r="B35" s="207" t="s">
        <v>1039</v>
      </c>
      <c r="C35" s="207" t="s">
        <v>1080</v>
      </c>
      <c r="D35" s="207" t="s">
        <v>1048</v>
      </c>
      <c r="E35" s="207" t="s">
        <v>1042</v>
      </c>
      <c r="F35" s="208">
        <v>604</v>
      </c>
      <c r="G35" s="208">
        <v>44.82</v>
      </c>
      <c r="H35" s="209">
        <v>36.54</v>
      </c>
      <c r="I35" s="210" t="s">
        <v>716</v>
      </c>
      <c r="J35" s="210" t="s">
        <v>1049</v>
      </c>
    </row>
    <row r="36" spans="1:10">
      <c r="A36" s="204">
        <v>34</v>
      </c>
      <c r="B36" s="207" t="s">
        <v>1039</v>
      </c>
      <c r="C36" s="207" t="s">
        <v>1081</v>
      </c>
      <c r="D36" s="207" t="s">
        <v>1046</v>
      </c>
      <c r="E36" s="207" t="s">
        <v>1042</v>
      </c>
      <c r="F36" s="208">
        <v>605</v>
      </c>
      <c r="G36" s="208">
        <v>79.459999999999994</v>
      </c>
      <c r="H36" s="209">
        <v>64.78</v>
      </c>
      <c r="I36" s="210" t="s">
        <v>716</v>
      </c>
      <c r="J36" s="210" t="s">
        <v>110</v>
      </c>
    </row>
    <row r="37" spans="1:10">
      <c r="A37" s="204">
        <v>35</v>
      </c>
      <c r="B37" s="207" t="s">
        <v>1039</v>
      </c>
      <c r="C37" s="207" t="s">
        <v>1082</v>
      </c>
      <c r="D37" s="207" t="s">
        <v>1052</v>
      </c>
      <c r="E37" s="207" t="s">
        <v>1042</v>
      </c>
      <c r="F37" s="208">
        <v>606</v>
      </c>
      <c r="G37" s="208">
        <v>86.69</v>
      </c>
      <c r="H37" s="209">
        <v>70.67</v>
      </c>
      <c r="I37" s="204" t="s">
        <v>1043</v>
      </c>
      <c r="J37" s="210" t="s">
        <v>110</v>
      </c>
    </row>
    <row r="38" spans="1:10">
      <c r="A38" s="204">
        <v>36</v>
      </c>
      <c r="B38" s="207" t="s">
        <v>1039</v>
      </c>
      <c r="C38" s="207" t="s">
        <v>1083</v>
      </c>
      <c r="D38" s="207" t="s">
        <v>1041</v>
      </c>
      <c r="E38" s="207" t="s">
        <v>1042</v>
      </c>
      <c r="F38" s="208">
        <v>701</v>
      </c>
      <c r="G38" s="208">
        <v>89.66</v>
      </c>
      <c r="H38" s="209">
        <v>73.09</v>
      </c>
      <c r="I38" s="204" t="s">
        <v>1043</v>
      </c>
      <c r="J38" s="204" t="s">
        <v>1044</v>
      </c>
    </row>
    <row r="39" spans="1:10">
      <c r="A39" s="204">
        <v>37</v>
      </c>
      <c r="B39" s="207" t="s">
        <v>1039</v>
      </c>
      <c r="C39" s="207" t="s">
        <v>1084</v>
      </c>
      <c r="D39" s="207" t="s">
        <v>1046</v>
      </c>
      <c r="E39" s="207" t="s">
        <v>1042</v>
      </c>
      <c r="F39" s="208">
        <v>702</v>
      </c>
      <c r="G39" s="208">
        <v>79.459999999999994</v>
      </c>
      <c r="H39" s="209">
        <v>64.78</v>
      </c>
      <c r="I39" s="210" t="s">
        <v>716</v>
      </c>
      <c r="J39" s="210" t="s">
        <v>110</v>
      </c>
    </row>
    <row r="40" spans="1:10">
      <c r="A40" s="204">
        <v>38</v>
      </c>
      <c r="B40" s="207" t="s">
        <v>1039</v>
      </c>
      <c r="C40" s="207" t="s">
        <v>1085</v>
      </c>
      <c r="D40" s="207" t="s">
        <v>1048</v>
      </c>
      <c r="E40" s="207" t="s">
        <v>1042</v>
      </c>
      <c r="F40" s="208">
        <v>703</v>
      </c>
      <c r="G40" s="208">
        <v>44.82</v>
      </c>
      <c r="H40" s="209">
        <v>36.54</v>
      </c>
      <c r="I40" s="210" t="s">
        <v>716</v>
      </c>
      <c r="J40" s="210" t="s">
        <v>1049</v>
      </c>
    </row>
    <row r="41" spans="1:10">
      <c r="A41" s="204">
        <v>39</v>
      </c>
      <c r="B41" s="207" t="s">
        <v>1039</v>
      </c>
      <c r="C41" s="207" t="s">
        <v>1086</v>
      </c>
      <c r="D41" s="207" t="s">
        <v>1048</v>
      </c>
      <c r="E41" s="207" t="s">
        <v>1042</v>
      </c>
      <c r="F41" s="208">
        <v>704</v>
      </c>
      <c r="G41" s="208">
        <v>44.82</v>
      </c>
      <c r="H41" s="209">
        <v>36.54</v>
      </c>
      <c r="I41" s="210" t="s">
        <v>716</v>
      </c>
      <c r="J41" s="210" t="s">
        <v>1049</v>
      </c>
    </row>
    <row r="42" spans="1:10">
      <c r="A42" s="204">
        <v>40</v>
      </c>
      <c r="B42" s="207" t="s">
        <v>1039</v>
      </c>
      <c r="C42" s="207" t="s">
        <v>1087</v>
      </c>
      <c r="D42" s="207" t="s">
        <v>1046</v>
      </c>
      <c r="E42" s="207" t="s">
        <v>1042</v>
      </c>
      <c r="F42" s="208">
        <v>705</v>
      </c>
      <c r="G42" s="208">
        <v>79.459999999999994</v>
      </c>
      <c r="H42" s="209">
        <v>64.78</v>
      </c>
      <c r="I42" s="210" t="s">
        <v>716</v>
      </c>
      <c r="J42" s="210" t="s">
        <v>110</v>
      </c>
    </row>
    <row r="43" spans="1:10">
      <c r="A43" s="204">
        <v>41</v>
      </c>
      <c r="B43" s="207" t="s">
        <v>1039</v>
      </c>
      <c r="C43" s="207" t="s">
        <v>1088</v>
      </c>
      <c r="D43" s="207" t="s">
        <v>1052</v>
      </c>
      <c r="E43" s="207" t="s">
        <v>1042</v>
      </c>
      <c r="F43" s="208">
        <v>706</v>
      </c>
      <c r="G43" s="208">
        <v>86.69</v>
      </c>
      <c r="H43" s="209">
        <v>70.67</v>
      </c>
      <c r="I43" s="204" t="s">
        <v>1043</v>
      </c>
      <c r="J43" s="210" t="s">
        <v>110</v>
      </c>
    </row>
    <row r="44" spans="1:10">
      <c r="A44" s="204">
        <v>42</v>
      </c>
      <c r="B44" s="207" t="s">
        <v>1039</v>
      </c>
      <c r="C44" s="207" t="s">
        <v>1089</v>
      </c>
      <c r="D44" s="207" t="s">
        <v>1041</v>
      </c>
      <c r="E44" s="207" t="s">
        <v>1042</v>
      </c>
      <c r="F44" s="208">
        <v>801</v>
      </c>
      <c r="G44" s="208">
        <v>89.66</v>
      </c>
      <c r="H44" s="209">
        <v>73.09</v>
      </c>
      <c r="I44" s="204" t="s">
        <v>1043</v>
      </c>
      <c r="J44" s="204" t="s">
        <v>1044</v>
      </c>
    </row>
    <row r="45" spans="1:10">
      <c r="A45" s="204">
        <v>43</v>
      </c>
      <c r="B45" s="207" t="s">
        <v>1039</v>
      </c>
      <c r="C45" s="207" t="s">
        <v>1090</v>
      </c>
      <c r="D45" s="207" t="s">
        <v>1046</v>
      </c>
      <c r="E45" s="207" t="s">
        <v>1042</v>
      </c>
      <c r="F45" s="208">
        <v>802</v>
      </c>
      <c r="G45" s="208">
        <v>79.459999999999994</v>
      </c>
      <c r="H45" s="209">
        <v>64.78</v>
      </c>
      <c r="I45" s="210" t="s">
        <v>716</v>
      </c>
      <c r="J45" s="210" t="s">
        <v>110</v>
      </c>
    </row>
    <row r="46" spans="1:10">
      <c r="A46" s="204">
        <v>44</v>
      </c>
      <c r="B46" s="207" t="s">
        <v>1039</v>
      </c>
      <c r="C46" s="207" t="s">
        <v>1091</v>
      </c>
      <c r="D46" s="207" t="s">
        <v>1048</v>
      </c>
      <c r="E46" s="207" t="s">
        <v>1042</v>
      </c>
      <c r="F46" s="208">
        <v>803</v>
      </c>
      <c r="G46" s="208">
        <v>44.82</v>
      </c>
      <c r="H46" s="209">
        <v>36.54</v>
      </c>
      <c r="I46" s="210" t="s">
        <v>716</v>
      </c>
      <c r="J46" s="210" t="s">
        <v>1049</v>
      </c>
    </row>
    <row r="47" spans="1:10">
      <c r="A47" s="204">
        <v>45</v>
      </c>
      <c r="B47" s="207" t="s">
        <v>1039</v>
      </c>
      <c r="C47" s="207" t="s">
        <v>1092</v>
      </c>
      <c r="D47" s="207" t="s">
        <v>1048</v>
      </c>
      <c r="E47" s="207" t="s">
        <v>1042</v>
      </c>
      <c r="F47" s="208">
        <v>804</v>
      </c>
      <c r="G47" s="208">
        <v>44.82</v>
      </c>
      <c r="H47" s="209">
        <v>36.54</v>
      </c>
      <c r="I47" s="210" t="s">
        <v>716</v>
      </c>
      <c r="J47" s="210" t="s">
        <v>1049</v>
      </c>
    </row>
    <row r="48" spans="1:10">
      <c r="A48" s="204">
        <v>46</v>
      </c>
      <c r="B48" s="207" t="s">
        <v>1039</v>
      </c>
      <c r="C48" s="207" t="s">
        <v>1093</v>
      </c>
      <c r="D48" s="207" t="s">
        <v>1046</v>
      </c>
      <c r="E48" s="207" t="s">
        <v>1042</v>
      </c>
      <c r="F48" s="208">
        <v>805</v>
      </c>
      <c r="G48" s="208">
        <v>79.459999999999994</v>
      </c>
      <c r="H48" s="209">
        <v>64.78</v>
      </c>
      <c r="I48" s="210" t="s">
        <v>716</v>
      </c>
      <c r="J48" s="210" t="s">
        <v>110</v>
      </c>
    </row>
    <row r="49" spans="1:10">
      <c r="A49" s="204">
        <v>47</v>
      </c>
      <c r="B49" s="207" t="s">
        <v>1039</v>
      </c>
      <c r="C49" s="207" t="s">
        <v>1094</v>
      </c>
      <c r="D49" s="207" t="s">
        <v>1052</v>
      </c>
      <c r="E49" s="207" t="s">
        <v>1042</v>
      </c>
      <c r="F49" s="208">
        <v>806</v>
      </c>
      <c r="G49" s="208">
        <v>86.69</v>
      </c>
      <c r="H49" s="209">
        <v>70.67</v>
      </c>
      <c r="I49" s="204" t="s">
        <v>1043</v>
      </c>
      <c r="J49" s="210" t="s">
        <v>110</v>
      </c>
    </row>
    <row r="50" spans="1:10">
      <c r="A50" s="204">
        <v>48</v>
      </c>
      <c r="B50" s="207" t="s">
        <v>1039</v>
      </c>
      <c r="C50" s="207" t="s">
        <v>1095</v>
      </c>
      <c r="D50" s="207" t="s">
        <v>1041</v>
      </c>
      <c r="E50" s="207" t="s">
        <v>1042</v>
      </c>
      <c r="F50" s="208">
        <v>901</v>
      </c>
      <c r="G50" s="208">
        <v>89.66</v>
      </c>
      <c r="H50" s="209">
        <v>73.09</v>
      </c>
      <c r="I50" s="204" t="s">
        <v>1043</v>
      </c>
      <c r="J50" s="204" t="s">
        <v>1044</v>
      </c>
    </row>
    <row r="51" spans="1:10">
      <c r="A51" s="204">
        <v>49</v>
      </c>
      <c r="B51" s="207" t="s">
        <v>1039</v>
      </c>
      <c r="C51" s="207" t="s">
        <v>1095</v>
      </c>
      <c r="D51" s="207" t="s">
        <v>1046</v>
      </c>
      <c r="E51" s="207" t="s">
        <v>1042</v>
      </c>
      <c r="F51" s="208">
        <v>902</v>
      </c>
      <c r="G51" s="208">
        <v>79.459999999999994</v>
      </c>
      <c r="H51" s="209">
        <v>64.78</v>
      </c>
      <c r="I51" s="210" t="s">
        <v>716</v>
      </c>
      <c r="J51" s="210" t="s">
        <v>110</v>
      </c>
    </row>
    <row r="52" spans="1:10">
      <c r="A52" s="204">
        <v>50</v>
      </c>
      <c r="B52" s="207" t="s">
        <v>1039</v>
      </c>
      <c r="C52" s="207" t="s">
        <v>1095</v>
      </c>
      <c r="D52" s="207" t="s">
        <v>1048</v>
      </c>
      <c r="E52" s="207" t="s">
        <v>1042</v>
      </c>
      <c r="F52" s="208">
        <v>903</v>
      </c>
      <c r="G52" s="208">
        <v>44.82</v>
      </c>
      <c r="H52" s="209">
        <v>36.54</v>
      </c>
      <c r="I52" s="210" t="s">
        <v>716</v>
      </c>
      <c r="J52" s="210" t="s">
        <v>1049</v>
      </c>
    </row>
    <row r="53" spans="1:10">
      <c r="A53" s="204">
        <v>51</v>
      </c>
      <c r="B53" s="207" t="s">
        <v>1039</v>
      </c>
      <c r="C53" s="207" t="s">
        <v>1095</v>
      </c>
      <c r="D53" s="207" t="s">
        <v>1048</v>
      </c>
      <c r="E53" s="207" t="s">
        <v>1042</v>
      </c>
      <c r="F53" s="208">
        <v>904</v>
      </c>
      <c r="G53" s="208">
        <v>44.82</v>
      </c>
      <c r="H53" s="209">
        <v>36.54</v>
      </c>
      <c r="I53" s="210" t="s">
        <v>716</v>
      </c>
      <c r="J53" s="210" t="s">
        <v>1049</v>
      </c>
    </row>
    <row r="54" spans="1:10">
      <c r="A54" s="204">
        <v>52</v>
      </c>
      <c r="B54" s="207" t="s">
        <v>1039</v>
      </c>
      <c r="C54" s="207" t="s">
        <v>1095</v>
      </c>
      <c r="D54" s="207" t="s">
        <v>1046</v>
      </c>
      <c r="E54" s="207" t="s">
        <v>1042</v>
      </c>
      <c r="F54" s="208">
        <v>905</v>
      </c>
      <c r="G54" s="208">
        <v>79.459999999999994</v>
      </c>
      <c r="H54" s="209">
        <v>64.78</v>
      </c>
      <c r="I54" s="210" t="s">
        <v>716</v>
      </c>
      <c r="J54" s="210" t="s">
        <v>110</v>
      </c>
    </row>
    <row r="55" spans="1:10">
      <c r="A55" s="204">
        <v>53</v>
      </c>
      <c r="B55" s="207" t="s">
        <v>1039</v>
      </c>
      <c r="C55" s="207" t="s">
        <v>1095</v>
      </c>
      <c r="D55" s="207" t="s">
        <v>1052</v>
      </c>
      <c r="E55" s="207" t="s">
        <v>1042</v>
      </c>
      <c r="F55" s="208">
        <v>906</v>
      </c>
      <c r="G55" s="208">
        <v>86.69</v>
      </c>
      <c r="H55" s="209">
        <v>70.67</v>
      </c>
      <c r="I55" s="204" t="s">
        <v>1043</v>
      </c>
      <c r="J55" s="210" t="s">
        <v>110</v>
      </c>
    </row>
    <row r="56" spans="1:10">
      <c r="A56" s="204">
        <v>54</v>
      </c>
      <c r="B56" s="207" t="s">
        <v>1039</v>
      </c>
      <c r="C56" s="207" t="s">
        <v>1096</v>
      </c>
      <c r="D56" s="207" t="s">
        <v>1041</v>
      </c>
      <c r="E56" s="207" t="s">
        <v>1042</v>
      </c>
      <c r="F56" s="208">
        <v>1001</v>
      </c>
      <c r="G56" s="208">
        <v>89.66</v>
      </c>
      <c r="H56" s="209">
        <v>73.09</v>
      </c>
      <c r="I56" s="204" t="s">
        <v>1043</v>
      </c>
      <c r="J56" s="204" t="s">
        <v>1044</v>
      </c>
    </row>
    <row r="57" spans="1:10">
      <c r="A57" s="204">
        <v>55</v>
      </c>
      <c r="B57" s="207" t="s">
        <v>1039</v>
      </c>
      <c r="C57" s="207" t="s">
        <v>1097</v>
      </c>
      <c r="D57" s="207" t="s">
        <v>1046</v>
      </c>
      <c r="E57" s="207" t="s">
        <v>1042</v>
      </c>
      <c r="F57" s="208">
        <v>1002</v>
      </c>
      <c r="G57" s="208">
        <v>79.459999999999994</v>
      </c>
      <c r="H57" s="209">
        <v>64.78</v>
      </c>
      <c r="I57" s="210" t="s">
        <v>716</v>
      </c>
      <c r="J57" s="210" t="s">
        <v>110</v>
      </c>
    </row>
    <row r="58" spans="1:10">
      <c r="A58" s="204">
        <v>56</v>
      </c>
      <c r="B58" s="207" t="s">
        <v>1039</v>
      </c>
      <c r="C58" s="207" t="s">
        <v>1098</v>
      </c>
      <c r="D58" s="207" t="s">
        <v>1048</v>
      </c>
      <c r="E58" s="207" t="s">
        <v>1042</v>
      </c>
      <c r="F58" s="208">
        <v>1003</v>
      </c>
      <c r="G58" s="208">
        <v>44.82</v>
      </c>
      <c r="H58" s="209">
        <v>36.54</v>
      </c>
      <c r="I58" s="210" t="s">
        <v>716</v>
      </c>
      <c r="J58" s="210" t="s">
        <v>1049</v>
      </c>
    </row>
    <row r="59" spans="1:10">
      <c r="A59" s="204">
        <v>57</v>
      </c>
      <c r="B59" s="207" t="s">
        <v>1039</v>
      </c>
      <c r="C59" s="207" t="s">
        <v>1099</v>
      </c>
      <c r="D59" s="207" t="s">
        <v>1048</v>
      </c>
      <c r="E59" s="207" t="s">
        <v>1042</v>
      </c>
      <c r="F59" s="208">
        <v>1004</v>
      </c>
      <c r="G59" s="208">
        <v>44.82</v>
      </c>
      <c r="H59" s="209">
        <v>36.54</v>
      </c>
      <c r="I59" s="210" t="s">
        <v>716</v>
      </c>
      <c r="J59" s="210" t="s">
        <v>1049</v>
      </c>
    </row>
    <row r="60" spans="1:10">
      <c r="A60" s="204">
        <v>58</v>
      </c>
      <c r="B60" s="207" t="s">
        <v>1039</v>
      </c>
      <c r="C60" s="207" t="s">
        <v>1100</v>
      </c>
      <c r="D60" s="207" t="s">
        <v>1046</v>
      </c>
      <c r="E60" s="207" t="s">
        <v>1042</v>
      </c>
      <c r="F60" s="208">
        <v>1005</v>
      </c>
      <c r="G60" s="208">
        <v>79.459999999999994</v>
      </c>
      <c r="H60" s="209">
        <v>64.78</v>
      </c>
      <c r="I60" s="210" t="s">
        <v>716</v>
      </c>
      <c r="J60" s="210" t="s">
        <v>110</v>
      </c>
    </row>
    <row r="61" spans="1:10">
      <c r="A61" s="204">
        <v>59</v>
      </c>
      <c r="B61" s="207" t="s">
        <v>1039</v>
      </c>
      <c r="C61" s="207" t="s">
        <v>1101</v>
      </c>
      <c r="D61" s="207" t="s">
        <v>1052</v>
      </c>
      <c r="E61" s="207" t="s">
        <v>1042</v>
      </c>
      <c r="F61" s="208">
        <v>1006</v>
      </c>
      <c r="G61" s="208">
        <v>86.69</v>
      </c>
      <c r="H61" s="209">
        <v>70.67</v>
      </c>
      <c r="I61" s="204" t="s">
        <v>1043</v>
      </c>
      <c r="J61" s="210" t="s">
        <v>110</v>
      </c>
    </row>
    <row r="62" spans="1:10">
      <c r="A62" s="204">
        <v>60</v>
      </c>
      <c r="B62" s="207" t="s">
        <v>1039</v>
      </c>
      <c r="C62" s="207" t="s">
        <v>1102</v>
      </c>
      <c r="D62" s="207" t="s">
        <v>1041</v>
      </c>
      <c r="E62" s="207" t="s">
        <v>1042</v>
      </c>
      <c r="F62" s="208">
        <v>1101</v>
      </c>
      <c r="G62" s="208">
        <v>89.66</v>
      </c>
      <c r="H62" s="209">
        <v>73.09</v>
      </c>
      <c r="I62" s="204" t="s">
        <v>1043</v>
      </c>
      <c r="J62" s="204" t="s">
        <v>1044</v>
      </c>
    </row>
    <row r="63" spans="1:10">
      <c r="A63" s="204">
        <v>61</v>
      </c>
      <c r="B63" s="207" t="s">
        <v>1039</v>
      </c>
      <c r="C63" s="207" t="s">
        <v>1103</v>
      </c>
      <c r="D63" s="207" t="s">
        <v>1046</v>
      </c>
      <c r="E63" s="207" t="s">
        <v>1042</v>
      </c>
      <c r="F63" s="208">
        <v>1102</v>
      </c>
      <c r="G63" s="208">
        <v>79.459999999999994</v>
      </c>
      <c r="H63" s="209">
        <v>64.78</v>
      </c>
      <c r="I63" s="210" t="s">
        <v>716</v>
      </c>
      <c r="J63" s="210" t="s">
        <v>110</v>
      </c>
    </row>
    <row r="64" spans="1:10">
      <c r="A64" s="204">
        <v>62</v>
      </c>
      <c r="B64" s="207" t="s">
        <v>1039</v>
      </c>
      <c r="C64" s="207" t="s">
        <v>1104</v>
      </c>
      <c r="D64" s="207" t="s">
        <v>1048</v>
      </c>
      <c r="E64" s="207" t="s">
        <v>1042</v>
      </c>
      <c r="F64" s="208">
        <v>1103</v>
      </c>
      <c r="G64" s="208">
        <v>44.82</v>
      </c>
      <c r="H64" s="209">
        <v>36.54</v>
      </c>
      <c r="I64" s="210" t="s">
        <v>716</v>
      </c>
      <c r="J64" s="210" t="s">
        <v>1049</v>
      </c>
    </row>
    <row r="65" spans="1:10">
      <c r="A65" s="204">
        <v>63</v>
      </c>
      <c r="B65" s="207" t="s">
        <v>1039</v>
      </c>
      <c r="C65" s="207" t="s">
        <v>1105</v>
      </c>
      <c r="D65" s="207" t="s">
        <v>1048</v>
      </c>
      <c r="E65" s="207" t="s">
        <v>1042</v>
      </c>
      <c r="F65" s="208">
        <v>1104</v>
      </c>
      <c r="G65" s="208">
        <v>44.82</v>
      </c>
      <c r="H65" s="209">
        <v>36.54</v>
      </c>
      <c r="I65" s="210" t="s">
        <v>716</v>
      </c>
      <c r="J65" s="210" t="s">
        <v>1049</v>
      </c>
    </row>
    <row r="66" spans="1:10">
      <c r="A66" s="204">
        <v>64</v>
      </c>
      <c r="B66" s="207" t="s">
        <v>1039</v>
      </c>
      <c r="C66" s="207" t="s">
        <v>1106</v>
      </c>
      <c r="D66" s="207" t="s">
        <v>1046</v>
      </c>
      <c r="E66" s="207" t="s">
        <v>1042</v>
      </c>
      <c r="F66" s="208">
        <v>1105</v>
      </c>
      <c r="G66" s="208">
        <v>79.459999999999994</v>
      </c>
      <c r="H66" s="209">
        <v>64.78</v>
      </c>
      <c r="I66" s="210" t="s">
        <v>716</v>
      </c>
      <c r="J66" s="210" t="s">
        <v>110</v>
      </c>
    </row>
    <row r="67" spans="1:10">
      <c r="A67" s="204">
        <v>65</v>
      </c>
      <c r="B67" s="207" t="s">
        <v>1039</v>
      </c>
      <c r="C67" s="207" t="s">
        <v>1107</v>
      </c>
      <c r="D67" s="207" t="s">
        <v>1052</v>
      </c>
      <c r="E67" s="207" t="s">
        <v>1042</v>
      </c>
      <c r="F67" s="208">
        <v>1106</v>
      </c>
      <c r="G67" s="208">
        <v>86.69</v>
      </c>
      <c r="H67" s="209">
        <v>70.67</v>
      </c>
      <c r="I67" s="204" t="s">
        <v>1043</v>
      </c>
      <c r="J67" s="210" t="s">
        <v>110</v>
      </c>
    </row>
    <row r="68" spans="1:10">
      <c r="A68" s="204">
        <v>66</v>
      </c>
      <c r="B68" s="207" t="s">
        <v>1039</v>
      </c>
      <c r="C68" s="207" t="s">
        <v>1108</v>
      </c>
      <c r="D68" s="207" t="s">
        <v>1052</v>
      </c>
      <c r="E68" s="207" t="s">
        <v>1109</v>
      </c>
      <c r="F68" s="208">
        <v>101</v>
      </c>
      <c r="G68" s="208">
        <v>86.69</v>
      </c>
      <c r="H68" s="209">
        <v>70.67</v>
      </c>
      <c r="I68" s="204" t="s">
        <v>1043</v>
      </c>
      <c r="J68" s="210" t="s">
        <v>110</v>
      </c>
    </row>
    <row r="69" spans="1:10">
      <c r="A69" s="204">
        <v>67</v>
      </c>
      <c r="B69" s="207" t="s">
        <v>1039</v>
      </c>
      <c r="C69" s="207" t="s">
        <v>1108</v>
      </c>
      <c r="D69" s="207" t="s">
        <v>1046</v>
      </c>
      <c r="E69" s="207" t="s">
        <v>1109</v>
      </c>
      <c r="F69" s="208">
        <v>102</v>
      </c>
      <c r="G69" s="208">
        <v>79.459999999999994</v>
      </c>
      <c r="H69" s="209">
        <v>64.78</v>
      </c>
      <c r="I69" s="210" t="s">
        <v>716</v>
      </c>
      <c r="J69" s="210" t="s">
        <v>110</v>
      </c>
    </row>
    <row r="70" spans="1:10">
      <c r="A70" s="204">
        <v>68</v>
      </c>
      <c r="B70" s="207" t="s">
        <v>1039</v>
      </c>
      <c r="C70" s="207" t="s">
        <v>1108</v>
      </c>
      <c r="D70" s="207" t="s">
        <v>1048</v>
      </c>
      <c r="E70" s="207" t="s">
        <v>1109</v>
      </c>
      <c r="F70" s="208">
        <v>103</v>
      </c>
      <c r="G70" s="208">
        <v>44.82</v>
      </c>
      <c r="H70" s="209">
        <v>36.54</v>
      </c>
      <c r="I70" s="210" t="s">
        <v>716</v>
      </c>
      <c r="J70" s="210" t="s">
        <v>1049</v>
      </c>
    </row>
    <row r="71" spans="1:10">
      <c r="A71" s="204">
        <v>69</v>
      </c>
      <c r="B71" s="207" t="s">
        <v>1039</v>
      </c>
      <c r="C71" s="207" t="s">
        <v>1108</v>
      </c>
      <c r="D71" s="207" t="s">
        <v>1046</v>
      </c>
      <c r="E71" s="207" t="s">
        <v>1109</v>
      </c>
      <c r="F71" s="208">
        <v>104</v>
      </c>
      <c r="G71" s="208">
        <v>79.459999999999994</v>
      </c>
      <c r="H71" s="209">
        <v>64.78</v>
      </c>
      <c r="I71" s="210" t="s">
        <v>716</v>
      </c>
      <c r="J71" s="210" t="s">
        <v>110</v>
      </c>
    </row>
    <row r="72" spans="1:10">
      <c r="A72" s="204">
        <v>70</v>
      </c>
      <c r="B72" s="207" t="s">
        <v>1039</v>
      </c>
      <c r="C72" s="207" t="s">
        <v>1108</v>
      </c>
      <c r="D72" s="207" t="s">
        <v>1041</v>
      </c>
      <c r="E72" s="207" t="s">
        <v>1109</v>
      </c>
      <c r="F72" s="208">
        <v>105</v>
      </c>
      <c r="G72" s="208">
        <v>89.66</v>
      </c>
      <c r="H72" s="209">
        <v>73.09</v>
      </c>
      <c r="I72" s="204" t="s">
        <v>1043</v>
      </c>
      <c r="J72" s="204" t="s">
        <v>1044</v>
      </c>
    </row>
    <row r="73" spans="1:10">
      <c r="A73" s="204">
        <v>71</v>
      </c>
      <c r="B73" s="207" t="s">
        <v>1039</v>
      </c>
      <c r="C73" s="207" t="s">
        <v>1110</v>
      </c>
      <c r="D73" s="207" t="s">
        <v>1052</v>
      </c>
      <c r="E73" s="207" t="s">
        <v>1109</v>
      </c>
      <c r="F73" s="208">
        <v>201</v>
      </c>
      <c r="G73" s="208">
        <v>86.69</v>
      </c>
      <c r="H73" s="209">
        <v>70.67</v>
      </c>
      <c r="I73" s="204" t="s">
        <v>1043</v>
      </c>
      <c r="J73" s="210" t="s">
        <v>110</v>
      </c>
    </row>
    <row r="74" spans="1:10">
      <c r="A74" s="204">
        <v>72</v>
      </c>
      <c r="B74" s="207" t="s">
        <v>1039</v>
      </c>
      <c r="C74" s="207" t="s">
        <v>1111</v>
      </c>
      <c r="D74" s="207" t="s">
        <v>1046</v>
      </c>
      <c r="E74" s="207" t="s">
        <v>1109</v>
      </c>
      <c r="F74" s="208">
        <v>202</v>
      </c>
      <c r="G74" s="208">
        <v>79.459999999999994</v>
      </c>
      <c r="H74" s="209">
        <v>64.78</v>
      </c>
      <c r="I74" s="210" t="s">
        <v>716</v>
      </c>
      <c r="J74" s="210" t="s">
        <v>110</v>
      </c>
    </row>
    <row r="75" spans="1:10">
      <c r="A75" s="204">
        <v>73</v>
      </c>
      <c r="B75" s="207" t="s">
        <v>1039</v>
      </c>
      <c r="C75" s="207" t="s">
        <v>1112</v>
      </c>
      <c r="D75" s="207" t="s">
        <v>1048</v>
      </c>
      <c r="E75" s="207" t="s">
        <v>1109</v>
      </c>
      <c r="F75" s="208">
        <v>203</v>
      </c>
      <c r="G75" s="208">
        <v>44.82</v>
      </c>
      <c r="H75" s="209">
        <v>36.54</v>
      </c>
      <c r="I75" s="210" t="s">
        <v>716</v>
      </c>
      <c r="J75" s="210" t="s">
        <v>1049</v>
      </c>
    </row>
    <row r="76" spans="1:10">
      <c r="A76" s="204">
        <v>74</v>
      </c>
      <c r="B76" s="207" t="s">
        <v>1039</v>
      </c>
      <c r="C76" s="207" t="s">
        <v>1113</v>
      </c>
      <c r="D76" s="207" t="s">
        <v>1048</v>
      </c>
      <c r="E76" s="207" t="s">
        <v>1109</v>
      </c>
      <c r="F76" s="208">
        <v>204</v>
      </c>
      <c r="G76" s="208">
        <v>44.82</v>
      </c>
      <c r="H76" s="209">
        <v>36.54</v>
      </c>
      <c r="I76" s="210" t="s">
        <v>716</v>
      </c>
      <c r="J76" s="210" t="s">
        <v>1049</v>
      </c>
    </row>
    <row r="77" spans="1:10">
      <c r="A77" s="204">
        <v>75</v>
      </c>
      <c r="B77" s="207" t="s">
        <v>1039</v>
      </c>
      <c r="C77" s="207" t="s">
        <v>1114</v>
      </c>
      <c r="D77" s="207" t="s">
        <v>1046</v>
      </c>
      <c r="E77" s="207" t="s">
        <v>1109</v>
      </c>
      <c r="F77" s="208">
        <v>205</v>
      </c>
      <c r="G77" s="208">
        <v>79.459999999999994</v>
      </c>
      <c r="H77" s="209">
        <v>64.78</v>
      </c>
      <c r="I77" s="210" t="s">
        <v>716</v>
      </c>
      <c r="J77" s="210" t="s">
        <v>110</v>
      </c>
    </row>
    <row r="78" spans="1:10">
      <c r="A78" s="204">
        <v>76</v>
      </c>
      <c r="B78" s="207" t="s">
        <v>1039</v>
      </c>
      <c r="C78" s="207" t="s">
        <v>1115</v>
      </c>
      <c r="D78" s="207" t="s">
        <v>1041</v>
      </c>
      <c r="E78" s="207" t="s">
        <v>1109</v>
      </c>
      <c r="F78" s="208">
        <v>206</v>
      </c>
      <c r="G78" s="208">
        <v>89.66</v>
      </c>
      <c r="H78" s="209">
        <v>73.09</v>
      </c>
      <c r="I78" s="204" t="s">
        <v>1043</v>
      </c>
      <c r="J78" s="204" t="s">
        <v>1044</v>
      </c>
    </row>
    <row r="79" spans="1:10">
      <c r="A79" s="204">
        <v>77</v>
      </c>
      <c r="B79" s="207" t="s">
        <v>1039</v>
      </c>
      <c r="C79" s="207" t="s">
        <v>1116</v>
      </c>
      <c r="D79" s="207" t="s">
        <v>1052</v>
      </c>
      <c r="E79" s="207" t="s">
        <v>1109</v>
      </c>
      <c r="F79" s="208">
        <v>301</v>
      </c>
      <c r="G79" s="208">
        <v>86.69</v>
      </c>
      <c r="H79" s="209">
        <v>70.67</v>
      </c>
      <c r="I79" s="204" t="s">
        <v>1043</v>
      </c>
      <c r="J79" s="210" t="s">
        <v>110</v>
      </c>
    </row>
    <row r="80" spans="1:10">
      <c r="A80" s="204">
        <v>78</v>
      </c>
      <c r="B80" s="207" t="s">
        <v>1039</v>
      </c>
      <c r="C80" s="207" t="s">
        <v>1116</v>
      </c>
      <c r="D80" s="207" t="s">
        <v>1046</v>
      </c>
      <c r="E80" s="207" t="s">
        <v>1109</v>
      </c>
      <c r="F80" s="208">
        <v>302</v>
      </c>
      <c r="G80" s="208">
        <v>79.459999999999994</v>
      </c>
      <c r="H80" s="209">
        <v>64.78</v>
      </c>
      <c r="I80" s="210" t="s">
        <v>716</v>
      </c>
      <c r="J80" s="210" t="s">
        <v>110</v>
      </c>
    </row>
    <row r="81" spans="1:10">
      <c r="A81" s="204">
        <v>79</v>
      </c>
      <c r="B81" s="207" t="s">
        <v>1039</v>
      </c>
      <c r="C81" s="207" t="s">
        <v>1116</v>
      </c>
      <c r="D81" s="207" t="s">
        <v>1048</v>
      </c>
      <c r="E81" s="207" t="s">
        <v>1109</v>
      </c>
      <c r="F81" s="208">
        <v>303</v>
      </c>
      <c r="G81" s="208">
        <v>44.82</v>
      </c>
      <c r="H81" s="209">
        <v>36.54</v>
      </c>
      <c r="I81" s="210" t="s">
        <v>716</v>
      </c>
      <c r="J81" s="210" t="s">
        <v>1049</v>
      </c>
    </row>
    <row r="82" spans="1:10">
      <c r="A82" s="204">
        <v>80</v>
      </c>
      <c r="B82" s="207" t="s">
        <v>1039</v>
      </c>
      <c r="C82" s="207" t="s">
        <v>1116</v>
      </c>
      <c r="D82" s="207" t="s">
        <v>1048</v>
      </c>
      <c r="E82" s="207" t="s">
        <v>1109</v>
      </c>
      <c r="F82" s="208">
        <v>304</v>
      </c>
      <c r="G82" s="208">
        <v>44.82</v>
      </c>
      <c r="H82" s="209">
        <v>36.54</v>
      </c>
      <c r="I82" s="210" t="s">
        <v>716</v>
      </c>
      <c r="J82" s="210" t="s">
        <v>1049</v>
      </c>
    </row>
    <row r="83" spans="1:10">
      <c r="A83" s="204">
        <v>81</v>
      </c>
      <c r="B83" s="207" t="s">
        <v>1039</v>
      </c>
      <c r="C83" s="207" t="s">
        <v>1116</v>
      </c>
      <c r="D83" s="207" t="s">
        <v>1046</v>
      </c>
      <c r="E83" s="207" t="s">
        <v>1109</v>
      </c>
      <c r="F83" s="208">
        <v>305</v>
      </c>
      <c r="G83" s="208">
        <v>79.459999999999994</v>
      </c>
      <c r="H83" s="209">
        <v>64.78</v>
      </c>
      <c r="I83" s="210" t="s">
        <v>716</v>
      </c>
      <c r="J83" s="210" t="s">
        <v>110</v>
      </c>
    </row>
    <row r="84" spans="1:10">
      <c r="A84" s="204">
        <v>82</v>
      </c>
      <c r="B84" s="207" t="s">
        <v>1039</v>
      </c>
      <c r="C84" s="207" t="s">
        <v>1116</v>
      </c>
      <c r="D84" s="207" t="s">
        <v>1041</v>
      </c>
      <c r="E84" s="207" t="s">
        <v>1109</v>
      </c>
      <c r="F84" s="208">
        <v>306</v>
      </c>
      <c r="G84" s="208">
        <v>89.66</v>
      </c>
      <c r="H84" s="209">
        <v>73.09</v>
      </c>
      <c r="I84" s="204" t="s">
        <v>1043</v>
      </c>
      <c r="J84" s="204" t="s">
        <v>1044</v>
      </c>
    </row>
    <row r="85" spans="1:10">
      <c r="A85" s="204">
        <v>83</v>
      </c>
      <c r="B85" s="207" t="s">
        <v>1039</v>
      </c>
      <c r="C85" s="207" t="s">
        <v>1117</v>
      </c>
      <c r="D85" s="207" t="s">
        <v>1052</v>
      </c>
      <c r="E85" s="207" t="s">
        <v>1109</v>
      </c>
      <c r="F85" s="208">
        <v>401</v>
      </c>
      <c r="G85" s="208">
        <v>86.69</v>
      </c>
      <c r="H85" s="209">
        <v>70.67</v>
      </c>
      <c r="I85" s="204" t="s">
        <v>1043</v>
      </c>
      <c r="J85" s="210" t="s">
        <v>110</v>
      </c>
    </row>
    <row r="86" spans="1:10">
      <c r="A86" s="204">
        <v>84</v>
      </c>
      <c r="B86" s="207" t="s">
        <v>1039</v>
      </c>
      <c r="C86" s="207" t="s">
        <v>1118</v>
      </c>
      <c r="D86" s="207" t="s">
        <v>1046</v>
      </c>
      <c r="E86" s="207" t="s">
        <v>1109</v>
      </c>
      <c r="F86" s="208">
        <v>402</v>
      </c>
      <c r="G86" s="208">
        <v>79.459999999999994</v>
      </c>
      <c r="H86" s="209">
        <v>64.78</v>
      </c>
      <c r="I86" s="210" t="s">
        <v>716</v>
      </c>
      <c r="J86" s="210" t="s">
        <v>110</v>
      </c>
    </row>
    <row r="87" spans="1:10">
      <c r="A87" s="204">
        <v>85</v>
      </c>
      <c r="B87" s="207" t="s">
        <v>1039</v>
      </c>
      <c r="C87" s="207" t="s">
        <v>1119</v>
      </c>
      <c r="D87" s="207" t="s">
        <v>1048</v>
      </c>
      <c r="E87" s="207" t="s">
        <v>1109</v>
      </c>
      <c r="F87" s="208">
        <v>403</v>
      </c>
      <c r="G87" s="208">
        <v>44.82</v>
      </c>
      <c r="H87" s="209">
        <v>36.54</v>
      </c>
      <c r="I87" s="210" t="s">
        <v>716</v>
      </c>
      <c r="J87" s="210" t="s">
        <v>1049</v>
      </c>
    </row>
    <row r="88" spans="1:10">
      <c r="A88" s="204">
        <v>86</v>
      </c>
      <c r="B88" s="207" t="s">
        <v>1039</v>
      </c>
      <c r="C88" s="207" t="s">
        <v>1120</v>
      </c>
      <c r="D88" s="207" t="s">
        <v>1048</v>
      </c>
      <c r="E88" s="207" t="s">
        <v>1109</v>
      </c>
      <c r="F88" s="208">
        <v>404</v>
      </c>
      <c r="G88" s="208">
        <v>44.82</v>
      </c>
      <c r="H88" s="209">
        <v>36.54</v>
      </c>
      <c r="I88" s="210" t="s">
        <v>716</v>
      </c>
      <c r="J88" s="210" t="s">
        <v>1049</v>
      </c>
    </row>
    <row r="89" spans="1:10">
      <c r="A89" s="204">
        <v>87</v>
      </c>
      <c r="B89" s="207" t="s">
        <v>1039</v>
      </c>
      <c r="C89" s="207" t="s">
        <v>1121</v>
      </c>
      <c r="D89" s="207" t="s">
        <v>1046</v>
      </c>
      <c r="E89" s="207" t="s">
        <v>1109</v>
      </c>
      <c r="F89" s="208">
        <v>405</v>
      </c>
      <c r="G89" s="208">
        <v>79.459999999999994</v>
      </c>
      <c r="H89" s="209">
        <v>64.78</v>
      </c>
      <c r="I89" s="210" t="s">
        <v>716</v>
      </c>
      <c r="J89" s="210" t="s">
        <v>110</v>
      </c>
    </row>
    <row r="90" spans="1:10">
      <c r="A90" s="204">
        <v>88</v>
      </c>
      <c r="B90" s="207" t="s">
        <v>1039</v>
      </c>
      <c r="C90" s="207" t="s">
        <v>1122</v>
      </c>
      <c r="D90" s="207" t="s">
        <v>1041</v>
      </c>
      <c r="E90" s="207" t="s">
        <v>1109</v>
      </c>
      <c r="F90" s="208">
        <v>406</v>
      </c>
      <c r="G90" s="208">
        <v>89.66</v>
      </c>
      <c r="H90" s="209">
        <v>73.09</v>
      </c>
      <c r="I90" s="204" t="s">
        <v>1043</v>
      </c>
      <c r="J90" s="204" t="s">
        <v>1044</v>
      </c>
    </row>
    <row r="91" spans="1:10">
      <c r="A91" s="204">
        <v>89</v>
      </c>
      <c r="B91" s="207" t="s">
        <v>1039</v>
      </c>
      <c r="C91" s="207" t="s">
        <v>1123</v>
      </c>
      <c r="D91" s="207" t="s">
        <v>1052</v>
      </c>
      <c r="E91" s="207" t="s">
        <v>1109</v>
      </c>
      <c r="F91" s="208">
        <v>501</v>
      </c>
      <c r="G91" s="208">
        <v>86.69</v>
      </c>
      <c r="H91" s="209">
        <v>70.67</v>
      </c>
      <c r="I91" s="204" t="s">
        <v>1043</v>
      </c>
      <c r="J91" s="210" t="s">
        <v>110</v>
      </c>
    </row>
    <row r="92" spans="1:10">
      <c r="A92" s="204">
        <v>90</v>
      </c>
      <c r="B92" s="207" t="s">
        <v>1039</v>
      </c>
      <c r="C92" s="207" t="s">
        <v>1124</v>
      </c>
      <c r="D92" s="207" t="s">
        <v>1046</v>
      </c>
      <c r="E92" s="207" t="s">
        <v>1109</v>
      </c>
      <c r="F92" s="208">
        <v>502</v>
      </c>
      <c r="G92" s="208">
        <v>79.459999999999994</v>
      </c>
      <c r="H92" s="209">
        <v>64.78</v>
      </c>
      <c r="I92" s="210" t="s">
        <v>716</v>
      </c>
      <c r="J92" s="210" t="s">
        <v>110</v>
      </c>
    </row>
    <row r="93" spans="1:10">
      <c r="A93" s="204">
        <v>91</v>
      </c>
      <c r="B93" s="207" t="s">
        <v>1039</v>
      </c>
      <c r="C93" s="207" t="s">
        <v>1125</v>
      </c>
      <c r="D93" s="207" t="s">
        <v>1048</v>
      </c>
      <c r="E93" s="207" t="s">
        <v>1109</v>
      </c>
      <c r="F93" s="208">
        <v>503</v>
      </c>
      <c r="G93" s="208">
        <v>44.82</v>
      </c>
      <c r="H93" s="209">
        <v>36.54</v>
      </c>
      <c r="I93" s="210" t="s">
        <v>716</v>
      </c>
      <c r="J93" s="210" t="s">
        <v>1049</v>
      </c>
    </row>
    <row r="94" spans="1:10">
      <c r="A94" s="204">
        <v>92</v>
      </c>
      <c r="B94" s="207" t="s">
        <v>1039</v>
      </c>
      <c r="C94" s="207" t="s">
        <v>1126</v>
      </c>
      <c r="D94" s="207" t="s">
        <v>1048</v>
      </c>
      <c r="E94" s="207" t="s">
        <v>1109</v>
      </c>
      <c r="F94" s="208">
        <v>504</v>
      </c>
      <c r="G94" s="208">
        <v>44.82</v>
      </c>
      <c r="H94" s="209">
        <v>36.54</v>
      </c>
      <c r="I94" s="210" t="s">
        <v>716</v>
      </c>
      <c r="J94" s="210" t="s">
        <v>1049</v>
      </c>
    </row>
    <row r="95" spans="1:10">
      <c r="A95" s="204">
        <v>93</v>
      </c>
      <c r="B95" s="207" t="s">
        <v>1039</v>
      </c>
      <c r="C95" s="207" t="s">
        <v>1127</v>
      </c>
      <c r="D95" s="207" t="s">
        <v>1046</v>
      </c>
      <c r="E95" s="207" t="s">
        <v>1109</v>
      </c>
      <c r="F95" s="208">
        <v>505</v>
      </c>
      <c r="G95" s="208">
        <v>79.459999999999994</v>
      </c>
      <c r="H95" s="209">
        <v>64.78</v>
      </c>
      <c r="I95" s="210" t="s">
        <v>716</v>
      </c>
      <c r="J95" s="210" t="s">
        <v>110</v>
      </c>
    </row>
    <row r="96" spans="1:10">
      <c r="A96" s="204">
        <v>94</v>
      </c>
      <c r="B96" s="207" t="s">
        <v>1039</v>
      </c>
      <c r="C96" s="207" t="s">
        <v>1128</v>
      </c>
      <c r="D96" s="207" t="s">
        <v>1041</v>
      </c>
      <c r="E96" s="207" t="s">
        <v>1109</v>
      </c>
      <c r="F96" s="208">
        <v>506</v>
      </c>
      <c r="G96" s="208">
        <v>89.66</v>
      </c>
      <c r="H96" s="209">
        <v>73.09</v>
      </c>
      <c r="I96" s="204" t="s">
        <v>1043</v>
      </c>
      <c r="J96" s="204" t="s">
        <v>1044</v>
      </c>
    </row>
    <row r="97" spans="1:10">
      <c r="A97" s="204">
        <v>95</v>
      </c>
      <c r="B97" s="207" t="s">
        <v>1039</v>
      </c>
      <c r="C97" s="207" t="s">
        <v>1129</v>
      </c>
      <c r="D97" s="207" t="s">
        <v>1052</v>
      </c>
      <c r="E97" s="207" t="s">
        <v>1109</v>
      </c>
      <c r="F97" s="208">
        <v>601</v>
      </c>
      <c r="G97" s="208">
        <v>86.69</v>
      </c>
      <c r="H97" s="209">
        <v>70.67</v>
      </c>
      <c r="I97" s="204" t="s">
        <v>1043</v>
      </c>
      <c r="J97" s="210" t="s">
        <v>110</v>
      </c>
    </row>
    <row r="98" spans="1:10">
      <c r="A98" s="204">
        <v>96</v>
      </c>
      <c r="B98" s="207" t="s">
        <v>1039</v>
      </c>
      <c r="C98" s="207" t="s">
        <v>1130</v>
      </c>
      <c r="D98" s="207" t="s">
        <v>1046</v>
      </c>
      <c r="E98" s="207" t="s">
        <v>1109</v>
      </c>
      <c r="F98" s="208">
        <v>602</v>
      </c>
      <c r="G98" s="208">
        <v>79.459999999999994</v>
      </c>
      <c r="H98" s="209">
        <v>64.78</v>
      </c>
      <c r="I98" s="210" t="s">
        <v>716</v>
      </c>
      <c r="J98" s="210" t="s">
        <v>110</v>
      </c>
    </row>
    <row r="99" spans="1:10">
      <c r="A99" s="204">
        <v>97</v>
      </c>
      <c r="B99" s="207" t="s">
        <v>1039</v>
      </c>
      <c r="C99" s="207" t="s">
        <v>1131</v>
      </c>
      <c r="D99" s="207" t="s">
        <v>1048</v>
      </c>
      <c r="E99" s="207" t="s">
        <v>1109</v>
      </c>
      <c r="F99" s="208">
        <v>603</v>
      </c>
      <c r="G99" s="208">
        <v>44.82</v>
      </c>
      <c r="H99" s="209">
        <v>36.54</v>
      </c>
      <c r="I99" s="210" t="s">
        <v>716</v>
      </c>
      <c r="J99" s="210" t="s">
        <v>1049</v>
      </c>
    </row>
    <row r="100" spans="1:10">
      <c r="A100" s="204">
        <v>98</v>
      </c>
      <c r="B100" s="207" t="s">
        <v>1039</v>
      </c>
      <c r="C100" s="207" t="s">
        <v>1132</v>
      </c>
      <c r="D100" s="207" t="s">
        <v>1048</v>
      </c>
      <c r="E100" s="207" t="s">
        <v>1109</v>
      </c>
      <c r="F100" s="208">
        <v>604</v>
      </c>
      <c r="G100" s="208">
        <v>44.82</v>
      </c>
      <c r="H100" s="209">
        <v>36.54</v>
      </c>
      <c r="I100" s="210" t="s">
        <v>716</v>
      </c>
      <c r="J100" s="210" t="s">
        <v>1049</v>
      </c>
    </row>
    <row r="101" spans="1:10">
      <c r="A101" s="204">
        <v>99</v>
      </c>
      <c r="B101" s="207" t="s">
        <v>1039</v>
      </c>
      <c r="C101" s="207" t="s">
        <v>1133</v>
      </c>
      <c r="D101" s="207" t="s">
        <v>1046</v>
      </c>
      <c r="E101" s="207" t="s">
        <v>1109</v>
      </c>
      <c r="F101" s="208">
        <v>605</v>
      </c>
      <c r="G101" s="208">
        <v>79.459999999999994</v>
      </c>
      <c r="H101" s="209">
        <v>64.78</v>
      </c>
      <c r="I101" s="210" t="s">
        <v>716</v>
      </c>
      <c r="J101" s="210" t="s">
        <v>110</v>
      </c>
    </row>
    <row r="102" spans="1:10">
      <c r="A102" s="204">
        <v>100</v>
      </c>
      <c r="B102" s="207" t="s">
        <v>1039</v>
      </c>
      <c r="C102" s="207" t="s">
        <v>1134</v>
      </c>
      <c r="D102" s="207" t="s">
        <v>1041</v>
      </c>
      <c r="E102" s="207" t="s">
        <v>1109</v>
      </c>
      <c r="F102" s="208">
        <v>606</v>
      </c>
      <c r="G102" s="208">
        <v>89.66</v>
      </c>
      <c r="H102" s="209">
        <v>73.09</v>
      </c>
      <c r="I102" s="204" t="s">
        <v>1043</v>
      </c>
      <c r="J102" s="204" t="s">
        <v>1044</v>
      </c>
    </row>
    <row r="103" spans="1:10">
      <c r="A103" s="204">
        <v>101</v>
      </c>
      <c r="B103" s="207" t="s">
        <v>1039</v>
      </c>
      <c r="C103" s="207" t="s">
        <v>1135</v>
      </c>
      <c r="D103" s="207" t="s">
        <v>1052</v>
      </c>
      <c r="E103" s="207" t="s">
        <v>1109</v>
      </c>
      <c r="F103" s="208">
        <v>701</v>
      </c>
      <c r="G103" s="208">
        <v>86.69</v>
      </c>
      <c r="H103" s="209">
        <v>70.67</v>
      </c>
      <c r="I103" s="204" t="s">
        <v>1043</v>
      </c>
      <c r="J103" s="210" t="s">
        <v>110</v>
      </c>
    </row>
    <row r="104" spans="1:10">
      <c r="A104" s="204">
        <v>102</v>
      </c>
      <c r="B104" s="207" t="s">
        <v>1039</v>
      </c>
      <c r="C104" s="207" t="s">
        <v>1136</v>
      </c>
      <c r="D104" s="207" t="s">
        <v>1046</v>
      </c>
      <c r="E104" s="207" t="s">
        <v>1109</v>
      </c>
      <c r="F104" s="208">
        <v>702</v>
      </c>
      <c r="G104" s="208">
        <v>79.459999999999994</v>
      </c>
      <c r="H104" s="209">
        <v>64.78</v>
      </c>
      <c r="I104" s="210" t="s">
        <v>716</v>
      </c>
      <c r="J104" s="210" t="s">
        <v>110</v>
      </c>
    </row>
    <row r="105" spans="1:10">
      <c r="A105" s="204">
        <v>103</v>
      </c>
      <c r="B105" s="207" t="s">
        <v>1039</v>
      </c>
      <c r="C105" s="207" t="s">
        <v>1137</v>
      </c>
      <c r="D105" s="207" t="s">
        <v>1048</v>
      </c>
      <c r="E105" s="207" t="s">
        <v>1109</v>
      </c>
      <c r="F105" s="208">
        <v>703</v>
      </c>
      <c r="G105" s="208">
        <v>44.82</v>
      </c>
      <c r="H105" s="209">
        <v>36.54</v>
      </c>
      <c r="I105" s="210" t="s">
        <v>716</v>
      </c>
      <c r="J105" s="210" t="s">
        <v>1049</v>
      </c>
    </row>
    <row r="106" spans="1:10">
      <c r="A106" s="204">
        <v>104</v>
      </c>
      <c r="B106" s="207" t="s">
        <v>1039</v>
      </c>
      <c r="C106" s="207" t="s">
        <v>1138</v>
      </c>
      <c r="D106" s="207" t="s">
        <v>1048</v>
      </c>
      <c r="E106" s="207" t="s">
        <v>1109</v>
      </c>
      <c r="F106" s="208">
        <v>704</v>
      </c>
      <c r="G106" s="208">
        <v>44.82</v>
      </c>
      <c r="H106" s="209">
        <v>36.54</v>
      </c>
      <c r="I106" s="210" t="s">
        <v>716</v>
      </c>
      <c r="J106" s="210" t="s">
        <v>1049</v>
      </c>
    </row>
    <row r="107" spans="1:10">
      <c r="A107" s="204">
        <v>105</v>
      </c>
      <c r="B107" s="207" t="s">
        <v>1039</v>
      </c>
      <c r="C107" s="207" t="s">
        <v>1139</v>
      </c>
      <c r="D107" s="207" t="s">
        <v>1046</v>
      </c>
      <c r="E107" s="207" t="s">
        <v>1109</v>
      </c>
      <c r="F107" s="208">
        <v>705</v>
      </c>
      <c r="G107" s="208">
        <v>79.459999999999994</v>
      </c>
      <c r="H107" s="209">
        <v>64.78</v>
      </c>
      <c r="I107" s="210" t="s">
        <v>716</v>
      </c>
      <c r="J107" s="210" t="s">
        <v>110</v>
      </c>
    </row>
    <row r="108" spans="1:10">
      <c r="A108" s="204">
        <v>106</v>
      </c>
      <c r="B108" s="207" t="s">
        <v>1039</v>
      </c>
      <c r="C108" s="207" t="s">
        <v>1140</v>
      </c>
      <c r="D108" s="207" t="s">
        <v>1041</v>
      </c>
      <c r="E108" s="207" t="s">
        <v>1109</v>
      </c>
      <c r="F108" s="208">
        <v>706</v>
      </c>
      <c r="G108" s="208">
        <v>89.66</v>
      </c>
      <c r="H108" s="209">
        <v>73.09</v>
      </c>
      <c r="I108" s="204" t="s">
        <v>1043</v>
      </c>
      <c r="J108" s="204" t="s">
        <v>1044</v>
      </c>
    </row>
    <row r="109" spans="1:10">
      <c r="A109" s="204">
        <v>107</v>
      </c>
      <c r="B109" s="207" t="s">
        <v>1039</v>
      </c>
      <c r="C109" s="207" t="s">
        <v>1141</v>
      </c>
      <c r="D109" s="207" t="s">
        <v>1052</v>
      </c>
      <c r="E109" s="207" t="s">
        <v>1109</v>
      </c>
      <c r="F109" s="208">
        <v>801</v>
      </c>
      <c r="G109" s="208">
        <v>86.69</v>
      </c>
      <c r="H109" s="209">
        <v>70.67</v>
      </c>
      <c r="I109" s="204" t="s">
        <v>1043</v>
      </c>
      <c r="J109" s="210" t="s">
        <v>110</v>
      </c>
    </row>
    <row r="110" spans="1:10">
      <c r="A110" s="204">
        <v>108</v>
      </c>
      <c r="B110" s="207" t="s">
        <v>1039</v>
      </c>
      <c r="C110" s="207" t="s">
        <v>1142</v>
      </c>
      <c r="D110" s="207" t="s">
        <v>1046</v>
      </c>
      <c r="E110" s="207" t="s">
        <v>1109</v>
      </c>
      <c r="F110" s="208">
        <v>802</v>
      </c>
      <c r="G110" s="208">
        <v>79.459999999999994</v>
      </c>
      <c r="H110" s="209">
        <v>64.78</v>
      </c>
      <c r="I110" s="210" t="s">
        <v>716</v>
      </c>
      <c r="J110" s="210" t="s">
        <v>110</v>
      </c>
    </row>
    <row r="111" spans="1:10">
      <c r="A111" s="204">
        <v>109</v>
      </c>
      <c r="B111" s="207" t="s">
        <v>1039</v>
      </c>
      <c r="C111" s="207" t="s">
        <v>1143</v>
      </c>
      <c r="D111" s="207" t="s">
        <v>1048</v>
      </c>
      <c r="E111" s="207" t="s">
        <v>1109</v>
      </c>
      <c r="F111" s="208">
        <v>803</v>
      </c>
      <c r="G111" s="208">
        <v>44.82</v>
      </c>
      <c r="H111" s="209">
        <v>36.54</v>
      </c>
      <c r="I111" s="210" t="s">
        <v>716</v>
      </c>
      <c r="J111" s="210" t="s">
        <v>1049</v>
      </c>
    </row>
    <row r="112" spans="1:10">
      <c r="A112" s="204">
        <v>110</v>
      </c>
      <c r="B112" s="207" t="s">
        <v>1039</v>
      </c>
      <c r="C112" s="207" t="s">
        <v>1144</v>
      </c>
      <c r="D112" s="207" t="s">
        <v>1048</v>
      </c>
      <c r="E112" s="207" t="s">
        <v>1109</v>
      </c>
      <c r="F112" s="208">
        <v>804</v>
      </c>
      <c r="G112" s="208">
        <v>44.82</v>
      </c>
      <c r="H112" s="209">
        <v>36.54</v>
      </c>
      <c r="I112" s="210" t="s">
        <v>716</v>
      </c>
      <c r="J112" s="210" t="s">
        <v>1049</v>
      </c>
    </row>
    <row r="113" spans="1:10">
      <c r="A113" s="204">
        <v>111</v>
      </c>
      <c r="B113" s="207" t="s">
        <v>1039</v>
      </c>
      <c r="C113" s="207" t="s">
        <v>1145</v>
      </c>
      <c r="D113" s="207" t="s">
        <v>1046</v>
      </c>
      <c r="E113" s="207" t="s">
        <v>1109</v>
      </c>
      <c r="F113" s="208">
        <v>805</v>
      </c>
      <c r="G113" s="208">
        <v>79.459999999999994</v>
      </c>
      <c r="H113" s="209">
        <v>64.78</v>
      </c>
      <c r="I113" s="210" t="s">
        <v>716</v>
      </c>
      <c r="J113" s="210" t="s">
        <v>110</v>
      </c>
    </row>
    <row r="114" spans="1:10">
      <c r="A114" s="204">
        <v>112</v>
      </c>
      <c r="B114" s="207" t="s">
        <v>1039</v>
      </c>
      <c r="C114" s="207" t="s">
        <v>1146</v>
      </c>
      <c r="D114" s="207" t="s">
        <v>1041</v>
      </c>
      <c r="E114" s="207" t="s">
        <v>1109</v>
      </c>
      <c r="F114" s="208">
        <v>806</v>
      </c>
      <c r="G114" s="208">
        <v>89.66</v>
      </c>
      <c r="H114" s="209">
        <v>73.09</v>
      </c>
      <c r="I114" s="204" t="s">
        <v>1043</v>
      </c>
      <c r="J114" s="204" t="s">
        <v>1044</v>
      </c>
    </row>
    <row r="115" spans="1:10">
      <c r="A115" s="204">
        <v>113</v>
      </c>
      <c r="B115" s="207" t="s">
        <v>1039</v>
      </c>
      <c r="C115" s="207" t="s">
        <v>1147</v>
      </c>
      <c r="D115" s="207" t="s">
        <v>1052</v>
      </c>
      <c r="E115" s="207" t="s">
        <v>1109</v>
      </c>
      <c r="F115" s="208">
        <v>901</v>
      </c>
      <c r="G115" s="208">
        <v>86.69</v>
      </c>
      <c r="H115" s="209">
        <v>70.67</v>
      </c>
      <c r="I115" s="204" t="s">
        <v>1043</v>
      </c>
      <c r="J115" s="210" t="s">
        <v>110</v>
      </c>
    </row>
    <row r="116" spans="1:10">
      <c r="A116" s="204">
        <v>114</v>
      </c>
      <c r="B116" s="207" t="s">
        <v>1039</v>
      </c>
      <c r="C116" s="207" t="s">
        <v>1148</v>
      </c>
      <c r="D116" s="207" t="s">
        <v>1046</v>
      </c>
      <c r="E116" s="207" t="s">
        <v>1109</v>
      </c>
      <c r="F116" s="208">
        <v>902</v>
      </c>
      <c r="G116" s="208">
        <v>79.459999999999994</v>
      </c>
      <c r="H116" s="209">
        <v>64.78</v>
      </c>
      <c r="I116" s="210" t="s">
        <v>716</v>
      </c>
      <c r="J116" s="210" t="s">
        <v>110</v>
      </c>
    </row>
    <row r="117" spans="1:10">
      <c r="A117" s="204">
        <v>115</v>
      </c>
      <c r="B117" s="207" t="s">
        <v>1039</v>
      </c>
      <c r="C117" s="207" t="s">
        <v>1149</v>
      </c>
      <c r="D117" s="207" t="s">
        <v>1048</v>
      </c>
      <c r="E117" s="207" t="s">
        <v>1109</v>
      </c>
      <c r="F117" s="208">
        <v>903</v>
      </c>
      <c r="G117" s="208">
        <v>44.82</v>
      </c>
      <c r="H117" s="209">
        <v>36.54</v>
      </c>
      <c r="I117" s="210" t="s">
        <v>716</v>
      </c>
      <c r="J117" s="210" t="s">
        <v>1049</v>
      </c>
    </row>
    <row r="118" spans="1:10">
      <c r="A118" s="204">
        <v>116</v>
      </c>
      <c r="B118" s="207" t="s">
        <v>1039</v>
      </c>
      <c r="C118" s="207" t="s">
        <v>1150</v>
      </c>
      <c r="D118" s="207" t="s">
        <v>1048</v>
      </c>
      <c r="E118" s="207" t="s">
        <v>1109</v>
      </c>
      <c r="F118" s="208">
        <v>904</v>
      </c>
      <c r="G118" s="208">
        <v>44.82</v>
      </c>
      <c r="H118" s="209">
        <v>36.54</v>
      </c>
      <c r="I118" s="210" t="s">
        <v>716</v>
      </c>
      <c r="J118" s="210" t="s">
        <v>1049</v>
      </c>
    </row>
    <row r="119" spans="1:10">
      <c r="A119" s="204">
        <v>117</v>
      </c>
      <c r="B119" s="207" t="s">
        <v>1039</v>
      </c>
      <c r="C119" s="207" t="s">
        <v>1151</v>
      </c>
      <c r="D119" s="207" t="s">
        <v>1046</v>
      </c>
      <c r="E119" s="207" t="s">
        <v>1109</v>
      </c>
      <c r="F119" s="208">
        <v>905</v>
      </c>
      <c r="G119" s="208">
        <v>79.459999999999994</v>
      </c>
      <c r="H119" s="209">
        <v>64.78</v>
      </c>
      <c r="I119" s="210" t="s">
        <v>716</v>
      </c>
      <c r="J119" s="210" t="s">
        <v>110</v>
      </c>
    </row>
    <row r="120" spans="1:10">
      <c r="A120" s="204">
        <v>118</v>
      </c>
      <c r="B120" s="207" t="s">
        <v>1039</v>
      </c>
      <c r="C120" s="207" t="s">
        <v>1152</v>
      </c>
      <c r="D120" s="207" t="s">
        <v>1041</v>
      </c>
      <c r="E120" s="207" t="s">
        <v>1109</v>
      </c>
      <c r="F120" s="208">
        <v>906</v>
      </c>
      <c r="G120" s="208">
        <v>89.66</v>
      </c>
      <c r="H120" s="209">
        <v>73.09</v>
      </c>
      <c r="I120" s="204" t="s">
        <v>1043</v>
      </c>
      <c r="J120" s="204" t="s">
        <v>1044</v>
      </c>
    </row>
    <row r="121" spans="1:10">
      <c r="A121" s="204">
        <v>119</v>
      </c>
      <c r="B121" s="207" t="s">
        <v>1039</v>
      </c>
      <c r="C121" s="207" t="s">
        <v>1153</v>
      </c>
      <c r="D121" s="207" t="s">
        <v>1052</v>
      </c>
      <c r="E121" s="207" t="s">
        <v>1109</v>
      </c>
      <c r="F121" s="208">
        <v>1001</v>
      </c>
      <c r="G121" s="208">
        <v>86.69</v>
      </c>
      <c r="H121" s="209">
        <v>70.67</v>
      </c>
      <c r="I121" s="204" t="s">
        <v>1043</v>
      </c>
      <c r="J121" s="210" t="s">
        <v>110</v>
      </c>
    </row>
    <row r="122" spans="1:10">
      <c r="A122" s="204">
        <v>120</v>
      </c>
      <c r="B122" s="207" t="s">
        <v>1039</v>
      </c>
      <c r="C122" s="207" t="s">
        <v>1154</v>
      </c>
      <c r="D122" s="207" t="s">
        <v>1046</v>
      </c>
      <c r="E122" s="207" t="s">
        <v>1109</v>
      </c>
      <c r="F122" s="208">
        <v>1002</v>
      </c>
      <c r="G122" s="208">
        <v>79.459999999999994</v>
      </c>
      <c r="H122" s="209">
        <v>64.78</v>
      </c>
      <c r="I122" s="210" t="s">
        <v>716</v>
      </c>
      <c r="J122" s="210" t="s">
        <v>110</v>
      </c>
    </row>
    <row r="123" spans="1:10">
      <c r="A123" s="204">
        <v>121</v>
      </c>
      <c r="B123" s="207" t="s">
        <v>1039</v>
      </c>
      <c r="C123" s="207" t="s">
        <v>1155</v>
      </c>
      <c r="D123" s="207" t="s">
        <v>1048</v>
      </c>
      <c r="E123" s="207" t="s">
        <v>1109</v>
      </c>
      <c r="F123" s="208">
        <v>1003</v>
      </c>
      <c r="G123" s="208">
        <v>44.82</v>
      </c>
      <c r="H123" s="209">
        <v>36.54</v>
      </c>
      <c r="I123" s="210" t="s">
        <v>716</v>
      </c>
      <c r="J123" s="210" t="s">
        <v>1049</v>
      </c>
    </row>
    <row r="124" spans="1:10">
      <c r="A124" s="204">
        <v>122</v>
      </c>
      <c r="B124" s="207" t="s">
        <v>1039</v>
      </c>
      <c r="C124" s="207" t="s">
        <v>1156</v>
      </c>
      <c r="D124" s="207" t="s">
        <v>1048</v>
      </c>
      <c r="E124" s="207" t="s">
        <v>1109</v>
      </c>
      <c r="F124" s="208">
        <v>1004</v>
      </c>
      <c r="G124" s="208">
        <v>44.82</v>
      </c>
      <c r="H124" s="209">
        <v>36.54</v>
      </c>
      <c r="I124" s="210" t="s">
        <v>716</v>
      </c>
      <c r="J124" s="210" t="s">
        <v>1049</v>
      </c>
    </row>
    <row r="125" spans="1:10">
      <c r="A125" s="204">
        <v>123</v>
      </c>
      <c r="B125" s="207" t="s">
        <v>1039</v>
      </c>
      <c r="C125" s="207" t="s">
        <v>1157</v>
      </c>
      <c r="D125" s="207" t="s">
        <v>1046</v>
      </c>
      <c r="E125" s="207" t="s">
        <v>1109</v>
      </c>
      <c r="F125" s="208">
        <v>1005</v>
      </c>
      <c r="G125" s="208">
        <v>79.459999999999994</v>
      </c>
      <c r="H125" s="209">
        <v>64.78</v>
      </c>
      <c r="I125" s="210" t="s">
        <v>716</v>
      </c>
      <c r="J125" s="210" t="s">
        <v>110</v>
      </c>
    </row>
    <row r="126" spans="1:10">
      <c r="A126" s="204">
        <v>124</v>
      </c>
      <c r="B126" s="207" t="s">
        <v>1039</v>
      </c>
      <c r="C126" s="207" t="s">
        <v>1158</v>
      </c>
      <c r="D126" s="207" t="s">
        <v>1041</v>
      </c>
      <c r="E126" s="207" t="s">
        <v>1109</v>
      </c>
      <c r="F126" s="208">
        <v>1006</v>
      </c>
      <c r="G126" s="208">
        <v>89.66</v>
      </c>
      <c r="H126" s="209">
        <v>73.09</v>
      </c>
      <c r="I126" s="204" t="s">
        <v>1043</v>
      </c>
      <c r="J126" s="204" t="s">
        <v>1044</v>
      </c>
    </row>
    <row r="127" spans="1:10">
      <c r="A127" s="204">
        <v>125</v>
      </c>
      <c r="B127" s="207" t="s">
        <v>1039</v>
      </c>
      <c r="C127" s="207" t="s">
        <v>1159</v>
      </c>
      <c r="D127" s="207" t="s">
        <v>1052</v>
      </c>
      <c r="E127" s="207" t="s">
        <v>1109</v>
      </c>
      <c r="F127" s="208">
        <v>1101</v>
      </c>
      <c r="G127" s="208">
        <v>86.69</v>
      </c>
      <c r="H127" s="209">
        <v>70.67</v>
      </c>
      <c r="I127" s="204" t="s">
        <v>1043</v>
      </c>
      <c r="J127" s="210" t="s">
        <v>110</v>
      </c>
    </row>
    <row r="128" spans="1:10">
      <c r="A128" s="204">
        <v>126</v>
      </c>
      <c r="B128" s="207" t="s">
        <v>1039</v>
      </c>
      <c r="C128" s="207" t="s">
        <v>1159</v>
      </c>
      <c r="D128" s="207" t="s">
        <v>1046</v>
      </c>
      <c r="E128" s="207" t="s">
        <v>1109</v>
      </c>
      <c r="F128" s="208">
        <v>1102</v>
      </c>
      <c r="G128" s="208">
        <v>79.459999999999994</v>
      </c>
      <c r="H128" s="209">
        <v>64.78</v>
      </c>
      <c r="I128" s="210" t="s">
        <v>716</v>
      </c>
      <c r="J128" s="210" t="s">
        <v>110</v>
      </c>
    </row>
    <row r="129" spans="1:10">
      <c r="A129" s="204">
        <v>127</v>
      </c>
      <c r="B129" s="207" t="s">
        <v>1039</v>
      </c>
      <c r="C129" s="207" t="s">
        <v>1159</v>
      </c>
      <c r="D129" s="207" t="s">
        <v>1048</v>
      </c>
      <c r="E129" s="207" t="s">
        <v>1109</v>
      </c>
      <c r="F129" s="208">
        <v>1103</v>
      </c>
      <c r="G129" s="208">
        <v>44.82</v>
      </c>
      <c r="H129" s="209">
        <v>36.54</v>
      </c>
      <c r="I129" s="210" t="s">
        <v>716</v>
      </c>
      <c r="J129" s="210" t="s">
        <v>1049</v>
      </c>
    </row>
    <row r="130" spans="1:10">
      <c r="A130" s="204">
        <v>128</v>
      </c>
      <c r="B130" s="207" t="s">
        <v>1039</v>
      </c>
      <c r="C130" s="207" t="s">
        <v>1159</v>
      </c>
      <c r="D130" s="207" t="s">
        <v>1048</v>
      </c>
      <c r="E130" s="207" t="s">
        <v>1109</v>
      </c>
      <c r="F130" s="208">
        <v>1104</v>
      </c>
      <c r="G130" s="208">
        <v>44.82</v>
      </c>
      <c r="H130" s="209">
        <v>36.54</v>
      </c>
      <c r="I130" s="210" t="s">
        <v>716</v>
      </c>
      <c r="J130" s="210" t="s">
        <v>1049</v>
      </c>
    </row>
    <row r="131" spans="1:10">
      <c r="A131" s="204">
        <v>129</v>
      </c>
      <c r="B131" s="207" t="s">
        <v>1039</v>
      </c>
      <c r="C131" s="207" t="s">
        <v>1159</v>
      </c>
      <c r="D131" s="207" t="s">
        <v>1046</v>
      </c>
      <c r="E131" s="207" t="s">
        <v>1109</v>
      </c>
      <c r="F131" s="208">
        <v>1105</v>
      </c>
      <c r="G131" s="208">
        <v>79.459999999999994</v>
      </c>
      <c r="H131" s="209">
        <v>64.78</v>
      </c>
      <c r="I131" s="210" t="s">
        <v>716</v>
      </c>
      <c r="J131" s="210" t="s">
        <v>110</v>
      </c>
    </row>
    <row r="132" spans="1:10">
      <c r="A132" s="204">
        <v>130</v>
      </c>
      <c r="B132" s="207" t="s">
        <v>1039</v>
      </c>
      <c r="C132" s="207" t="s">
        <v>1159</v>
      </c>
      <c r="D132" s="207" t="s">
        <v>1041</v>
      </c>
      <c r="E132" s="207" t="s">
        <v>1109</v>
      </c>
      <c r="F132" s="208">
        <v>1106</v>
      </c>
      <c r="G132" s="208">
        <v>89.66</v>
      </c>
      <c r="H132" s="209">
        <v>73.09</v>
      </c>
      <c r="I132" s="204" t="s">
        <v>1043</v>
      </c>
      <c r="J132" s="204" t="s">
        <v>1044</v>
      </c>
    </row>
    <row r="133" spans="1:10">
      <c r="A133" s="204">
        <v>131</v>
      </c>
      <c r="B133" s="207" t="s">
        <v>1039</v>
      </c>
      <c r="C133" s="207" t="s">
        <v>1160</v>
      </c>
      <c r="D133" s="207" t="s">
        <v>1052</v>
      </c>
      <c r="E133" s="207" t="s">
        <v>1109</v>
      </c>
      <c r="F133" s="208">
        <v>1201</v>
      </c>
      <c r="G133" s="208">
        <v>87.37</v>
      </c>
      <c r="H133" s="209">
        <v>71.23</v>
      </c>
      <c r="I133" s="204" t="s">
        <v>1043</v>
      </c>
      <c r="J133" s="210" t="s">
        <v>110</v>
      </c>
    </row>
    <row r="134" spans="1:10">
      <c r="A134" s="204">
        <v>132</v>
      </c>
      <c r="B134" s="207" t="s">
        <v>1039</v>
      </c>
      <c r="C134" s="207" t="s">
        <v>1161</v>
      </c>
      <c r="D134" s="207" t="s">
        <v>1046</v>
      </c>
      <c r="E134" s="207" t="s">
        <v>1109</v>
      </c>
      <c r="F134" s="208">
        <v>1202</v>
      </c>
      <c r="G134" s="208">
        <v>79.459999999999994</v>
      </c>
      <c r="H134" s="209">
        <v>64.78</v>
      </c>
      <c r="I134" s="210" t="s">
        <v>716</v>
      </c>
      <c r="J134" s="210" t="s">
        <v>110</v>
      </c>
    </row>
    <row r="135" spans="1:10">
      <c r="A135" s="204">
        <v>133</v>
      </c>
      <c r="B135" s="207" t="s">
        <v>1039</v>
      </c>
      <c r="C135" s="207" t="s">
        <v>1162</v>
      </c>
      <c r="D135" s="207" t="s">
        <v>1048</v>
      </c>
      <c r="E135" s="207" t="s">
        <v>1109</v>
      </c>
      <c r="F135" s="208">
        <v>1203</v>
      </c>
      <c r="G135" s="208">
        <v>44.82</v>
      </c>
      <c r="H135" s="209">
        <v>36.54</v>
      </c>
      <c r="I135" s="210" t="s">
        <v>716</v>
      </c>
      <c r="J135" s="210" t="s">
        <v>1049</v>
      </c>
    </row>
    <row r="136" spans="1:10">
      <c r="A136" s="204">
        <v>134</v>
      </c>
      <c r="B136" s="207" t="s">
        <v>1039</v>
      </c>
      <c r="C136" s="207" t="s">
        <v>1163</v>
      </c>
      <c r="D136" s="207" t="s">
        <v>1048</v>
      </c>
      <c r="E136" s="207" t="s">
        <v>1109</v>
      </c>
      <c r="F136" s="208">
        <v>1204</v>
      </c>
      <c r="G136" s="208">
        <v>44.82</v>
      </c>
      <c r="H136" s="209">
        <v>36.54</v>
      </c>
      <c r="I136" s="210" t="s">
        <v>716</v>
      </c>
      <c r="J136" s="210" t="s">
        <v>1049</v>
      </c>
    </row>
    <row r="137" spans="1:10">
      <c r="A137" s="204">
        <v>135</v>
      </c>
      <c r="B137" s="207" t="s">
        <v>1039</v>
      </c>
      <c r="C137" s="207" t="s">
        <v>1164</v>
      </c>
      <c r="D137" s="207" t="s">
        <v>1046</v>
      </c>
      <c r="E137" s="207" t="s">
        <v>1109</v>
      </c>
      <c r="F137" s="208">
        <v>1205</v>
      </c>
      <c r="G137" s="208">
        <v>79.459999999999994</v>
      </c>
      <c r="H137" s="209">
        <v>64.78</v>
      </c>
      <c r="I137" s="210" t="s">
        <v>716</v>
      </c>
      <c r="J137" s="210" t="s">
        <v>110</v>
      </c>
    </row>
    <row r="138" spans="1:10">
      <c r="A138" s="204">
        <v>136</v>
      </c>
      <c r="B138" s="207" t="s">
        <v>1039</v>
      </c>
      <c r="C138" s="207" t="s">
        <v>1165</v>
      </c>
      <c r="D138" s="207" t="s">
        <v>1041</v>
      </c>
      <c r="E138" s="207" t="s">
        <v>1109</v>
      </c>
      <c r="F138" s="208">
        <v>1206</v>
      </c>
      <c r="G138" s="208">
        <v>89.66</v>
      </c>
      <c r="H138" s="209">
        <v>73.09</v>
      </c>
      <c r="I138" s="204" t="s">
        <v>1043</v>
      </c>
      <c r="J138" s="204" t="s">
        <v>1044</v>
      </c>
    </row>
    <row r="139" spans="1:10">
      <c r="A139" s="204">
        <v>137</v>
      </c>
      <c r="B139" s="207" t="s">
        <v>1039</v>
      </c>
      <c r="C139" s="207" t="s">
        <v>1166</v>
      </c>
      <c r="D139" s="207" t="s">
        <v>1052</v>
      </c>
      <c r="E139" s="207" t="s">
        <v>1109</v>
      </c>
      <c r="F139" s="208">
        <v>1301</v>
      </c>
      <c r="G139" s="208">
        <v>87.37</v>
      </c>
      <c r="H139" s="209">
        <v>71.23</v>
      </c>
      <c r="I139" s="204" t="s">
        <v>1043</v>
      </c>
      <c r="J139" s="210" t="s">
        <v>110</v>
      </c>
    </row>
    <row r="140" spans="1:10">
      <c r="A140" s="204">
        <v>138</v>
      </c>
      <c r="B140" s="207" t="s">
        <v>1039</v>
      </c>
      <c r="C140" s="207" t="s">
        <v>1167</v>
      </c>
      <c r="D140" s="207" t="s">
        <v>1046</v>
      </c>
      <c r="E140" s="207" t="s">
        <v>1109</v>
      </c>
      <c r="F140" s="208">
        <v>1302</v>
      </c>
      <c r="G140" s="208">
        <v>79.459999999999994</v>
      </c>
      <c r="H140" s="209">
        <v>64.78</v>
      </c>
      <c r="I140" s="210" t="s">
        <v>716</v>
      </c>
      <c r="J140" s="210" t="s">
        <v>110</v>
      </c>
    </row>
    <row r="141" spans="1:10">
      <c r="A141" s="204">
        <v>139</v>
      </c>
      <c r="B141" s="207" t="s">
        <v>1039</v>
      </c>
      <c r="C141" s="207" t="s">
        <v>1168</v>
      </c>
      <c r="D141" s="207" t="s">
        <v>1048</v>
      </c>
      <c r="E141" s="207" t="s">
        <v>1109</v>
      </c>
      <c r="F141" s="208">
        <v>1303</v>
      </c>
      <c r="G141" s="208">
        <v>44.82</v>
      </c>
      <c r="H141" s="209">
        <v>36.54</v>
      </c>
      <c r="I141" s="210" t="s">
        <v>716</v>
      </c>
      <c r="J141" s="210" t="s">
        <v>1049</v>
      </c>
    </row>
    <row r="142" spans="1:10">
      <c r="A142" s="204">
        <v>140</v>
      </c>
      <c r="B142" s="207" t="s">
        <v>1039</v>
      </c>
      <c r="C142" s="207" t="s">
        <v>1169</v>
      </c>
      <c r="D142" s="207" t="s">
        <v>1048</v>
      </c>
      <c r="E142" s="207" t="s">
        <v>1109</v>
      </c>
      <c r="F142" s="208">
        <v>1304</v>
      </c>
      <c r="G142" s="208">
        <v>44.82</v>
      </c>
      <c r="H142" s="209">
        <v>36.54</v>
      </c>
      <c r="I142" s="210" t="s">
        <v>716</v>
      </c>
      <c r="J142" s="210" t="s">
        <v>1049</v>
      </c>
    </row>
    <row r="143" spans="1:10">
      <c r="A143" s="204">
        <v>141</v>
      </c>
      <c r="B143" s="207" t="s">
        <v>1039</v>
      </c>
      <c r="C143" s="207" t="s">
        <v>1170</v>
      </c>
      <c r="D143" s="207" t="s">
        <v>1046</v>
      </c>
      <c r="E143" s="207" t="s">
        <v>1109</v>
      </c>
      <c r="F143" s="208">
        <v>1305</v>
      </c>
      <c r="G143" s="208">
        <v>79.459999999999994</v>
      </c>
      <c r="H143" s="209">
        <v>64.78</v>
      </c>
      <c r="I143" s="210" t="s">
        <v>716</v>
      </c>
      <c r="J143" s="210" t="s">
        <v>110</v>
      </c>
    </row>
    <row r="144" spans="1:10">
      <c r="A144" s="204">
        <v>142</v>
      </c>
      <c r="B144" s="207" t="s">
        <v>1039</v>
      </c>
      <c r="C144" s="207" t="s">
        <v>1171</v>
      </c>
      <c r="D144" s="207" t="s">
        <v>1041</v>
      </c>
      <c r="E144" s="207" t="s">
        <v>1109</v>
      </c>
      <c r="F144" s="208">
        <v>1306</v>
      </c>
      <c r="G144" s="208">
        <v>89.66</v>
      </c>
      <c r="H144" s="209">
        <v>73.09</v>
      </c>
      <c r="I144" s="204" t="s">
        <v>1043</v>
      </c>
      <c r="J144" s="204" t="s">
        <v>1044</v>
      </c>
    </row>
    <row r="145" spans="1:10">
      <c r="A145" s="204">
        <v>143</v>
      </c>
      <c r="B145" s="207" t="s">
        <v>1039</v>
      </c>
      <c r="C145" s="207" t="s">
        <v>1172</v>
      </c>
      <c r="D145" s="207" t="s">
        <v>1052</v>
      </c>
      <c r="E145" s="207" t="s">
        <v>1109</v>
      </c>
      <c r="F145" s="208">
        <v>1401</v>
      </c>
      <c r="G145" s="208">
        <v>87.37</v>
      </c>
      <c r="H145" s="209">
        <v>71.23</v>
      </c>
      <c r="I145" s="204" t="s">
        <v>1043</v>
      </c>
      <c r="J145" s="210" t="s">
        <v>110</v>
      </c>
    </row>
    <row r="146" spans="1:10">
      <c r="A146" s="204">
        <v>144</v>
      </c>
      <c r="B146" s="207" t="s">
        <v>1039</v>
      </c>
      <c r="C146" s="207" t="s">
        <v>1173</v>
      </c>
      <c r="D146" s="207" t="s">
        <v>1046</v>
      </c>
      <c r="E146" s="207" t="s">
        <v>1109</v>
      </c>
      <c r="F146" s="208">
        <v>1402</v>
      </c>
      <c r="G146" s="208">
        <v>79.459999999999994</v>
      </c>
      <c r="H146" s="209">
        <v>64.78</v>
      </c>
      <c r="I146" s="210" t="s">
        <v>716</v>
      </c>
      <c r="J146" s="210" t="s">
        <v>110</v>
      </c>
    </row>
    <row r="147" spans="1:10">
      <c r="A147" s="204">
        <v>145</v>
      </c>
      <c r="B147" s="207" t="s">
        <v>1039</v>
      </c>
      <c r="C147" s="207" t="s">
        <v>1174</v>
      </c>
      <c r="D147" s="207" t="s">
        <v>1048</v>
      </c>
      <c r="E147" s="207" t="s">
        <v>1109</v>
      </c>
      <c r="F147" s="208">
        <v>1403</v>
      </c>
      <c r="G147" s="208">
        <v>44.82</v>
      </c>
      <c r="H147" s="209">
        <v>36.54</v>
      </c>
      <c r="I147" s="210" t="s">
        <v>716</v>
      </c>
      <c r="J147" s="210" t="s">
        <v>1049</v>
      </c>
    </row>
    <row r="148" spans="1:10">
      <c r="A148" s="204">
        <v>146</v>
      </c>
      <c r="B148" s="207" t="s">
        <v>1039</v>
      </c>
      <c r="C148" s="207" t="s">
        <v>1175</v>
      </c>
      <c r="D148" s="207" t="s">
        <v>1048</v>
      </c>
      <c r="E148" s="207" t="s">
        <v>1109</v>
      </c>
      <c r="F148" s="208">
        <v>1404</v>
      </c>
      <c r="G148" s="208">
        <v>44.82</v>
      </c>
      <c r="H148" s="209">
        <v>36.54</v>
      </c>
      <c r="I148" s="210" t="s">
        <v>716</v>
      </c>
      <c r="J148" s="210" t="s">
        <v>1049</v>
      </c>
    </row>
    <row r="149" spans="1:10">
      <c r="A149" s="204">
        <v>147</v>
      </c>
      <c r="B149" s="207" t="s">
        <v>1039</v>
      </c>
      <c r="C149" s="207" t="s">
        <v>1176</v>
      </c>
      <c r="D149" s="207" t="s">
        <v>1046</v>
      </c>
      <c r="E149" s="207" t="s">
        <v>1109</v>
      </c>
      <c r="F149" s="208">
        <v>1405</v>
      </c>
      <c r="G149" s="208">
        <v>79.459999999999994</v>
      </c>
      <c r="H149" s="209">
        <v>64.78</v>
      </c>
      <c r="I149" s="210" t="s">
        <v>716</v>
      </c>
      <c r="J149" s="210" t="s">
        <v>110</v>
      </c>
    </row>
    <row r="150" spans="1:10">
      <c r="A150" s="204">
        <v>148</v>
      </c>
      <c r="B150" s="207" t="s">
        <v>1039</v>
      </c>
      <c r="C150" s="207" t="s">
        <v>1177</v>
      </c>
      <c r="D150" s="207" t="s">
        <v>1041</v>
      </c>
      <c r="E150" s="207" t="s">
        <v>1109</v>
      </c>
      <c r="F150" s="208">
        <v>1406</v>
      </c>
      <c r="G150" s="208">
        <v>89.66</v>
      </c>
      <c r="H150" s="209">
        <v>73.09</v>
      </c>
      <c r="I150" s="204" t="s">
        <v>1043</v>
      </c>
      <c r="J150" s="204" t="s">
        <v>1044</v>
      </c>
    </row>
    <row r="151" spans="1:10">
      <c r="A151" s="204">
        <v>149</v>
      </c>
      <c r="B151" s="207" t="s">
        <v>1039</v>
      </c>
      <c r="C151" s="207" t="s">
        <v>1178</v>
      </c>
      <c r="D151" s="207" t="s">
        <v>1052</v>
      </c>
      <c r="E151" s="207" t="s">
        <v>1109</v>
      </c>
      <c r="F151" s="208">
        <v>1501</v>
      </c>
      <c r="G151" s="208">
        <v>87.37</v>
      </c>
      <c r="H151" s="209">
        <v>71.23</v>
      </c>
      <c r="I151" s="204" t="s">
        <v>1043</v>
      </c>
      <c r="J151" s="210" t="s">
        <v>110</v>
      </c>
    </row>
    <row r="152" spans="1:10">
      <c r="A152" s="204">
        <v>150</v>
      </c>
      <c r="B152" s="207" t="s">
        <v>1039</v>
      </c>
      <c r="C152" s="207" t="s">
        <v>1179</v>
      </c>
      <c r="D152" s="207" t="s">
        <v>1046</v>
      </c>
      <c r="E152" s="207" t="s">
        <v>1109</v>
      </c>
      <c r="F152" s="208">
        <v>1502</v>
      </c>
      <c r="G152" s="208">
        <v>79.459999999999994</v>
      </c>
      <c r="H152" s="209">
        <v>64.78</v>
      </c>
      <c r="I152" s="210" t="s">
        <v>716</v>
      </c>
      <c r="J152" s="210" t="s">
        <v>110</v>
      </c>
    </row>
    <row r="153" spans="1:10">
      <c r="A153" s="204">
        <v>151</v>
      </c>
      <c r="B153" s="207" t="s">
        <v>1039</v>
      </c>
      <c r="C153" s="207" t="s">
        <v>1180</v>
      </c>
      <c r="D153" s="207" t="s">
        <v>1048</v>
      </c>
      <c r="E153" s="207" t="s">
        <v>1109</v>
      </c>
      <c r="F153" s="208">
        <v>1503</v>
      </c>
      <c r="G153" s="208">
        <v>44.82</v>
      </c>
      <c r="H153" s="209">
        <v>36.54</v>
      </c>
      <c r="I153" s="210" t="s">
        <v>716</v>
      </c>
      <c r="J153" s="210" t="s">
        <v>1049</v>
      </c>
    </row>
    <row r="154" spans="1:10">
      <c r="A154" s="204">
        <v>152</v>
      </c>
      <c r="B154" s="207" t="s">
        <v>1039</v>
      </c>
      <c r="C154" s="207" t="s">
        <v>1181</v>
      </c>
      <c r="D154" s="207" t="s">
        <v>1048</v>
      </c>
      <c r="E154" s="207" t="s">
        <v>1109</v>
      </c>
      <c r="F154" s="208">
        <v>1504</v>
      </c>
      <c r="G154" s="208">
        <v>44.82</v>
      </c>
      <c r="H154" s="209">
        <v>36.54</v>
      </c>
      <c r="I154" s="210" t="s">
        <v>716</v>
      </c>
      <c r="J154" s="210" t="s">
        <v>1049</v>
      </c>
    </row>
    <row r="155" spans="1:10">
      <c r="A155" s="204">
        <v>153</v>
      </c>
      <c r="B155" s="207" t="s">
        <v>1039</v>
      </c>
      <c r="C155" s="207" t="s">
        <v>1182</v>
      </c>
      <c r="D155" s="207" t="s">
        <v>1046</v>
      </c>
      <c r="E155" s="207" t="s">
        <v>1109</v>
      </c>
      <c r="F155" s="208">
        <v>1505</v>
      </c>
      <c r="G155" s="208">
        <v>79.459999999999994</v>
      </c>
      <c r="H155" s="209">
        <v>64.78</v>
      </c>
      <c r="I155" s="210" t="s">
        <v>716</v>
      </c>
      <c r="J155" s="210" t="s">
        <v>110</v>
      </c>
    </row>
    <row r="156" spans="1:10">
      <c r="A156" s="204">
        <v>154</v>
      </c>
      <c r="B156" s="207" t="s">
        <v>1039</v>
      </c>
      <c r="C156" s="207" t="s">
        <v>1183</v>
      </c>
      <c r="D156" s="207" t="s">
        <v>1041</v>
      </c>
      <c r="E156" s="207" t="s">
        <v>1109</v>
      </c>
      <c r="F156" s="208">
        <v>1506</v>
      </c>
      <c r="G156" s="208">
        <v>89.66</v>
      </c>
      <c r="H156" s="209">
        <v>73.09</v>
      </c>
      <c r="I156" s="204" t="s">
        <v>1043</v>
      </c>
      <c r="J156" s="204" t="s">
        <v>1044</v>
      </c>
    </row>
    <row r="157" spans="1:10">
      <c r="A157" s="204">
        <v>155</v>
      </c>
      <c r="B157" s="207" t="s">
        <v>1184</v>
      </c>
      <c r="C157" s="207" t="s">
        <v>1185</v>
      </c>
      <c r="D157" s="207" t="s">
        <v>1041</v>
      </c>
      <c r="E157" s="207" t="s">
        <v>1042</v>
      </c>
      <c r="F157" s="208">
        <v>101</v>
      </c>
      <c r="G157" s="208">
        <v>89.23</v>
      </c>
      <c r="H157" s="209">
        <v>73.06</v>
      </c>
      <c r="I157" s="204" t="s">
        <v>1043</v>
      </c>
      <c r="J157" s="204" t="s">
        <v>1044</v>
      </c>
    </row>
    <row r="158" spans="1:10">
      <c r="A158" s="204">
        <v>156</v>
      </c>
      <c r="B158" s="207" t="s">
        <v>1184</v>
      </c>
      <c r="C158" s="207" t="s">
        <v>1186</v>
      </c>
      <c r="D158" s="207" t="s">
        <v>1187</v>
      </c>
      <c r="E158" s="207" t="s">
        <v>1042</v>
      </c>
      <c r="F158" s="208">
        <v>102</v>
      </c>
      <c r="G158" s="208">
        <v>47.24</v>
      </c>
      <c r="H158" s="209">
        <v>38.68</v>
      </c>
      <c r="I158" s="210" t="s">
        <v>716</v>
      </c>
      <c r="J158" s="210" t="s">
        <v>1049</v>
      </c>
    </row>
    <row r="159" spans="1:10">
      <c r="A159" s="204">
        <v>157</v>
      </c>
      <c r="B159" s="207" t="s">
        <v>1184</v>
      </c>
      <c r="C159" s="207" t="s">
        <v>1188</v>
      </c>
      <c r="D159" s="207" t="s">
        <v>1189</v>
      </c>
      <c r="E159" s="207" t="s">
        <v>1042</v>
      </c>
      <c r="F159" s="208">
        <v>103</v>
      </c>
      <c r="G159" s="208">
        <v>87.61</v>
      </c>
      <c r="H159" s="209">
        <v>71.73</v>
      </c>
      <c r="I159" s="210" t="s">
        <v>716</v>
      </c>
      <c r="J159" s="210" t="s">
        <v>110</v>
      </c>
    </row>
    <row r="160" spans="1:10">
      <c r="A160" s="204">
        <v>158</v>
      </c>
      <c r="B160" s="207" t="s">
        <v>1184</v>
      </c>
      <c r="C160" s="207" t="s">
        <v>1190</v>
      </c>
      <c r="D160" s="207" t="s">
        <v>1052</v>
      </c>
      <c r="E160" s="207" t="s">
        <v>1042</v>
      </c>
      <c r="F160" s="208">
        <v>104</v>
      </c>
      <c r="G160" s="208">
        <v>86.21</v>
      </c>
      <c r="H160" s="209">
        <v>70.59</v>
      </c>
      <c r="I160" s="204" t="s">
        <v>1043</v>
      </c>
      <c r="J160" s="210" t="s">
        <v>110</v>
      </c>
    </row>
    <row r="161" spans="1:10">
      <c r="A161" s="204">
        <v>159</v>
      </c>
      <c r="B161" s="207" t="s">
        <v>1184</v>
      </c>
      <c r="C161" s="207" t="s">
        <v>1191</v>
      </c>
      <c r="D161" s="207" t="s">
        <v>1041</v>
      </c>
      <c r="E161" s="207" t="s">
        <v>1042</v>
      </c>
      <c r="F161" s="208">
        <v>201</v>
      </c>
      <c r="G161" s="208">
        <v>89.23</v>
      </c>
      <c r="H161" s="209">
        <v>73.06</v>
      </c>
      <c r="I161" s="204" t="s">
        <v>1043</v>
      </c>
      <c r="J161" s="204" t="s">
        <v>1044</v>
      </c>
    </row>
    <row r="162" spans="1:10">
      <c r="A162" s="204">
        <v>160</v>
      </c>
      <c r="B162" s="207" t="s">
        <v>1184</v>
      </c>
      <c r="C162" s="207" t="s">
        <v>1192</v>
      </c>
      <c r="D162" s="207" t="s">
        <v>1189</v>
      </c>
      <c r="E162" s="207" t="s">
        <v>1042</v>
      </c>
      <c r="F162" s="208">
        <v>202</v>
      </c>
      <c r="G162" s="208">
        <v>87.77</v>
      </c>
      <c r="H162" s="209">
        <v>71.86</v>
      </c>
      <c r="I162" s="210" t="s">
        <v>716</v>
      </c>
      <c r="J162" s="210" t="s">
        <v>110</v>
      </c>
    </row>
    <row r="163" spans="1:10">
      <c r="A163" s="204">
        <v>161</v>
      </c>
      <c r="B163" s="207" t="s">
        <v>1184</v>
      </c>
      <c r="C163" s="207" t="s">
        <v>1193</v>
      </c>
      <c r="D163" s="207" t="s">
        <v>1189</v>
      </c>
      <c r="E163" s="207" t="s">
        <v>1042</v>
      </c>
      <c r="F163" s="208">
        <v>203</v>
      </c>
      <c r="G163" s="208">
        <v>87.77</v>
      </c>
      <c r="H163" s="209">
        <v>71.86</v>
      </c>
      <c r="I163" s="210" t="s">
        <v>716</v>
      </c>
      <c r="J163" s="210" t="s">
        <v>110</v>
      </c>
    </row>
    <row r="164" spans="1:10">
      <c r="A164" s="204">
        <v>162</v>
      </c>
      <c r="B164" s="207" t="s">
        <v>1184</v>
      </c>
      <c r="C164" s="207" t="s">
        <v>1194</v>
      </c>
      <c r="D164" s="207" t="s">
        <v>1052</v>
      </c>
      <c r="E164" s="207" t="s">
        <v>1042</v>
      </c>
      <c r="F164" s="208">
        <v>204</v>
      </c>
      <c r="G164" s="208">
        <v>86.21</v>
      </c>
      <c r="H164" s="209">
        <v>70.59</v>
      </c>
      <c r="I164" s="204" t="s">
        <v>1043</v>
      </c>
      <c r="J164" s="210" t="s">
        <v>110</v>
      </c>
    </row>
    <row r="165" spans="1:10">
      <c r="A165" s="204">
        <v>163</v>
      </c>
      <c r="B165" s="207" t="s">
        <v>1184</v>
      </c>
      <c r="C165" s="207" t="s">
        <v>1195</v>
      </c>
      <c r="D165" s="207" t="s">
        <v>1041</v>
      </c>
      <c r="E165" s="207" t="s">
        <v>1042</v>
      </c>
      <c r="F165" s="208">
        <v>301</v>
      </c>
      <c r="G165" s="208">
        <v>89.23</v>
      </c>
      <c r="H165" s="209">
        <v>73.06</v>
      </c>
      <c r="I165" s="204" t="s">
        <v>1043</v>
      </c>
      <c r="J165" s="204" t="s">
        <v>1044</v>
      </c>
    </row>
    <row r="166" spans="1:10">
      <c r="A166" s="204">
        <v>164</v>
      </c>
      <c r="B166" s="207" t="s">
        <v>1184</v>
      </c>
      <c r="C166" s="207" t="s">
        <v>1196</v>
      </c>
      <c r="D166" s="207" t="s">
        <v>1189</v>
      </c>
      <c r="E166" s="207" t="s">
        <v>1042</v>
      </c>
      <c r="F166" s="208">
        <v>302</v>
      </c>
      <c r="G166" s="208">
        <v>87.77</v>
      </c>
      <c r="H166" s="209">
        <v>71.86</v>
      </c>
      <c r="I166" s="210" t="s">
        <v>716</v>
      </c>
      <c r="J166" s="210" t="s">
        <v>110</v>
      </c>
    </row>
    <row r="167" spans="1:10">
      <c r="A167" s="204">
        <v>165</v>
      </c>
      <c r="B167" s="207" t="s">
        <v>1184</v>
      </c>
      <c r="C167" s="207" t="s">
        <v>1197</v>
      </c>
      <c r="D167" s="207" t="s">
        <v>1189</v>
      </c>
      <c r="E167" s="207" t="s">
        <v>1042</v>
      </c>
      <c r="F167" s="208">
        <v>303</v>
      </c>
      <c r="G167" s="208">
        <v>87.77</v>
      </c>
      <c r="H167" s="209">
        <v>71.86</v>
      </c>
      <c r="I167" s="210" t="s">
        <v>716</v>
      </c>
      <c r="J167" s="210" t="s">
        <v>110</v>
      </c>
    </row>
    <row r="168" spans="1:10">
      <c r="A168" s="204">
        <v>166</v>
      </c>
      <c r="B168" s="207" t="s">
        <v>1184</v>
      </c>
      <c r="C168" s="207" t="s">
        <v>1198</v>
      </c>
      <c r="D168" s="207" t="s">
        <v>1052</v>
      </c>
      <c r="E168" s="207" t="s">
        <v>1042</v>
      </c>
      <c r="F168" s="208">
        <v>304</v>
      </c>
      <c r="G168" s="208">
        <v>86.21</v>
      </c>
      <c r="H168" s="209">
        <v>70.59</v>
      </c>
      <c r="I168" s="204" t="s">
        <v>1043</v>
      </c>
      <c r="J168" s="210" t="s">
        <v>110</v>
      </c>
    </row>
    <row r="169" spans="1:10">
      <c r="A169" s="204">
        <v>167</v>
      </c>
      <c r="B169" s="207" t="s">
        <v>1184</v>
      </c>
      <c r="C169" s="207" t="s">
        <v>1199</v>
      </c>
      <c r="D169" s="207" t="s">
        <v>1041</v>
      </c>
      <c r="E169" s="207" t="s">
        <v>1042</v>
      </c>
      <c r="F169" s="208">
        <v>401</v>
      </c>
      <c r="G169" s="208">
        <v>89.23</v>
      </c>
      <c r="H169" s="209">
        <v>73.06</v>
      </c>
      <c r="I169" s="204" t="s">
        <v>1043</v>
      </c>
      <c r="J169" s="204" t="s">
        <v>1044</v>
      </c>
    </row>
    <row r="170" spans="1:10">
      <c r="A170" s="204">
        <v>168</v>
      </c>
      <c r="B170" s="207" t="s">
        <v>1184</v>
      </c>
      <c r="C170" s="207" t="s">
        <v>1200</v>
      </c>
      <c r="D170" s="207" t="s">
        <v>1189</v>
      </c>
      <c r="E170" s="207" t="s">
        <v>1042</v>
      </c>
      <c r="F170" s="208">
        <v>402</v>
      </c>
      <c r="G170" s="208">
        <v>87.77</v>
      </c>
      <c r="H170" s="209">
        <v>71.86</v>
      </c>
      <c r="I170" s="210" t="s">
        <v>716</v>
      </c>
      <c r="J170" s="210" t="s">
        <v>110</v>
      </c>
    </row>
    <row r="171" spans="1:10">
      <c r="A171" s="204">
        <v>169</v>
      </c>
      <c r="B171" s="207" t="s">
        <v>1184</v>
      </c>
      <c r="C171" s="207" t="s">
        <v>1201</v>
      </c>
      <c r="D171" s="207" t="s">
        <v>1189</v>
      </c>
      <c r="E171" s="207" t="s">
        <v>1042</v>
      </c>
      <c r="F171" s="208">
        <v>403</v>
      </c>
      <c r="G171" s="208">
        <v>87.77</v>
      </c>
      <c r="H171" s="209">
        <v>71.86</v>
      </c>
      <c r="I171" s="210" t="s">
        <v>716</v>
      </c>
      <c r="J171" s="210" t="s">
        <v>110</v>
      </c>
    </row>
    <row r="172" spans="1:10">
      <c r="A172" s="204">
        <v>170</v>
      </c>
      <c r="B172" s="207" t="s">
        <v>1184</v>
      </c>
      <c r="C172" s="207" t="s">
        <v>1202</v>
      </c>
      <c r="D172" s="207" t="s">
        <v>1052</v>
      </c>
      <c r="E172" s="207" t="s">
        <v>1042</v>
      </c>
      <c r="F172" s="208">
        <v>404</v>
      </c>
      <c r="G172" s="208">
        <v>86.21</v>
      </c>
      <c r="H172" s="209">
        <v>70.59</v>
      </c>
      <c r="I172" s="204" t="s">
        <v>1043</v>
      </c>
      <c r="J172" s="210" t="s">
        <v>110</v>
      </c>
    </row>
    <row r="173" spans="1:10">
      <c r="A173" s="204">
        <v>171</v>
      </c>
      <c r="B173" s="207" t="s">
        <v>1184</v>
      </c>
      <c r="C173" s="207" t="s">
        <v>1203</v>
      </c>
      <c r="D173" s="207" t="s">
        <v>1041</v>
      </c>
      <c r="E173" s="207" t="s">
        <v>1042</v>
      </c>
      <c r="F173" s="208">
        <v>501</v>
      </c>
      <c r="G173" s="208">
        <v>89.23</v>
      </c>
      <c r="H173" s="209">
        <v>73.06</v>
      </c>
      <c r="I173" s="204" t="s">
        <v>1043</v>
      </c>
      <c r="J173" s="204" t="s">
        <v>1044</v>
      </c>
    </row>
    <row r="174" spans="1:10">
      <c r="A174" s="204">
        <v>172</v>
      </c>
      <c r="B174" s="207" t="s">
        <v>1184</v>
      </c>
      <c r="C174" s="207" t="s">
        <v>1204</v>
      </c>
      <c r="D174" s="207" t="s">
        <v>1189</v>
      </c>
      <c r="E174" s="207" t="s">
        <v>1042</v>
      </c>
      <c r="F174" s="208">
        <v>502</v>
      </c>
      <c r="G174" s="208">
        <v>87.77</v>
      </c>
      <c r="H174" s="209">
        <v>71.86</v>
      </c>
      <c r="I174" s="210" t="s">
        <v>716</v>
      </c>
      <c r="J174" s="210" t="s">
        <v>110</v>
      </c>
    </row>
    <row r="175" spans="1:10">
      <c r="A175" s="204">
        <v>173</v>
      </c>
      <c r="B175" s="207" t="s">
        <v>1184</v>
      </c>
      <c r="C175" s="207" t="s">
        <v>1205</v>
      </c>
      <c r="D175" s="207" t="s">
        <v>1189</v>
      </c>
      <c r="E175" s="207" t="s">
        <v>1042</v>
      </c>
      <c r="F175" s="208">
        <v>503</v>
      </c>
      <c r="G175" s="208">
        <v>87.77</v>
      </c>
      <c r="H175" s="209">
        <v>71.86</v>
      </c>
      <c r="I175" s="210" t="s">
        <v>716</v>
      </c>
      <c r="J175" s="210" t="s">
        <v>110</v>
      </c>
    </row>
    <row r="176" spans="1:10">
      <c r="A176" s="204">
        <v>174</v>
      </c>
      <c r="B176" s="207" t="s">
        <v>1184</v>
      </c>
      <c r="C176" s="207" t="s">
        <v>1206</v>
      </c>
      <c r="D176" s="207" t="s">
        <v>1052</v>
      </c>
      <c r="E176" s="207" t="s">
        <v>1042</v>
      </c>
      <c r="F176" s="208">
        <v>504</v>
      </c>
      <c r="G176" s="208">
        <v>86.21</v>
      </c>
      <c r="H176" s="209">
        <v>70.59</v>
      </c>
      <c r="I176" s="204" t="s">
        <v>1043</v>
      </c>
      <c r="J176" s="210" t="s">
        <v>110</v>
      </c>
    </row>
    <row r="177" spans="1:10">
      <c r="A177" s="204">
        <v>175</v>
      </c>
      <c r="B177" s="207" t="s">
        <v>1184</v>
      </c>
      <c r="C177" s="207" t="s">
        <v>1207</v>
      </c>
      <c r="D177" s="207" t="s">
        <v>1041</v>
      </c>
      <c r="E177" s="207" t="s">
        <v>1042</v>
      </c>
      <c r="F177" s="208">
        <v>601</v>
      </c>
      <c r="G177" s="208">
        <v>89.23</v>
      </c>
      <c r="H177" s="209">
        <v>73.06</v>
      </c>
      <c r="I177" s="204" t="s">
        <v>1043</v>
      </c>
      <c r="J177" s="204" t="s">
        <v>1044</v>
      </c>
    </row>
    <row r="178" spans="1:10">
      <c r="A178" s="204">
        <v>176</v>
      </c>
      <c r="B178" s="207" t="s">
        <v>1184</v>
      </c>
      <c r="C178" s="207" t="s">
        <v>1208</v>
      </c>
      <c r="D178" s="207" t="s">
        <v>1189</v>
      </c>
      <c r="E178" s="207" t="s">
        <v>1042</v>
      </c>
      <c r="F178" s="208">
        <v>602</v>
      </c>
      <c r="G178" s="208">
        <v>87.77</v>
      </c>
      <c r="H178" s="209">
        <v>71.86</v>
      </c>
      <c r="I178" s="210" t="s">
        <v>716</v>
      </c>
      <c r="J178" s="210" t="s">
        <v>110</v>
      </c>
    </row>
    <row r="179" spans="1:10">
      <c r="A179" s="204">
        <v>177</v>
      </c>
      <c r="B179" s="207" t="s">
        <v>1184</v>
      </c>
      <c r="C179" s="207" t="s">
        <v>1209</v>
      </c>
      <c r="D179" s="207" t="s">
        <v>1189</v>
      </c>
      <c r="E179" s="207" t="s">
        <v>1042</v>
      </c>
      <c r="F179" s="208">
        <v>603</v>
      </c>
      <c r="G179" s="208">
        <v>87.77</v>
      </c>
      <c r="H179" s="209">
        <v>71.86</v>
      </c>
      <c r="I179" s="210" t="s">
        <v>716</v>
      </c>
      <c r="J179" s="210" t="s">
        <v>110</v>
      </c>
    </row>
    <row r="180" spans="1:10">
      <c r="A180" s="204">
        <v>178</v>
      </c>
      <c r="B180" s="207" t="s">
        <v>1184</v>
      </c>
      <c r="C180" s="207" t="s">
        <v>1210</v>
      </c>
      <c r="D180" s="207" t="s">
        <v>1052</v>
      </c>
      <c r="E180" s="207" t="s">
        <v>1042</v>
      </c>
      <c r="F180" s="208">
        <v>604</v>
      </c>
      <c r="G180" s="208">
        <v>86.21</v>
      </c>
      <c r="H180" s="209">
        <v>70.59</v>
      </c>
      <c r="I180" s="204" t="s">
        <v>1043</v>
      </c>
      <c r="J180" s="210" t="s">
        <v>110</v>
      </c>
    </row>
    <row r="181" spans="1:10">
      <c r="A181" s="204">
        <v>179</v>
      </c>
      <c r="B181" s="207" t="s">
        <v>1184</v>
      </c>
      <c r="C181" s="207" t="s">
        <v>1211</v>
      </c>
      <c r="D181" s="207" t="s">
        <v>1041</v>
      </c>
      <c r="E181" s="207" t="s">
        <v>1042</v>
      </c>
      <c r="F181" s="208">
        <v>701</v>
      </c>
      <c r="G181" s="208">
        <v>89.23</v>
      </c>
      <c r="H181" s="209">
        <v>73.06</v>
      </c>
      <c r="I181" s="204" t="s">
        <v>1043</v>
      </c>
      <c r="J181" s="204" t="s">
        <v>1044</v>
      </c>
    </row>
    <row r="182" spans="1:10">
      <c r="A182" s="204">
        <v>180</v>
      </c>
      <c r="B182" s="207" t="s">
        <v>1184</v>
      </c>
      <c r="C182" s="207" t="s">
        <v>1212</v>
      </c>
      <c r="D182" s="207" t="s">
        <v>1189</v>
      </c>
      <c r="E182" s="207" t="s">
        <v>1042</v>
      </c>
      <c r="F182" s="208">
        <v>702</v>
      </c>
      <c r="G182" s="208">
        <v>87.77</v>
      </c>
      <c r="H182" s="209">
        <v>71.86</v>
      </c>
      <c r="I182" s="210" t="s">
        <v>716</v>
      </c>
      <c r="J182" s="210" t="s">
        <v>110</v>
      </c>
    </row>
    <row r="183" spans="1:10">
      <c r="A183" s="204">
        <v>181</v>
      </c>
      <c r="B183" s="207" t="s">
        <v>1184</v>
      </c>
      <c r="C183" s="207" t="s">
        <v>1213</v>
      </c>
      <c r="D183" s="207" t="s">
        <v>1189</v>
      </c>
      <c r="E183" s="207" t="s">
        <v>1042</v>
      </c>
      <c r="F183" s="208">
        <v>703</v>
      </c>
      <c r="G183" s="208">
        <v>87.77</v>
      </c>
      <c r="H183" s="209">
        <v>71.86</v>
      </c>
      <c r="I183" s="210" t="s">
        <v>716</v>
      </c>
      <c r="J183" s="210" t="s">
        <v>110</v>
      </c>
    </row>
    <row r="184" spans="1:10">
      <c r="A184" s="204">
        <v>182</v>
      </c>
      <c r="B184" s="207" t="s">
        <v>1184</v>
      </c>
      <c r="C184" s="207" t="s">
        <v>1214</v>
      </c>
      <c r="D184" s="207" t="s">
        <v>1052</v>
      </c>
      <c r="E184" s="207" t="s">
        <v>1042</v>
      </c>
      <c r="F184" s="208">
        <v>704</v>
      </c>
      <c r="G184" s="208">
        <v>86.21</v>
      </c>
      <c r="H184" s="209">
        <v>70.59</v>
      </c>
      <c r="I184" s="204" t="s">
        <v>1043</v>
      </c>
      <c r="J184" s="210" t="s">
        <v>110</v>
      </c>
    </row>
    <row r="185" spans="1:10">
      <c r="A185" s="204">
        <v>183</v>
      </c>
      <c r="B185" s="207" t="s">
        <v>1184</v>
      </c>
      <c r="C185" s="207" t="s">
        <v>1215</v>
      </c>
      <c r="D185" s="207" t="s">
        <v>1041</v>
      </c>
      <c r="E185" s="207" t="s">
        <v>1042</v>
      </c>
      <c r="F185" s="208">
        <v>801</v>
      </c>
      <c r="G185" s="208">
        <v>89.23</v>
      </c>
      <c r="H185" s="209">
        <v>73.06</v>
      </c>
      <c r="I185" s="204" t="s">
        <v>1043</v>
      </c>
      <c r="J185" s="204" t="s">
        <v>1044</v>
      </c>
    </row>
    <row r="186" spans="1:10">
      <c r="A186" s="204">
        <v>184</v>
      </c>
      <c r="B186" s="207" t="s">
        <v>1184</v>
      </c>
      <c r="C186" s="207" t="s">
        <v>1216</v>
      </c>
      <c r="D186" s="207" t="s">
        <v>1189</v>
      </c>
      <c r="E186" s="207" t="s">
        <v>1042</v>
      </c>
      <c r="F186" s="208">
        <v>802</v>
      </c>
      <c r="G186" s="208">
        <v>87.77</v>
      </c>
      <c r="H186" s="209">
        <v>71.86</v>
      </c>
      <c r="I186" s="210" t="s">
        <v>716</v>
      </c>
      <c r="J186" s="210" t="s">
        <v>110</v>
      </c>
    </row>
    <row r="187" spans="1:10">
      <c r="A187" s="204">
        <v>185</v>
      </c>
      <c r="B187" s="207" t="s">
        <v>1184</v>
      </c>
      <c r="C187" s="207" t="s">
        <v>1217</v>
      </c>
      <c r="D187" s="207" t="s">
        <v>1189</v>
      </c>
      <c r="E187" s="207" t="s">
        <v>1042</v>
      </c>
      <c r="F187" s="208">
        <v>803</v>
      </c>
      <c r="G187" s="208">
        <v>87.77</v>
      </c>
      <c r="H187" s="209">
        <v>71.86</v>
      </c>
      <c r="I187" s="210" t="s">
        <v>716</v>
      </c>
      <c r="J187" s="210" t="s">
        <v>110</v>
      </c>
    </row>
    <row r="188" spans="1:10">
      <c r="A188" s="204">
        <v>186</v>
      </c>
      <c r="B188" s="207" t="s">
        <v>1184</v>
      </c>
      <c r="C188" s="207" t="s">
        <v>1218</v>
      </c>
      <c r="D188" s="207" t="s">
        <v>1052</v>
      </c>
      <c r="E188" s="207" t="s">
        <v>1042</v>
      </c>
      <c r="F188" s="208">
        <v>804</v>
      </c>
      <c r="G188" s="208">
        <v>86.21</v>
      </c>
      <c r="H188" s="209">
        <v>70.59</v>
      </c>
      <c r="I188" s="204" t="s">
        <v>1043</v>
      </c>
      <c r="J188" s="210" t="s">
        <v>110</v>
      </c>
    </row>
    <row r="189" spans="1:10">
      <c r="A189" s="204">
        <v>187</v>
      </c>
      <c r="B189" s="207" t="s">
        <v>1184</v>
      </c>
      <c r="C189" s="207" t="s">
        <v>1219</v>
      </c>
      <c r="D189" s="207" t="s">
        <v>1041</v>
      </c>
      <c r="E189" s="207" t="s">
        <v>1042</v>
      </c>
      <c r="F189" s="208">
        <v>901</v>
      </c>
      <c r="G189" s="208">
        <v>89.23</v>
      </c>
      <c r="H189" s="209">
        <v>73.06</v>
      </c>
      <c r="I189" s="204" t="s">
        <v>1043</v>
      </c>
      <c r="J189" s="204" t="s">
        <v>1044</v>
      </c>
    </row>
    <row r="190" spans="1:10">
      <c r="A190" s="204">
        <v>188</v>
      </c>
      <c r="B190" s="207" t="s">
        <v>1184</v>
      </c>
      <c r="C190" s="207" t="s">
        <v>1220</v>
      </c>
      <c r="D190" s="207" t="s">
        <v>1189</v>
      </c>
      <c r="E190" s="207" t="s">
        <v>1042</v>
      </c>
      <c r="F190" s="208">
        <v>902</v>
      </c>
      <c r="G190" s="208">
        <v>87.77</v>
      </c>
      <c r="H190" s="209">
        <v>71.86</v>
      </c>
      <c r="I190" s="210" t="s">
        <v>716</v>
      </c>
      <c r="J190" s="210" t="s">
        <v>110</v>
      </c>
    </row>
    <row r="191" spans="1:10">
      <c r="A191" s="204">
        <v>189</v>
      </c>
      <c r="B191" s="207" t="s">
        <v>1184</v>
      </c>
      <c r="C191" s="207" t="s">
        <v>1221</v>
      </c>
      <c r="D191" s="207" t="s">
        <v>1189</v>
      </c>
      <c r="E191" s="207" t="s">
        <v>1042</v>
      </c>
      <c r="F191" s="208">
        <v>903</v>
      </c>
      <c r="G191" s="208">
        <v>87.77</v>
      </c>
      <c r="H191" s="209">
        <v>71.86</v>
      </c>
      <c r="I191" s="210" t="s">
        <v>716</v>
      </c>
      <c r="J191" s="210" t="s">
        <v>110</v>
      </c>
    </row>
    <row r="192" spans="1:10">
      <c r="A192" s="204">
        <v>190</v>
      </c>
      <c r="B192" s="207" t="s">
        <v>1184</v>
      </c>
      <c r="C192" s="207" t="s">
        <v>1222</v>
      </c>
      <c r="D192" s="207" t="s">
        <v>1052</v>
      </c>
      <c r="E192" s="207" t="s">
        <v>1042</v>
      </c>
      <c r="F192" s="208">
        <v>904</v>
      </c>
      <c r="G192" s="208">
        <v>86.21</v>
      </c>
      <c r="H192" s="209">
        <v>70.59</v>
      </c>
      <c r="I192" s="204" t="s">
        <v>1043</v>
      </c>
      <c r="J192" s="210" t="s">
        <v>110</v>
      </c>
    </row>
    <row r="193" spans="1:10">
      <c r="A193" s="204">
        <v>191</v>
      </c>
      <c r="B193" s="207" t="s">
        <v>1184</v>
      </c>
      <c r="C193" s="207" t="s">
        <v>1223</v>
      </c>
      <c r="D193" s="207" t="s">
        <v>1041</v>
      </c>
      <c r="E193" s="207" t="s">
        <v>1042</v>
      </c>
      <c r="F193" s="208">
        <v>1001</v>
      </c>
      <c r="G193" s="208">
        <v>89.23</v>
      </c>
      <c r="H193" s="209">
        <v>73.06</v>
      </c>
      <c r="I193" s="204" t="s">
        <v>1043</v>
      </c>
      <c r="J193" s="204" t="s">
        <v>1044</v>
      </c>
    </row>
    <row r="194" spans="1:10">
      <c r="A194" s="204">
        <v>192</v>
      </c>
      <c r="B194" s="207" t="s">
        <v>1184</v>
      </c>
      <c r="C194" s="207" t="s">
        <v>1224</v>
      </c>
      <c r="D194" s="207" t="s">
        <v>1189</v>
      </c>
      <c r="E194" s="207" t="s">
        <v>1042</v>
      </c>
      <c r="F194" s="208">
        <v>1002</v>
      </c>
      <c r="G194" s="208">
        <v>87.77</v>
      </c>
      <c r="H194" s="209">
        <v>71.86</v>
      </c>
      <c r="I194" s="210" t="s">
        <v>716</v>
      </c>
      <c r="J194" s="210" t="s">
        <v>110</v>
      </c>
    </row>
    <row r="195" spans="1:10">
      <c r="A195" s="204">
        <v>193</v>
      </c>
      <c r="B195" s="207" t="s">
        <v>1184</v>
      </c>
      <c r="C195" s="207" t="s">
        <v>1225</v>
      </c>
      <c r="D195" s="207" t="s">
        <v>1189</v>
      </c>
      <c r="E195" s="207" t="s">
        <v>1042</v>
      </c>
      <c r="F195" s="208">
        <v>1003</v>
      </c>
      <c r="G195" s="208">
        <v>87.77</v>
      </c>
      <c r="H195" s="209">
        <v>71.86</v>
      </c>
      <c r="I195" s="210" t="s">
        <v>716</v>
      </c>
      <c r="J195" s="210" t="s">
        <v>110</v>
      </c>
    </row>
    <row r="196" spans="1:10">
      <c r="A196" s="204">
        <v>194</v>
      </c>
      <c r="B196" s="207" t="s">
        <v>1184</v>
      </c>
      <c r="C196" s="207" t="s">
        <v>1226</v>
      </c>
      <c r="D196" s="207" t="s">
        <v>1052</v>
      </c>
      <c r="E196" s="207" t="s">
        <v>1042</v>
      </c>
      <c r="F196" s="208">
        <v>1004</v>
      </c>
      <c r="G196" s="208">
        <v>86.21</v>
      </c>
      <c r="H196" s="209">
        <v>70.59</v>
      </c>
      <c r="I196" s="204" t="s">
        <v>1043</v>
      </c>
      <c r="J196" s="210" t="s">
        <v>110</v>
      </c>
    </row>
    <row r="197" spans="1:10">
      <c r="A197" s="204">
        <v>195</v>
      </c>
      <c r="B197" s="207" t="s">
        <v>1184</v>
      </c>
      <c r="C197" s="207" t="s">
        <v>1227</v>
      </c>
      <c r="D197" s="207" t="s">
        <v>1041</v>
      </c>
      <c r="E197" s="207" t="s">
        <v>1042</v>
      </c>
      <c r="F197" s="208">
        <v>1101</v>
      </c>
      <c r="G197" s="208">
        <v>89.23</v>
      </c>
      <c r="H197" s="209">
        <v>73.06</v>
      </c>
      <c r="I197" s="204" t="s">
        <v>1043</v>
      </c>
      <c r="J197" s="204" t="s">
        <v>1044</v>
      </c>
    </row>
    <row r="198" spans="1:10">
      <c r="A198" s="204">
        <v>196</v>
      </c>
      <c r="B198" s="207" t="s">
        <v>1184</v>
      </c>
      <c r="C198" s="207" t="s">
        <v>1228</v>
      </c>
      <c r="D198" s="207" t="s">
        <v>1189</v>
      </c>
      <c r="E198" s="207" t="s">
        <v>1042</v>
      </c>
      <c r="F198" s="208">
        <v>1102</v>
      </c>
      <c r="G198" s="208">
        <v>87.77</v>
      </c>
      <c r="H198" s="209">
        <v>71.86</v>
      </c>
      <c r="I198" s="210" t="s">
        <v>716</v>
      </c>
      <c r="J198" s="210" t="s">
        <v>110</v>
      </c>
    </row>
    <row r="199" spans="1:10">
      <c r="A199" s="204">
        <v>197</v>
      </c>
      <c r="B199" s="207" t="s">
        <v>1184</v>
      </c>
      <c r="C199" s="207" t="s">
        <v>1229</v>
      </c>
      <c r="D199" s="207" t="s">
        <v>1189</v>
      </c>
      <c r="E199" s="207" t="s">
        <v>1042</v>
      </c>
      <c r="F199" s="208">
        <v>1103</v>
      </c>
      <c r="G199" s="208">
        <v>87.77</v>
      </c>
      <c r="H199" s="209">
        <v>71.86</v>
      </c>
      <c r="I199" s="210" t="s">
        <v>716</v>
      </c>
      <c r="J199" s="210" t="s">
        <v>110</v>
      </c>
    </row>
    <row r="200" spans="1:10">
      <c r="A200" s="204">
        <v>198</v>
      </c>
      <c r="B200" s="207" t="s">
        <v>1184</v>
      </c>
      <c r="C200" s="207" t="s">
        <v>1230</v>
      </c>
      <c r="D200" s="207" t="s">
        <v>1052</v>
      </c>
      <c r="E200" s="207" t="s">
        <v>1042</v>
      </c>
      <c r="F200" s="208">
        <v>1104</v>
      </c>
      <c r="G200" s="208">
        <v>86.21</v>
      </c>
      <c r="H200" s="209">
        <v>70.59</v>
      </c>
      <c r="I200" s="204" t="s">
        <v>1043</v>
      </c>
      <c r="J200" s="210" t="s">
        <v>110</v>
      </c>
    </row>
    <row r="201" spans="1:10">
      <c r="A201" s="204">
        <v>199</v>
      </c>
      <c r="B201" s="207" t="s">
        <v>1184</v>
      </c>
      <c r="C201" s="207" t="s">
        <v>1231</v>
      </c>
      <c r="D201" s="207" t="s">
        <v>1041</v>
      </c>
      <c r="E201" s="207" t="s">
        <v>1042</v>
      </c>
      <c r="F201" s="208">
        <v>1201</v>
      </c>
      <c r="G201" s="208">
        <v>89.23</v>
      </c>
      <c r="H201" s="209">
        <v>73.06</v>
      </c>
      <c r="I201" s="204" t="s">
        <v>1043</v>
      </c>
      <c r="J201" s="204" t="s">
        <v>1044</v>
      </c>
    </row>
    <row r="202" spans="1:10">
      <c r="A202" s="204">
        <v>200</v>
      </c>
      <c r="B202" s="207" t="s">
        <v>1184</v>
      </c>
      <c r="C202" s="207" t="s">
        <v>1232</v>
      </c>
      <c r="D202" s="207" t="s">
        <v>1189</v>
      </c>
      <c r="E202" s="207" t="s">
        <v>1042</v>
      </c>
      <c r="F202" s="208">
        <v>1202</v>
      </c>
      <c r="G202" s="208">
        <v>87.77</v>
      </c>
      <c r="H202" s="209">
        <v>71.86</v>
      </c>
      <c r="I202" s="210" t="s">
        <v>716</v>
      </c>
      <c r="J202" s="210" t="s">
        <v>110</v>
      </c>
    </row>
    <row r="203" spans="1:10">
      <c r="A203" s="204">
        <v>201</v>
      </c>
      <c r="B203" s="207" t="s">
        <v>1184</v>
      </c>
      <c r="C203" s="207" t="s">
        <v>1233</v>
      </c>
      <c r="D203" s="207" t="s">
        <v>1189</v>
      </c>
      <c r="E203" s="207" t="s">
        <v>1042</v>
      </c>
      <c r="F203" s="208">
        <v>1203</v>
      </c>
      <c r="G203" s="208">
        <v>87.77</v>
      </c>
      <c r="H203" s="209">
        <v>71.86</v>
      </c>
      <c r="I203" s="210" t="s">
        <v>716</v>
      </c>
      <c r="J203" s="210" t="s">
        <v>110</v>
      </c>
    </row>
    <row r="204" spans="1:10">
      <c r="A204" s="204">
        <v>202</v>
      </c>
      <c r="B204" s="207" t="s">
        <v>1184</v>
      </c>
      <c r="C204" s="207" t="s">
        <v>1234</v>
      </c>
      <c r="D204" s="207" t="s">
        <v>1052</v>
      </c>
      <c r="E204" s="207" t="s">
        <v>1042</v>
      </c>
      <c r="F204" s="208">
        <v>1204</v>
      </c>
      <c r="G204" s="208">
        <v>86.21</v>
      </c>
      <c r="H204" s="209">
        <v>70.59</v>
      </c>
      <c r="I204" s="204" t="s">
        <v>1043</v>
      </c>
      <c r="J204" s="210" t="s">
        <v>110</v>
      </c>
    </row>
    <row r="205" spans="1:10">
      <c r="A205" s="204">
        <v>203</v>
      </c>
      <c r="B205" s="207" t="s">
        <v>1184</v>
      </c>
      <c r="C205" s="207" t="s">
        <v>1235</v>
      </c>
      <c r="D205" s="207" t="s">
        <v>1041</v>
      </c>
      <c r="E205" s="207" t="s">
        <v>1042</v>
      </c>
      <c r="F205" s="208">
        <v>1301</v>
      </c>
      <c r="G205" s="208">
        <v>89.23</v>
      </c>
      <c r="H205" s="209">
        <v>73.06</v>
      </c>
      <c r="I205" s="204" t="s">
        <v>1043</v>
      </c>
      <c r="J205" s="204" t="s">
        <v>1044</v>
      </c>
    </row>
    <row r="206" spans="1:10">
      <c r="A206" s="204">
        <v>204</v>
      </c>
      <c r="B206" s="207" t="s">
        <v>1184</v>
      </c>
      <c r="C206" s="207" t="s">
        <v>1236</v>
      </c>
      <c r="D206" s="207" t="s">
        <v>1189</v>
      </c>
      <c r="E206" s="207" t="s">
        <v>1042</v>
      </c>
      <c r="F206" s="208">
        <v>1302</v>
      </c>
      <c r="G206" s="208">
        <v>87.77</v>
      </c>
      <c r="H206" s="209">
        <v>71.86</v>
      </c>
      <c r="I206" s="210" t="s">
        <v>716</v>
      </c>
      <c r="J206" s="210" t="s">
        <v>110</v>
      </c>
    </row>
    <row r="207" spans="1:10">
      <c r="A207" s="204">
        <v>205</v>
      </c>
      <c r="B207" s="207" t="s">
        <v>1184</v>
      </c>
      <c r="C207" s="207" t="s">
        <v>1237</v>
      </c>
      <c r="D207" s="207" t="s">
        <v>1189</v>
      </c>
      <c r="E207" s="207" t="s">
        <v>1042</v>
      </c>
      <c r="F207" s="208">
        <v>1303</v>
      </c>
      <c r="G207" s="208">
        <v>87.77</v>
      </c>
      <c r="H207" s="209">
        <v>71.86</v>
      </c>
      <c r="I207" s="210" t="s">
        <v>716</v>
      </c>
      <c r="J207" s="210" t="s">
        <v>110</v>
      </c>
    </row>
    <row r="208" spans="1:10">
      <c r="A208" s="204">
        <v>206</v>
      </c>
      <c r="B208" s="207" t="s">
        <v>1184</v>
      </c>
      <c r="C208" s="207" t="s">
        <v>1238</v>
      </c>
      <c r="D208" s="207" t="s">
        <v>1052</v>
      </c>
      <c r="E208" s="207" t="s">
        <v>1042</v>
      </c>
      <c r="F208" s="208">
        <v>1304</v>
      </c>
      <c r="G208" s="208">
        <v>86.21</v>
      </c>
      <c r="H208" s="209">
        <v>70.59</v>
      </c>
      <c r="I208" s="204" t="s">
        <v>1043</v>
      </c>
      <c r="J208" s="210" t="s">
        <v>110</v>
      </c>
    </row>
    <row r="209" spans="1:10">
      <c r="A209" s="204">
        <v>207</v>
      </c>
      <c r="B209" s="207" t="s">
        <v>1184</v>
      </c>
      <c r="C209" s="207" t="s">
        <v>1239</v>
      </c>
      <c r="D209" s="207" t="s">
        <v>1041</v>
      </c>
      <c r="E209" s="207" t="s">
        <v>1042</v>
      </c>
      <c r="F209" s="208">
        <v>1401</v>
      </c>
      <c r="G209" s="208">
        <v>89.23</v>
      </c>
      <c r="H209" s="209">
        <v>73.06</v>
      </c>
      <c r="I209" s="204" t="s">
        <v>1043</v>
      </c>
      <c r="J209" s="204" t="s">
        <v>1044</v>
      </c>
    </row>
    <row r="210" spans="1:10">
      <c r="A210" s="204">
        <v>208</v>
      </c>
      <c r="B210" s="207" t="s">
        <v>1184</v>
      </c>
      <c r="C210" s="207" t="s">
        <v>1240</v>
      </c>
      <c r="D210" s="207" t="s">
        <v>1189</v>
      </c>
      <c r="E210" s="207" t="s">
        <v>1042</v>
      </c>
      <c r="F210" s="208">
        <v>1402</v>
      </c>
      <c r="G210" s="208">
        <v>87.77</v>
      </c>
      <c r="H210" s="209">
        <v>71.86</v>
      </c>
      <c r="I210" s="210" t="s">
        <v>716</v>
      </c>
      <c r="J210" s="210" t="s">
        <v>110</v>
      </c>
    </row>
    <row r="211" spans="1:10">
      <c r="A211" s="204">
        <v>209</v>
      </c>
      <c r="B211" s="207" t="s">
        <v>1184</v>
      </c>
      <c r="C211" s="207" t="s">
        <v>1241</v>
      </c>
      <c r="D211" s="207" t="s">
        <v>1189</v>
      </c>
      <c r="E211" s="207" t="s">
        <v>1042</v>
      </c>
      <c r="F211" s="208">
        <v>1403</v>
      </c>
      <c r="G211" s="208">
        <v>87.77</v>
      </c>
      <c r="H211" s="209">
        <v>71.86</v>
      </c>
      <c r="I211" s="210" t="s">
        <v>716</v>
      </c>
      <c r="J211" s="210" t="s">
        <v>110</v>
      </c>
    </row>
    <row r="212" spans="1:10">
      <c r="A212" s="204">
        <v>210</v>
      </c>
      <c r="B212" s="207" t="s">
        <v>1184</v>
      </c>
      <c r="C212" s="207" t="s">
        <v>1242</v>
      </c>
      <c r="D212" s="207" t="s">
        <v>1052</v>
      </c>
      <c r="E212" s="207" t="s">
        <v>1042</v>
      </c>
      <c r="F212" s="208">
        <v>1404</v>
      </c>
      <c r="G212" s="208">
        <v>86.21</v>
      </c>
      <c r="H212" s="209">
        <v>70.59</v>
      </c>
      <c r="I212" s="204" t="s">
        <v>1043</v>
      </c>
      <c r="J212" s="210" t="s">
        <v>110</v>
      </c>
    </row>
    <row r="213" spans="1:10">
      <c r="A213" s="204">
        <v>211</v>
      </c>
      <c r="B213" s="207" t="s">
        <v>1184</v>
      </c>
      <c r="C213" s="207" t="s">
        <v>1243</v>
      </c>
      <c r="D213" s="207" t="s">
        <v>1041</v>
      </c>
      <c r="E213" s="207" t="s">
        <v>1042</v>
      </c>
      <c r="F213" s="208">
        <v>1501</v>
      </c>
      <c r="G213" s="208">
        <v>89.23</v>
      </c>
      <c r="H213" s="209">
        <v>73.06</v>
      </c>
      <c r="I213" s="204" t="s">
        <v>1043</v>
      </c>
      <c r="J213" s="204" t="s">
        <v>1044</v>
      </c>
    </row>
    <row r="214" spans="1:10">
      <c r="A214" s="204">
        <v>212</v>
      </c>
      <c r="B214" s="207" t="s">
        <v>1184</v>
      </c>
      <c r="C214" s="207" t="s">
        <v>1244</v>
      </c>
      <c r="D214" s="207" t="s">
        <v>1189</v>
      </c>
      <c r="E214" s="207" t="s">
        <v>1042</v>
      </c>
      <c r="F214" s="208">
        <v>1502</v>
      </c>
      <c r="G214" s="208">
        <v>87.77</v>
      </c>
      <c r="H214" s="209">
        <v>71.86</v>
      </c>
      <c r="I214" s="210" t="s">
        <v>716</v>
      </c>
      <c r="J214" s="210" t="s">
        <v>110</v>
      </c>
    </row>
    <row r="215" spans="1:10">
      <c r="A215" s="204">
        <v>213</v>
      </c>
      <c r="B215" s="207" t="s">
        <v>1184</v>
      </c>
      <c r="C215" s="207" t="s">
        <v>1245</v>
      </c>
      <c r="D215" s="207" t="s">
        <v>1189</v>
      </c>
      <c r="E215" s="207" t="s">
        <v>1042</v>
      </c>
      <c r="F215" s="208">
        <v>1503</v>
      </c>
      <c r="G215" s="208">
        <v>87.77</v>
      </c>
      <c r="H215" s="209">
        <v>71.86</v>
      </c>
      <c r="I215" s="210" t="s">
        <v>716</v>
      </c>
      <c r="J215" s="210" t="s">
        <v>110</v>
      </c>
    </row>
    <row r="216" spans="1:10">
      <c r="A216" s="204">
        <v>214</v>
      </c>
      <c r="B216" s="207" t="s">
        <v>1184</v>
      </c>
      <c r="C216" s="207" t="s">
        <v>1246</v>
      </c>
      <c r="D216" s="207" t="s">
        <v>1052</v>
      </c>
      <c r="E216" s="207" t="s">
        <v>1042</v>
      </c>
      <c r="F216" s="208">
        <v>1504</v>
      </c>
      <c r="G216" s="208">
        <v>86.21</v>
      </c>
      <c r="H216" s="209">
        <v>70.59</v>
      </c>
      <c r="I216" s="204" t="s">
        <v>1043</v>
      </c>
      <c r="J216" s="210" t="s">
        <v>110</v>
      </c>
    </row>
    <row r="217" spans="1:10">
      <c r="A217" s="204">
        <v>215</v>
      </c>
      <c r="B217" s="207" t="s">
        <v>1184</v>
      </c>
      <c r="C217" s="207" t="s">
        <v>1247</v>
      </c>
      <c r="D217" s="207" t="s">
        <v>1052</v>
      </c>
      <c r="E217" s="207" t="s">
        <v>1109</v>
      </c>
      <c r="F217" s="208">
        <v>101</v>
      </c>
      <c r="G217" s="208">
        <v>86.21</v>
      </c>
      <c r="H217" s="209">
        <v>70.59</v>
      </c>
      <c r="I217" s="204" t="s">
        <v>1043</v>
      </c>
      <c r="J217" s="210" t="s">
        <v>110</v>
      </c>
    </row>
    <row r="218" spans="1:10">
      <c r="A218" s="204">
        <v>216</v>
      </c>
      <c r="B218" s="207" t="s">
        <v>1184</v>
      </c>
      <c r="C218" s="207" t="s">
        <v>1248</v>
      </c>
      <c r="D218" s="207" t="s">
        <v>1189</v>
      </c>
      <c r="E218" s="207" t="s">
        <v>1109</v>
      </c>
      <c r="F218" s="208">
        <v>102</v>
      </c>
      <c r="G218" s="208">
        <v>87.61</v>
      </c>
      <c r="H218" s="209">
        <v>71.73</v>
      </c>
      <c r="I218" s="210" t="s">
        <v>716</v>
      </c>
      <c r="J218" s="210" t="s">
        <v>110</v>
      </c>
    </row>
    <row r="219" spans="1:10">
      <c r="A219" s="204">
        <v>217</v>
      </c>
      <c r="B219" s="207" t="s">
        <v>1184</v>
      </c>
      <c r="C219" s="207" t="s">
        <v>1249</v>
      </c>
      <c r="D219" s="207" t="s">
        <v>1250</v>
      </c>
      <c r="E219" s="207" t="s">
        <v>1109</v>
      </c>
      <c r="F219" s="208">
        <v>103</v>
      </c>
      <c r="G219" s="208">
        <v>89.23</v>
      </c>
      <c r="H219" s="209">
        <v>73.06</v>
      </c>
      <c r="I219" s="204" t="s">
        <v>1043</v>
      </c>
      <c r="J219" s="204" t="s">
        <v>1044</v>
      </c>
    </row>
    <row r="220" spans="1:10">
      <c r="A220" s="204">
        <v>218</v>
      </c>
      <c r="B220" s="207" t="s">
        <v>1184</v>
      </c>
      <c r="C220" s="207" t="s">
        <v>1249</v>
      </c>
      <c r="D220" s="207" t="s">
        <v>1187</v>
      </c>
      <c r="E220" s="207" t="s">
        <v>1109</v>
      </c>
      <c r="F220" s="208">
        <v>103</v>
      </c>
      <c r="G220" s="208">
        <v>47.24</v>
      </c>
      <c r="H220" s="209">
        <v>38.68</v>
      </c>
      <c r="I220" s="210" t="s">
        <v>716</v>
      </c>
      <c r="J220" s="210" t="s">
        <v>1049</v>
      </c>
    </row>
    <row r="221" spans="1:10">
      <c r="A221" s="204">
        <v>219</v>
      </c>
      <c r="B221" s="207" t="s">
        <v>1184</v>
      </c>
      <c r="C221" s="207" t="s">
        <v>1251</v>
      </c>
      <c r="D221" s="207" t="s">
        <v>1052</v>
      </c>
      <c r="E221" s="207" t="s">
        <v>1109</v>
      </c>
      <c r="F221" s="208">
        <v>201</v>
      </c>
      <c r="G221" s="208">
        <v>86.21</v>
      </c>
      <c r="H221" s="209">
        <v>70.59</v>
      </c>
      <c r="I221" s="204" t="s">
        <v>1043</v>
      </c>
      <c r="J221" s="210" t="s">
        <v>110</v>
      </c>
    </row>
    <row r="222" spans="1:10">
      <c r="A222" s="204">
        <v>220</v>
      </c>
      <c r="B222" s="207" t="s">
        <v>1184</v>
      </c>
      <c r="C222" s="207" t="s">
        <v>1252</v>
      </c>
      <c r="D222" s="207" t="s">
        <v>1189</v>
      </c>
      <c r="E222" s="207" t="s">
        <v>1109</v>
      </c>
      <c r="F222" s="208">
        <v>202</v>
      </c>
      <c r="G222" s="208">
        <v>87.77</v>
      </c>
      <c r="H222" s="209">
        <v>71.86</v>
      </c>
      <c r="I222" s="210" t="s">
        <v>716</v>
      </c>
      <c r="J222" s="210" t="s">
        <v>110</v>
      </c>
    </row>
    <row r="223" spans="1:10">
      <c r="A223" s="204">
        <v>221</v>
      </c>
      <c r="B223" s="207" t="s">
        <v>1184</v>
      </c>
      <c r="C223" s="207" t="s">
        <v>1253</v>
      </c>
      <c r="D223" s="207" t="s">
        <v>1189</v>
      </c>
      <c r="E223" s="207" t="s">
        <v>1109</v>
      </c>
      <c r="F223" s="208">
        <v>203</v>
      </c>
      <c r="G223" s="208">
        <v>87.77</v>
      </c>
      <c r="H223" s="209">
        <v>71.86</v>
      </c>
      <c r="I223" s="210" t="s">
        <v>716</v>
      </c>
      <c r="J223" s="210" t="s">
        <v>110</v>
      </c>
    </row>
    <row r="224" spans="1:10">
      <c r="A224" s="204">
        <v>222</v>
      </c>
      <c r="B224" s="207" t="s">
        <v>1184</v>
      </c>
      <c r="C224" s="207" t="s">
        <v>1254</v>
      </c>
      <c r="D224" s="207" t="s">
        <v>1041</v>
      </c>
      <c r="E224" s="207" t="s">
        <v>1109</v>
      </c>
      <c r="F224" s="208">
        <v>204</v>
      </c>
      <c r="G224" s="208">
        <v>89.23</v>
      </c>
      <c r="H224" s="209">
        <v>73.06</v>
      </c>
      <c r="I224" s="204" t="s">
        <v>1043</v>
      </c>
      <c r="J224" s="204" t="s">
        <v>1044</v>
      </c>
    </row>
    <row r="225" spans="1:10">
      <c r="A225" s="204">
        <v>223</v>
      </c>
      <c r="B225" s="207" t="s">
        <v>1184</v>
      </c>
      <c r="C225" s="207" t="s">
        <v>1255</v>
      </c>
      <c r="D225" s="207" t="s">
        <v>1052</v>
      </c>
      <c r="E225" s="207" t="s">
        <v>1109</v>
      </c>
      <c r="F225" s="208">
        <v>301</v>
      </c>
      <c r="G225" s="208">
        <v>86.21</v>
      </c>
      <c r="H225" s="209">
        <v>70.59</v>
      </c>
      <c r="I225" s="204" t="s">
        <v>1043</v>
      </c>
      <c r="J225" s="210" t="s">
        <v>110</v>
      </c>
    </row>
    <row r="226" spans="1:10">
      <c r="A226" s="204">
        <v>224</v>
      </c>
      <c r="B226" s="207" t="s">
        <v>1184</v>
      </c>
      <c r="C226" s="207" t="s">
        <v>1256</v>
      </c>
      <c r="D226" s="207" t="s">
        <v>1189</v>
      </c>
      <c r="E226" s="207" t="s">
        <v>1109</v>
      </c>
      <c r="F226" s="208">
        <v>302</v>
      </c>
      <c r="G226" s="208">
        <v>87.77</v>
      </c>
      <c r="H226" s="209">
        <v>71.86</v>
      </c>
      <c r="I226" s="210" t="s">
        <v>716</v>
      </c>
      <c r="J226" s="210" t="s">
        <v>110</v>
      </c>
    </row>
    <row r="227" spans="1:10">
      <c r="A227" s="204">
        <v>225</v>
      </c>
      <c r="B227" s="207" t="s">
        <v>1184</v>
      </c>
      <c r="C227" s="207" t="s">
        <v>1257</v>
      </c>
      <c r="D227" s="207" t="s">
        <v>1189</v>
      </c>
      <c r="E227" s="207" t="s">
        <v>1109</v>
      </c>
      <c r="F227" s="208">
        <v>303</v>
      </c>
      <c r="G227" s="208">
        <v>87.77</v>
      </c>
      <c r="H227" s="209">
        <v>71.86</v>
      </c>
      <c r="I227" s="210" t="s">
        <v>716</v>
      </c>
      <c r="J227" s="210" t="s">
        <v>110</v>
      </c>
    </row>
    <row r="228" spans="1:10">
      <c r="A228" s="204">
        <v>226</v>
      </c>
      <c r="B228" s="207" t="s">
        <v>1184</v>
      </c>
      <c r="C228" s="207" t="s">
        <v>1258</v>
      </c>
      <c r="D228" s="207" t="s">
        <v>1041</v>
      </c>
      <c r="E228" s="207" t="s">
        <v>1109</v>
      </c>
      <c r="F228" s="208">
        <v>304</v>
      </c>
      <c r="G228" s="208">
        <v>89.23</v>
      </c>
      <c r="H228" s="209">
        <v>73.06</v>
      </c>
      <c r="I228" s="204" t="s">
        <v>1043</v>
      </c>
      <c r="J228" s="204" t="s">
        <v>1044</v>
      </c>
    </row>
    <row r="229" spans="1:10">
      <c r="A229" s="204">
        <v>227</v>
      </c>
      <c r="B229" s="207" t="s">
        <v>1184</v>
      </c>
      <c r="C229" s="207" t="s">
        <v>1259</v>
      </c>
      <c r="D229" s="207" t="s">
        <v>1052</v>
      </c>
      <c r="E229" s="207" t="s">
        <v>1109</v>
      </c>
      <c r="F229" s="208">
        <v>401</v>
      </c>
      <c r="G229" s="208">
        <v>86.21</v>
      </c>
      <c r="H229" s="209">
        <v>70.59</v>
      </c>
      <c r="I229" s="204" t="s">
        <v>1043</v>
      </c>
      <c r="J229" s="210" t="s">
        <v>110</v>
      </c>
    </row>
    <row r="230" spans="1:10">
      <c r="A230" s="204">
        <v>228</v>
      </c>
      <c r="B230" s="207" t="s">
        <v>1184</v>
      </c>
      <c r="C230" s="207" t="s">
        <v>1260</v>
      </c>
      <c r="D230" s="207" t="s">
        <v>1189</v>
      </c>
      <c r="E230" s="207" t="s">
        <v>1109</v>
      </c>
      <c r="F230" s="208">
        <v>402</v>
      </c>
      <c r="G230" s="208">
        <v>87.77</v>
      </c>
      <c r="H230" s="209">
        <v>71.86</v>
      </c>
      <c r="I230" s="210" t="s">
        <v>716</v>
      </c>
      <c r="J230" s="210" t="s">
        <v>110</v>
      </c>
    </row>
    <row r="231" spans="1:10">
      <c r="A231" s="204">
        <v>229</v>
      </c>
      <c r="B231" s="207" t="s">
        <v>1184</v>
      </c>
      <c r="C231" s="207" t="s">
        <v>1261</v>
      </c>
      <c r="D231" s="207" t="s">
        <v>1189</v>
      </c>
      <c r="E231" s="207" t="s">
        <v>1109</v>
      </c>
      <c r="F231" s="208">
        <v>403</v>
      </c>
      <c r="G231" s="208">
        <v>87.77</v>
      </c>
      <c r="H231" s="209">
        <v>71.86</v>
      </c>
      <c r="I231" s="210" t="s">
        <v>716</v>
      </c>
      <c r="J231" s="210" t="s">
        <v>110</v>
      </c>
    </row>
    <row r="232" spans="1:10">
      <c r="A232" s="204">
        <v>230</v>
      </c>
      <c r="B232" s="207" t="s">
        <v>1184</v>
      </c>
      <c r="C232" s="207" t="s">
        <v>1262</v>
      </c>
      <c r="D232" s="207" t="s">
        <v>1041</v>
      </c>
      <c r="E232" s="207" t="s">
        <v>1109</v>
      </c>
      <c r="F232" s="208">
        <v>404</v>
      </c>
      <c r="G232" s="208">
        <v>89.23</v>
      </c>
      <c r="H232" s="209">
        <v>73.06</v>
      </c>
      <c r="I232" s="204" t="s">
        <v>1043</v>
      </c>
      <c r="J232" s="204" t="s">
        <v>1044</v>
      </c>
    </row>
    <row r="233" spans="1:10">
      <c r="A233" s="204">
        <v>231</v>
      </c>
      <c r="B233" s="207" t="s">
        <v>1184</v>
      </c>
      <c r="C233" s="207" t="s">
        <v>1263</v>
      </c>
      <c r="D233" s="207" t="s">
        <v>1052</v>
      </c>
      <c r="E233" s="207" t="s">
        <v>1109</v>
      </c>
      <c r="F233" s="208">
        <v>501</v>
      </c>
      <c r="G233" s="208">
        <v>86.21</v>
      </c>
      <c r="H233" s="209">
        <v>70.59</v>
      </c>
      <c r="I233" s="204" t="s">
        <v>1043</v>
      </c>
      <c r="J233" s="210" t="s">
        <v>110</v>
      </c>
    </row>
    <row r="234" spans="1:10">
      <c r="A234" s="204">
        <v>232</v>
      </c>
      <c r="B234" s="207" t="s">
        <v>1184</v>
      </c>
      <c r="C234" s="207" t="s">
        <v>1264</v>
      </c>
      <c r="D234" s="207" t="s">
        <v>1189</v>
      </c>
      <c r="E234" s="207" t="s">
        <v>1109</v>
      </c>
      <c r="F234" s="208">
        <v>502</v>
      </c>
      <c r="G234" s="208">
        <v>87.77</v>
      </c>
      <c r="H234" s="209">
        <v>71.86</v>
      </c>
      <c r="I234" s="210" t="s">
        <v>716</v>
      </c>
      <c r="J234" s="210" t="s">
        <v>110</v>
      </c>
    </row>
    <row r="235" spans="1:10">
      <c r="A235" s="204">
        <v>233</v>
      </c>
      <c r="B235" s="207" t="s">
        <v>1184</v>
      </c>
      <c r="C235" s="207" t="s">
        <v>1265</v>
      </c>
      <c r="D235" s="207" t="s">
        <v>1189</v>
      </c>
      <c r="E235" s="207" t="s">
        <v>1109</v>
      </c>
      <c r="F235" s="208">
        <v>503</v>
      </c>
      <c r="G235" s="208">
        <v>87.77</v>
      </c>
      <c r="H235" s="209">
        <v>71.86</v>
      </c>
      <c r="I235" s="210" t="s">
        <v>716</v>
      </c>
      <c r="J235" s="210" t="s">
        <v>110</v>
      </c>
    </row>
    <row r="236" spans="1:10">
      <c r="A236" s="204">
        <v>234</v>
      </c>
      <c r="B236" s="207" t="s">
        <v>1184</v>
      </c>
      <c r="C236" s="207" t="s">
        <v>1266</v>
      </c>
      <c r="D236" s="207" t="s">
        <v>1041</v>
      </c>
      <c r="E236" s="207" t="s">
        <v>1109</v>
      </c>
      <c r="F236" s="208">
        <v>504</v>
      </c>
      <c r="G236" s="208">
        <v>89.23</v>
      </c>
      <c r="H236" s="209">
        <v>73.06</v>
      </c>
      <c r="I236" s="204" t="s">
        <v>1043</v>
      </c>
      <c r="J236" s="204" t="s">
        <v>1044</v>
      </c>
    </row>
    <row r="237" spans="1:10">
      <c r="A237" s="204">
        <v>235</v>
      </c>
      <c r="B237" s="207" t="s">
        <v>1184</v>
      </c>
      <c r="C237" s="207" t="s">
        <v>1267</v>
      </c>
      <c r="D237" s="207" t="s">
        <v>1052</v>
      </c>
      <c r="E237" s="207" t="s">
        <v>1109</v>
      </c>
      <c r="F237" s="208">
        <v>601</v>
      </c>
      <c r="G237" s="208">
        <v>86.21</v>
      </c>
      <c r="H237" s="209">
        <v>70.59</v>
      </c>
      <c r="I237" s="204" t="s">
        <v>1043</v>
      </c>
      <c r="J237" s="210" t="s">
        <v>110</v>
      </c>
    </row>
    <row r="238" spans="1:10">
      <c r="A238" s="204">
        <v>236</v>
      </c>
      <c r="B238" s="207" t="s">
        <v>1184</v>
      </c>
      <c r="C238" s="207" t="s">
        <v>1268</v>
      </c>
      <c r="D238" s="207" t="s">
        <v>1189</v>
      </c>
      <c r="E238" s="207" t="s">
        <v>1109</v>
      </c>
      <c r="F238" s="208">
        <v>602</v>
      </c>
      <c r="G238" s="208">
        <v>87.77</v>
      </c>
      <c r="H238" s="209">
        <v>71.86</v>
      </c>
      <c r="I238" s="210" t="s">
        <v>716</v>
      </c>
      <c r="J238" s="210" t="s">
        <v>110</v>
      </c>
    </row>
    <row r="239" spans="1:10">
      <c r="A239" s="204">
        <v>237</v>
      </c>
      <c r="B239" s="207" t="s">
        <v>1184</v>
      </c>
      <c r="C239" s="207" t="s">
        <v>1269</v>
      </c>
      <c r="D239" s="207" t="s">
        <v>1189</v>
      </c>
      <c r="E239" s="207" t="s">
        <v>1109</v>
      </c>
      <c r="F239" s="208">
        <v>603</v>
      </c>
      <c r="G239" s="208">
        <v>87.77</v>
      </c>
      <c r="H239" s="209">
        <v>71.86</v>
      </c>
      <c r="I239" s="210" t="s">
        <v>716</v>
      </c>
      <c r="J239" s="210" t="s">
        <v>110</v>
      </c>
    </row>
    <row r="240" spans="1:10">
      <c r="A240" s="204">
        <v>238</v>
      </c>
      <c r="B240" s="207" t="s">
        <v>1184</v>
      </c>
      <c r="C240" s="207" t="s">
        <v>1270</v>
      </c>
      <c r="D240" s="207" t="s">
        <v>1041</v>
      </c>
      <c r="E240" s="207" t="s">
        <v>1109</v>
      </c>
      <c r="F240" s="208">
        <v>604</v>
      </c>
      <c r="G240" s="208">
        <v>89.23</v>
      </c>
      <c r="H240" s="209">
        <v>73.06</v>
      </c>
      <c r="I240" s="204" t="s">
        <v>1043</v>
      </c>
      <c r="J240" s="204" t="s">
        <v>1044</v>
      </c>
    </row>
    <row r="241" spans="1:10">
      <c r="A241" s="204">
        <v>239</v>
      </c>
      <c r="B241" s="207" t="s">
        <v>1184</v>
      </c>
      <c r="C241" s="207" t="s">
        <v>1271</v>
      </c>
      <c r="D241" s="207" t="s">
        <v>1052</v>
      </c>
      <c r="E241" s="207" t="s">
        <v>1109</v>
      </c>
      <c r="F241" s="208">
        <v>701</v>
      </c>
      <c r="G241" s="208">
        <v>86.21</v>
      </c>
      <c r="H241" s="209">
        <v>70.59</v>
      </c>
      <c r="I241" s="204" t="s">
        <v>1043</v>
      </c>
      <c r="J241" s="210" t="s">
        <v>110</v>
      </c>
    </row>
    <row r="242" spans="1:10">
      <c r="A242" s="204">
        <v>240</v>
      </c>
      <c r="B242" s="207" t="s">
        <v>1184</v>
      </c>
      <c r="C242" s="207" t="s">
        <v>1272</v>
      </c>
      <c r="D242" s="207" t="s">
        <v>1189</v>
      </c>
      <c r="E242" s="207" t="s">
        <v>1109</v>
      </c>
      <c r="F242" s="208">
        <v>702</v>
      </c>
      <c r="G242" s="208">
        <v>87.77</v>
      </c>
      <c r="H242" s="209">
        <v>71.86</v>
      </c>
      <c r="I242" s="210" t="s">
        <v>716</v>
      </c>
      <c r="J242" s="210" t="s">
        <v>110</v>
      </c>
    </row>
    <row r="243" spans="1:10">
      <c r="A243" s="204">
        <v>241</v>
      </c>
      <c r="B243" s="207" t="s">
        <v>1184</v>
      </c>
      <c r="C243" s="207" t="s">
        <v>1273</v>
      </c>
      <c r="D243" s="207" t="s">
        <v>1189</v>
      </c>
      <c r="E243" s="207" t="s">
        <v>1109</v>
      </c>
      <c r="F243" s="208">
        <v>703</v>
      </c>
      <c r="G243" s="208">
        <v>87.77</v>
      </c>
      <c r="H243" s="209">
        <v>71.86</v>
      </c>
      <c r="I243" s="210" t="s">
        <v>716</v>
      </c>
      <c r="J243" s="210" t="s">
        <v>110</v>
      </c>
    </row>
    <row r="244" spans="1:10">
      <c r="A244" s="204">
        <v>242</v>
      </c>
      <c r="B244" s="207" t="s">
        <v>1184</v>
      </c>
      <c r="C244" s="207" t="s">
        <v>1274</v>
      </c>
      <c r="D244" s="207" t="s">
        <v>1041</v>
      </c>
      <c r="E244" s="207" t="s">
        <v>1109</v>
      </c>
      <c r="F244" s="208">
        <v>704</v>
      </c>
      <c r="G244" s="208">
        <v>89.23</v>
      </c>
      <c r="H244" s="209">
        <v>73.06</v>
      </c>
      <c r="I244" s="204" t="s">
        <v>1043</v>
      </c>
      <c r="J244" s="204" t="s">
        <v>1044</v>
      </c>
    </row>
    <row r="245" spans="1:10">
      <c r="A245" s="204">
        <v>243</v>
      </c>
      <c r="B245" s="207" t="s">
        <v>1184</v>
      </c>
      <c r="C245" s="207" t="s">
        <v>1275</v>
      </c>
      <c r="D245" s="207" t="s">
        <v>1052</v>
      </c>
      <c r="E245" s="207" t="s">
        <v>1109</v>
      </c>
      <c r="F245" s="208">
        <v>801</v>
      </c>
      <c r="G245" s="208">
        <v>86.21</v>
      </c>
      <c r="H245" s="209">
        <v>70.59</v>
      </c>
      <c r="I245" s="204" t="s">
        <v>1043</v>
      </c>
      <c r="J245" s="210" t="s">
        <v>110</v>
      </c>
    </row>
    <row r="246" spans="1:10">
      <c r="A246" s="204">
        <v>244</v>
      </c>
      <c r="B246" s="207" t="s">
        <v>1184</v>
      </c>
      <c r="C246" s="207" t="s">
        <v>1276</v>
      </c>
      <c r="D246" s="207" t="s">
        <v>1189</v>
      </c>
      <c r="E246" s="207" t="s">
        <v>1109</v>
      </c>
      <c r="F246" s="208">
        <v>802</v>
      </c>
      <c r="G246" s="208">
        <v>87.77</v>
      </c>
      <c r="H246" s="209">
        <v>71.86</v>
      </c>
      <c r="I246" s="210" t="s">
        <v>716</v>
      </c>
      <c r="J246" s="210" t="s">
        <v>110</v>
      </c>
    </row>
    <row r="247" spans="1:10">
      <c r="A247" s="204">
        <v>245</v>
      </c>
      <c r="B247" s="207" t="s">
        <v>1184</v>
      </c>
      <c r="C247" s="207" t="s">
        <v>1277</v>
      </c>
      <c r="D247" s="207" t="s">
        <v>1189</v>
      </c>
      <c r="E247" s="207" t="s">
        <v>1109</v>
      </c>
      <c r="F247" s="208">
        <v>803</v>
      </c>
      <c r="G247" s="208">
        <v>87.77</v>
      </c>
      <c r="H247" s="209">
        <v>71.86</v>
      </c>
      <c r="I247" s="210" t="s">
        <v>716</v>
      </c>
      <c r="J247" s="210" t="s">
        <v>110</v>
      </c>
    </row>
    <row r="248" spans="1:10">
      <c r="A248" s="204">
        <v>246</v>
      </c>
      <c r="B248" s="207" t="s">
        <v>1184</v>
      </c>
      <c r="C248" s="207" t="s">
        <v>1278</v>
      </c>
      <c r="D248" s="207" t="s">
        <v>1041</v>
      </c>
      <c r="E248" s="207" t="s">
        <v>1109</v>
      </c>
      <c r="F248" s="208">
        <v>804</v>
      </c>
      <c r="G248" s="208">
        <v>89.23</v>
      </c>
      <c r="H248" s="209">
        <v>73.06</v>
      </c>
      <c r="I248" s="204" t="s">
        <v>1043</v>
      </c>
      <c r="J248" s="204" t="s">
        <v>1044</v>
      </c>
    </row>
    <row r="249" spans="1:10">
      <c r="A249" s="204">
        <v>247</v>
      </c>
      <c r="B249" s="207" t="s">
        <v>1184</v>
      </c>
      <c r="C249" s="207" t="s">
        <v>1279</v>
      </c>
      <c r="D249" s="207" t="s">
        <v>1052</v>
      </c>
      <c r="E249" s="207" t="s">
        <v>1109</v>
      </c>
      <c r="F249" s="208">
        <v>901</v>
      </c>
      <c r="G249" s="208">
        <v>86.21</v>
      </c>
      <c r="H249" s="209">
        <v>70.59</v>
      </c>
      <c r="I249" s="204" t="s">
        <v>1043</v>
      </c>
      <c r="J249" s="210" t="s">
        <v>110</v>
      </c>
    </row>
    <row r="250" spans="1:10">
      <c r="A250" s="204">
        <v>248</v>
      </c>
      <c r="B250" s="207" t="s">
        <v>1184</v>
      </c>
      <c r="C250" s="207" t="s">
        <v>1280</v>
      </c>
      <c r="D250" s="207" t="s">
        <v>1189</v>
      </c>
      <c r="E250" s="207" t="s">
        <v>1109</v>
      </c>
      <c r="F250" s="208">
        <v>902</v>
      </c>
      <c r="G250" s="208">
        <v>87.77</v>
      </c>
      <c r="H250" s="209">
        <v>71.86</v>
      </c>
      <c r="I250" s="210" t="s">
        <v>716</v>
      </c>
      <c r="J250" s="210" t="s">
        <v>110</v>
      </c>
    </row>
    <row r="251" spans="1:10">
      <c r="A251" s="204">
        <v>249</v>
      </c>
      <c r="B251" s="207" t="s">
        <v>1184</v>
      </c>
      <c r="C251" s="207" t="s">
        <v>1281</v>
      </c>
      <c r="D251" s="207" t="s">
        <v>1189</v>
      </c>
      <c r="E251" s="207" t="s">
        <v>1109</v>
      </c>
      <c r="F251" s="208">
        <v>903</v>
      </c>
      <c r="G251" s="208">
        <v>87.77</v>
      </c>
      <c r="H251" s="209">
        <v>71.86</v>
      </c>
      <c r="I251" s="210" t="s">
        <v>716</v>
      </c>
      <c r="J251" s="210" t="s">
        <v>110</v>
      </c>
    </row>
    <row r="252" spans="1:10">
      <c r="A252" s="204">
        <v>250</v>
      </c>
      <c r="B252" s="207" t="s">
        <v>1184</v>
      </c>
      <c r="C252" s="207" t="s">
        <v>1282</v>
      </c>
      <c r="D252" s="207" t="s">
        <v>1041</v>
      </c>
      <c r="E252" s="207" t="s">
        <v>1109</v>
      </c>
      <c r="F252" s="208">
        <v>904</v>
      </c>
      <c r="G252" s="208">
        <v>89.23</v>
      </c>
      <c r="H252" s="209">
        <v>73.06</v>
      </c>
      <c r="I252" s="204" t="s">
        <v>1043</v>
      </c>
      <c r="J252" s="204" t="s">
        <v>1044</v>
      </c>
    </row>
    <row r="253" spans="1:10">
      <c r="A253" s="204">
        <v>251</v>
      </c>
      <c r="B253" s="207" t="s">
        <v>1184</v>
      </c>
      <c r="C253" s="207" t="s">
        <v>1283</v>
      </c>
      <c r="D253" s="207" t="s">
        <v>1052</v>
      </c>
      <c r="E253" s="207" t="s">
        <v>1109</v>
      </c>
      <c r="F253" s="208">
        <v>1001</v>
      </c>
      <c r="G253" s="208">
        <v>86.21</v>
      </c>
      <c r="H253" s="209">
        <v>70.59</v>
      </c>
      <c r="I253" s="204" t="s">
        <v>1043</v>
      </c>
      <c r="J253" s="210" t="s">
        <v>110</v>
      </c>
    </row>
    <row r="254" spans="1:10">
      <c r="A254" s="204">
        <v>252</v>
      </c>
      <c r="B254" s="207" t="s">
        <v>1184</v>
      </c>
      <c r="C254" s="207" t="s">
        <v>1284</v>
      </c>
      <c r="D254" s="207" t="s">
        <v>1189</v>
      </c>
      <c r="E254" s="207" t="s">
        <v>1109</v>
      </c>
      <c r="F254" s="208">
        <v>1002</v>
      </c>
      <c r="G254" s="208">
        <v>87.77</v>
      </c>
      <c r="H254" s="209">
        <v>71.86</v>
      </c>
      <c r="I254" s="210" t="s">
        <v>716</v>
      </c>
      <c r="J254" s="210" t="s">
        <v>110</v>
      </c>
    </row>
    <row r="255" spans="1:10">
      <c r="A255" s="204">
        <v>253</v>
      </c>
      <c r="B255" s="207" t="s">
        <v>1184</v>
      </c>
      <c r="C255" s="207" t="s">
        <v>1285</v>
      </c>
      <c r="D255" s="207" t="s">
        <v>1189</v>
      </c>
      <c r="E255" s="207" t="s">
        <v>1109</v>
      </c>
      <c r="F255" s="208">
        <v>1003</v>
      </c>
      <c r="G255" s="208">
        <v>87.77</v>
      </c>
      <c r="H255" s="209">
        <v>71.86</v>
      </c>
      <c r="I255" s="210" t="s">
        <v>716</v>
      </c>
      <c r="J255" s="210" t="s">
        <v>110</v>
      </c>
    </row>
    <row r="256" spans="1:10">
      <c r="A256" s="204">
        <v>254</v>
      </c>
      <c r="B256" s="207" t="s">
        <v>1184</v>
      </c>
      <c r="C256" s="207" t="s">
        <v>1286</v>
      </c>
      <c r="D256" s="207" t="s">
        <v>1041</v>
      </c>
      <c r="E256" s="207" t="s">
        <v>1109</v>
      </c>
      <c r="F256" s="208">
        <v>1004</v>
      </c>
      <c r="G256" s="208">
        <v>89.23</v>
      </c>
      <c r="H256" s="209">
        <v>73.06</v>
      </c>
      <c r="I256" s="204" t="s">
        <v>1043</v>
      </c>
      <c r="J256" s="204" t="s">
        <v>1044</v>
      </c>
    </row>
    <row r="257" spans="1:10">
      <c r="A257" s="204">
        <v>255</v>
      </c>
      <c r="B257" s="207" t="s">
        <v>1184</v>
      </c>
      <c r="C257" s="207" t="s">
        <v>1287</v>
      </c>
      <c r="D257" s="207" t="s">
        <v>1052</v>
      </c>
      <c r="E257" s="207" t="s">
        <v>1109</v>
      </c>
      <c r="F257" s="208">
        <v>1101</v>
      </c>
      <c r="G257" s="208">
        <v>86.21</v>
      </c>
      <c r="H257" s="209">
        <v>70.59</v>
      </c>
      <c r="I257" s="204" t="s">
        <v>1043</v>
      </c>
      <c r="J257" s="210" t="s">
        <v>110</v>
      </c>
    </row>
    <row r="258" spans="1:10">
      <c r="A258" s="204">
        <v>256</v>
      </c>
      <c r="B258" s="207" t="s">
        <v>1184</v>
      </c>
      <c r="C258" s="207" t="s">
        <v>1288</v>
      </c>
      <c r="D258" s="207" t="s">
        <v>1189</v>
      </c>
      <c r="E258" s="207" t="s">
        <v>1109</v>
      </c>
      <c r="F258" s="208">
        <v>1102</v>
      </c>
      <c r="G258" s="208">
        <v>87.77</v>
      </c>
      <c r="H258" s="209">
        <v>71.86</v>
      </c>
      <c r="I258" s="210" t="s">
        <v>716</v>
      </c>
      <c r="J258" s="210" t="s">
        <v>110</v>
      </c>
    </row>
    <row r="259" spans="1:10">
      <c r="A259" s="204">
        <v>257</v>
      </c>
      <c r="B259" s="207" t="s">
        <v>1184</v>
      </c>
      <c r="C259" s="207" t="s">
        <v>1289</v>
      </c>
      <c r="D259" s="207" t="s">
        <v>1189</v>
      </c>
      <c r="E259" s="207" t="s">
        <v>1109</v>
      </c>
      <c r="F259" s="208">
        <v>1103</v>
      </c>
      <c r="G259" s="208">
        <v>87.77</v>
      </c>
      <c r="H259" s="209">
        <v>71.86</v>
      </c>
      <c r="I259" s="210" t="s">
        <v>716</v>
      </c>
      <c r="J259" s="210" t="s">
        <v>110</v>
      </c>
    </row>
    <row r="260" spans="1:10">
      <c r="A260" s="204">
        <v>258</v>
      </c>
      <c r="B260" s="207" t="s">
        <v>1184</v>
      </c>
      <c r="C260" s="207" t="s">
        <v>1290</v>
      </c>
      <c r="D260" s="207" t="s">
        <v>1041</v>
      </c>
      <c r="E260" s="207" t="s">
        <v>1109</v>
      </c>
      <c r="F260" s="208">
        <v>1104</v>
      </c>
      <c r="G260" s="208">
        <v>89.23</v>
      </c>
      <c r="H260" s="209">
        <v>73.06</v>
      </c>
      <c r="I260" s="204" t="s">
        <v>1043</v>
      </c>
      <c r="J260" s="204" t="s">
        <v>1044</v>
      </c>
    </row>
    <row r="261" spans="1:10">
      <c r="A261" s="204">
        <v>259</v>
      </c>
      <c r="B261" s="207" t="s">
        <v>1184</v>
      </c>
      <c r="C261" s="207" t="s">
        <v>1291</v>
      </c>
      <c r="D261" s="207" t="s">
        <v>1052</v>
      </c>
      <c r="E261" s="207" t="s">
        <v>1109</v>
      </c>
      <c r="F261" s="208">
        <v>1201</v>
      </c>
      <c r="G261" s="208">
        <v>86.21</v>
      </c>
      <c r="H261" s="209">
        <v>70.59</v>
      </c>
      <c r="I261" s="204" t="s">
        <v>1043</v>
      </c>
      <c r="J261" s="210" t="s">
        <v>110</v>
      </c>
    </row>
    <row r="262" spans="1:10">
      <c r="A262" s="204">
        <v>260</v>
      </c>
      <c r="B262" s="207" t="s">
        <v>1184</v>
      </c>
      <c r="C262" s="207" t="s">
        <v>1292</v>
      </c>
      <c r="D262" s="207" t="s">
        <v>1189</v>
      </c>
      <c r="E262" s="207" t="s">
        <v>1109</v>
      </c>
      <c r="F262" s="208">
        <v>1202</v>
      </c>
      <c r="G262" s="208">
        <v>87.77</v>
      </c>
      <c r="H262" s="209">
        <v>71.86</v>
      </c>
      <c r="I262" s="210" t="s">
        <v>716</v>
      </c>
      <c r="J262" s="210" t="s">
        <v>110</v>
      </c>
    </row>
    <row r="263" spans="1:10">
      <c r="A263" s="204">
        <v>261</v>
      </c>
      <c r="B263" s="207" t="s">
        <v>1184</v>
      </c>
      <c r="C263" s="207" t="s">
        <v>1293</v>
      </c>
      <c r="D263" s="207" t="s">
        <v>1189</v>
      </c>
      <c r="E263" s="207" t="s">
        <v>1109</v>
      </c>
      <c r="F263" s="208">
        <v>1203</v>
      </c>
      <c r="G263" s="208">
        <v>87.77</v>
      </c>
      <c r="H263" s="209">
        <v>71.86</v>
      </c>
      <c r="I263" s="210" t="s">
        <v>716</v>
      </c>
      <c r="J263" s="210" t="s">
        <v>110</v>
      </c>
    </row>
    <row r="264" spans="1:10">
      <c r="A264" s="204">
        <v>262</v>
      </c>
      <c r="B264" s="207" t="s">
        <v>1184</v>
      </c>
      <c r="C264" s="207" t="s">
        <v>1294</v>
      </c>
      <c r="D264" s="207" t="s">
        <v>1041</v>
      </c>
      <c r="E264" s="207" t="s">
        <v>1109</v>
      </c>
      <c r="F264" s="208">
        <v>1204</v>
      </c>
      <c r="G264" s="208">
        <v>89.23</v>
      </c>
      <c r="H264" s="209">
        <v>73.06</v>
      </c>
      <c r="I264" s="204" t="s">
        <v>1043</v>
      </c>
      <c r="J264" s="204" t="s">
        <v>1044</v>
      </c>
    </row>
    <row r="265" spans="1:10">
      <c r="A265" s="204">
        <v>263</v>
      </c>
      <c r="B265" s="207" t="s">
        <v>1184</v>
      </c>
      <c r="C265" s="207" t="s">
        <v>1295</v>
      </c>
      <c r="D265" s="207" t="s">
        <v>1052</v>
      </c>
      <c r="E265" s="207" t="s">
        <v>1109</v>
      </c>
      <c r="F265" s="208">
        <v>1301</v>
      </c>
      <c r="G265" s="208">
        <v>86.21</v>
      </c>
      <c r="H265" s="209">
        <v>70.59</v>
      </c>
      <c r="I265" s="204" t="s">
        <v>1043</v>
      </c>
      <c r="J265" s="210" t="s">
        <v>110</v>
      </c>
    </row>
    <row r="266" spans="1:10">
      <c r="A266" s="204">
        <v>264</v>
      </c>
      <c r="B266" s="207" t="s">
        <v>1184</v>
      </c>
      <c r="C266" s="207" t="s">
        <v>1296</v>
      </c>
      <c r="D266" s="207" t="s">
        <v>1189</v>
      </c>
      <c r="E266" s="207" t="s">
        <v>1109</v>
      </c>
      <c r="F266" s="208">
        <v>1302</v>
      </c>
      <c r="G266" s="208">
        <v>87.77</v>
      </c>
      <c r="H266" s="209">
        <v>71.86</v>
      </c>
      <c r="I266" s="210" t="s">
        <v>716</v>
      </c>
      <c r="J266" s="210" t="s">
        <v>110</v>
      </c>
    </row>
    <row r="267" spans="1:10">
      <c r="A267" s="204">
        <v>265</v>
      </c>
      <c r="B267" s="207" t="s">
        <v>1184</v>
      </c>
      <c r="C267" s="207" t="s">
        <v>1297</v>
      </c>
      <c r="D267" s="207" t="s">
        <v>1189</v>
      </c>
      <c r="E267" s="207" t="s">
        <v>1109</v>
      </c>
      <c r="F267" s="208">
        <v>1303</v>
      </c>
      <c r="G267" s="208">
        <v>87.77</v>
      </c>
      <c r="H267" s="209">
        <v>71.86</v>
      </c>
      <c r="I267" s="210" t="s">
        <v>716</v>
      </c>
      <c r="J267" s="210" t="s">
        <v>110</v>
      </c>
    </row>
    <row r="268" spans="1:10">
      <c r="A268" s="204">
        <v>266</v>
      </c>
      <c r="B268" s="207" t="s">
        <v>1184</v>
      </c>
      <c r="C268" s="207" t="s">
        <v>1298</v>
      </c>
      <c r="D268" s="207" t="s">
        <v>1041</v>
      </c>
      <c r="E268" s="207" t="s">
        <v>1109</v>
      </c>
      <c r="F268" s="208">
        <v>1304</v>
      </c>
      <c r="G268" s="208">
        <v>89.23</v>
      </c>
      <c r="H268" s="209">
        <v>73.06</v>
      </c>
      <c r="I268" s="204" t="s">
        <v>1043</v>
      </c>
      <c r="J268" s="204" t="s">
        <v>1044</v>
      </c>
    </row>
    <row r="269" spans="1:10">
      <c r="A269" s="204">
        <v>267</v>
      </c>
      <c r="B269" s="207" t="s">
        <v>1184</v>
      </c>
      <c r="C269" s="207" t="s">
        <v>1299</v>
      </c>
      <c r="D269" s="207" t="s">
        <v>1052</v>
      </c>
      <c r="E269" s="207" t="s">
        <v>1109</v>
      </c>
      <c r="F269" s="208">
        <v>1401</v>
      </c>
      <c r="G269" s="208">
        <v>86.21</v>
      </c>
      <c r="H269" s="209">
        <v>70.59</v>
      </c>
      <c r="I269" s="204" t="s">
        <v>1043</v>
      </c>
      <c r="J269" s="210" t="s">
        <v>110</v>
      </c>
    </row>
    <row r="270" spans="1:10">
      <c r="A270" s="204">
        <v>268</v>
      </c>
      <c r="B270" s="207" t="s">
        <v>1184</v>
      </c>
      <c r="C270" s="207" t="s">
        <v>1300</v>
      </c>
      <c r="D270" s="207" t="s">
        <v>1189</v>
      </c>
      <c r="E270" s="207" t="s">
        <v>1109</v>
      </c>
      <c r="F270" s="208">
        <v>1402</v>
      </c>
      <c r="G270" s="208">
        <v>87.77</v>
      </c>
      <c r="H270" s="209">
        <v>71.86</v>
      </c>
      <c r="I270" s="210" t="s">
        <v>716</v>
      </c>
      <c r="J270" s="210" t="s">
        <v>110</v>
      </c>
    </row>
    <row r="271" spans="1:10">
      <c r="A271" s="204">
        <v>269</v>
      </c>
      <c r="B271" s="207" t="s">
        <v>1184</v>
      </c>
      <c r="C271" s="207" t="s">
        <v>1301</v>
      </c>
      <c r="D271" s="207" t="s">
        <v>1189</v>
      </c>
      <c r="E271" s="207" t="s">
        <v>1109</v>
      </c>
      <c r="F271" s="208">
        <v>1403</v>
      </c>
      <c r="G271" s="208">
        <v>87.77</v>
      </c>
      <c r="H271" s="209">
        <v>71.86</v>
      </c>
      <c r="I271" s="210" t="s">
        <v>716</v>
      </c>
      <c r="J271" s="210" t="s">
        <v>110</v>
      </c>
    </row>
    <row r="272" spans="1:10">
      <c r="A272" s="204">
        <v>270</v>
      </c>
      <c r="B272" s="207" t="s">
        <v>1184</v>
      </c>
      <c r="C272" s="207" t="s">
        <v>1302</v>
      </c>
      <c r="D272" s="207" t="s">
        <v>1041</v>
      </c>
      <c r="E272" s="207" t="s">
        <v>1109</v>
      </c>
      <c r="F272" s="208">
        <v>1404</v>
      </c>
      <c r="G272" s="208">
        <v>89.23</v>
      </c>
      <c r="H272" s="209">
        <v>73.06</v>
      </c>
      <c r="I272" s="204" t="s">
        <v>1043</v>
      </c>
      <c r="J272" s="204" t="s">
        <v>1044</v>
      </c>
    </row>
    <row r="273" spans="1:10">
      <c r="A273" s="204">
        <v>271</v>
      </c>
      <c r="B273" s="207" t="s">
        <v>1184</v>
      </c>
      <c r="C273" s="207" t="s">
        <v>1303</v>
      </c>
      <c r="D273" s="207" t="s">
        <v>1052</v>
      </c>
      <c r="E273" s="207" t="s">
        <v>1109</v>
      </c>
      <c r="F273" s="208">
        <v>1501</v>
      </c>
      <c r="G273" s="208">
        <v>86.21</v>
      </c>
      <c r="H273" s="209">
        <v>70.59</v>
      </c>
      <c r="I273" s="204" t="s">
        <v>1043</v>
      </c>
      <c r="J273" s="210" t="s">
        <v>110</v>
      </c>
    </row>
    <row r="274" spans="1:10">
      <c r="A274" s="204">
        <v>272</v>
      </c>
      <c r="B274" s="207" t="s">
        <v>1184</v>
      </c>
      <c r="C274" s="207" t="s">
        <v>1304</v>
      </c>
      <c r="D274" s="207" t="s">
        <v>1189</v>
      </c>
      <c r="E274" s="207" t="s">
        <v>1109</v>
      </c>
      <c r="F274" s="208">
        <v>1502</v>
      </c>
      <c r="G274" s="208">
        <v>87.77</v>
      </c>
      <c r="H274" s="209">
        <v>71.86</v>
      </c>
      <c r="I274" s="210" t="s">
        <v>716</v>
      </c>
      <c r="J274" s="210" t="s">
        <v>110</v>
      </c>
    </row>
    <row r="275" spans="1:10">
      <c r="A275" s="204">
        <v>273</v>
      </c>
      <c r="B275" s="207" t="s">
        <v>1184</v>
      </c>
      <c r="C275" s="207" t="s">
        <v>1305</v>
      </c>
      <c r="D275" s="207" t="s">
        <v>1189</v>
      </c>
      <c r="E275" s="207" t="s">
        <v>1109</v>
      </c>
      <c r="F275" s="208">
        <v>1503</v>
      </c>
      <c r="G275" s="208">
        <v>87.77</v>
      </c>
      <c r="H275" s="209">
        <v>71.86</v>
      </c>
      <c r="I275" s="210" t="s">
        <v>716</v>
      </c>
      <c r="J275" s="210" t="s">
        <v>110</v>
      </c>
    </row>
    <row r="276" spans="1:10">
      <c r="A276" s="204">
        <v>274</v>
      </c>
      <c r="B276" s="207" t="s">
        <v>1184</v>
      </c>
      <c r="C276" s="207" t="s">
        <v>1306</v>
      </c>
      <c r="D276" s="207" t="s">
        <v>1041</v>
      </c>
      <c r="E276" s="207" t="s">
        <v>1109</v>
      </c>
      <c r="F276" s="208">
        <v>1504</v>
      </c>
      <c r="G276" s="208">
        <v>89.23</v>
      </c>
      <c r="H276" s="209">
        <v>73.06</v>
      </c>
      <c r="I276" s="204" t="s">
        <v>1043</v>
      </c>
      <c r="J276" s="204" t="s">
        <v>1044</v>
      </c>
    </row>
    <row r="277" spans="1:10">
      <c r="A277" s="204">
        <v>275</v>
      </c>
      <c r="B277" s="207" t="s">
        <v>1307</v>
      </c>
      <c r="C277" s="207" t="s">
        <v>1308</v>
      </c>
      <c r="D277" s="207" t="s">
        <v>1052</v>
      </c>
      <c r="E277" s="207" t="s">
        <v>1042</v>
      </c>
      <c r="F277" s="208">
        <v>101</v>
      </c>
      <c r="G277" s="208">
        <v>87.08</v>
      </c>
      <c r="H277" s="209">
        <v>71.319999999999993</v>
      </c>
      <c r="I277" s="204" t="s">
        <v>1043</v>
      </c>
      <c r="J277" s="210" t="s">
        <v>110</v>
      </c>
    </row>
    <row r="278" spans="1:10">
      <c r="A278" s="204">
        <v>276</v>
      </c>
      <c r="B278" s="207" t="s">
        <v>1307</v>
      </c>
      <c r="C278" s="207" t="s">
        <v>1309</v>
      </c>
      <c r="D278" s="207" t="s">
        <v>1187</v>
      </c>
      <c r="E278" s="207" t="s">
        <v>1042</v>
      </c>
      <c r="F278" s="208">
        <v>102</v>
      </c>
      <c r="G278" s="208">
        <v>47.23</v>
      </c>
      <c r="H278" s="209">
        <v>38.68</v>
      </c>
      <c r="I278" s="210" t="s">
        <v>716</v>
      </c>
      <c r="J278" s="210" t="s">
        <v>1049</v>
      </c>
    </row>
    <row r="279" spans="1:10">
      <c r="A279" s="204">
        <v>277</v>
      </c>
      <c r="B279" s="207" t="s">
        <v>1307</v>
      </c>
      <c r="C279" s="207" t="s">
        <v>1310</v>
      </c>
      <c r="D279" s="207" t="s">
        <v>1189</v>
      </c>
      <c r="E279" s="207" t="s">
        <v>1042</v>
      </c>
      <c r="F279" s="208">
        <v>103</v>
      </c>
      <c r="G279" s="208">
        <v>87.58</v>
      </c>
      <c r="H279" s="209">
        <v>71.73</v>
      </c>
      <c r="I279" s="210" t="s">
        <v>716</v>
      </c>
      <c r="J279" s="210" t="s">
        <v>110</v>
      </c>
    </row>
    <row r="280" spans="1:10">
      <c r="A280" s="204">
        <v>278</v>
      </c>
      <c r="B280" s="207" t="s">
        <v>1307</v>
      </c>
      <c r="C280" s="207" t="s">
        <v>1311</v>
      </c>
      <c r="D280" s="207" t="s">
        <v>1052</v>
      </c>
      <c r="E280" s="207" t="s">
        <v>1042</v>
      </c>
      <c r="F280" s="208">
        <v>104</v>
      </c>
      <c r="G280" s="208">
        <v>86.19</v>
      </c>
      <c r="H280" s="209">
        <v>70.59</v>
      </c>
      <c r="I280" s="204" t="s">
        <v>1043</v>
      </c>
      <c r="J280" s="210" t="s">
        <v>110</v>
      </c>
    </row>
    <row r="281" spans="1:10">
      <c r="A281" s="204">
        <v>279</v>
      </c>
      <c r="B281" s="207" t="s">
        <v>1307</v>
      </c>
      <c r="C281" s="207" t="s">
        <v>1312</v>
      </c>
      <c r="D281" s="207" t="s">
        <v>1052</v>
      </c>
      <c r="E281" s="207" t="s">
        <v>1042</v>
      </c>
      <c r="F281" s="208">
        <v>201</v>
      </c>
      <c r="G281" s="208">
        <v>87.08</v>
      </c>
      <c r="H281" s="209">
        <v>71.319999999999993</v>
      </c>
      <c r="I281" s="204" t="s">
        <v>1043</v>
      </c>
      <c r="J281" s="210" t="s">
        <v>110</v>
      </c>
    </row>
    <row r="282" spans="1:10">
      <c r="A282" s="204">
        <v>280</v>
      </c>
      <c r="B282" s="207" t="s">
        <v>1307</v>
      </c>
      <c r="C282" s="207" t="s">
        <v>1313</v>
      </c>
      <c r="D282" s="207" t="s">
        <v>1189</v>
      </c>
      <c r="E282" s="207" t="s">
        <v>1042</v>
      </c>
      <c r="F282" s="208">
        <v>202</v>
      </c>
      <c r="G282" s="208">
        <v>87.74</v>
      </c>
      <c r="H282" s="209">
        <v>71.86</v>
      </c>
      <c r="I282" s="210" t="s">
        <v>716</v>
      </c>
      <c r="J282" s="210" t="s">
        <v>110</v>
      </c>
    </row>
    <row r="283" spans="1:10">
      <c r="A283" s="204">
        <v>281</v>
      </c>
      <c r="B283" s="207" t="s">
        <v>1307</v>
      </c>
      <c r="C283" s="207" t="s">
        <v>1314</v>
      </c>
      <c r="D283" s="207" t="s">
        <v>1189</v>
      </c>
      <c r="E283" s="207" t="s">
        <v>1042</v>
      </c>
      <c r="F283" s="208">
        <v>203</v>
      </c>
      <c r="G283" s="208">
        <v>87.74</v>
      </c>
      <c r="H283" s="209">
        <v>71.86</v>
      </c>
      <c r="I283" s="210" t="s">
        <v>716</v>
      </c>
      <c r="J283" s="210" t="s">
        <v>110</v>
      </c>
    </row>
    <row r="284" spans="1:10">
      <c r="A284" s="204">
        <v>282</v>
      </c>
      <c r="B284" s="207" t="s">
        <v>1307</v>
      </c>
      <c r="C284" s="207" t="s">
        <v>1315</v>
      </c>
      <c r="D284" s="207" t="s">
        <v>1052</v>
      </c>
      <c r="E284" s="207" t="s">
        <v>1042</v>
      </c>
      <c r="F284" s="208">
        <v>204</v>
      </c>
      <c r="G284" s="208">
        <v>86.19</v>
      </c>
      <c r="H284" s="209">
        <v>70.59</v>
      </c>
      <c r="I284" s="204" t="s">
        <v>1043</v>
      </c>
      <c r="J284" s="210" t="s">
        <v>110</v>
      </c>
    </row>
    <row r="285" spans="1:10">
      <c r="A285" s="204">
        <v>283</v>
      </c>
      <c r="B285" s="207" t="s">
        <v>1307</v>
      </c>
      <c r="C285" s="207" t="s">
        <v>1316</v>
      </c>
      <c r="D285" s="207" t="s">
        <v>1052</v>
      </c>
      <c r="E285" s="207" t="s">
        <v>1042</v>
      </c>
      <c r="F285" s="208">
        <v>301</v>
      </c>
      <c r="G285" s="208">
        <v>87.08</v>
      </c>
      <c r="H285" s="209">
        <v>71.319999999999993</v>
      </c>
      <c r="I285" s="204" t="s">
        <v>1043</v>
      </c>
      <c r="J285" s="210" t="s">
        <v>110</v>
      </c>
    </row>
    <row r="286" spans="1:10">
      <c r="A286" s="204">
        <v>284</v>
      </c>
      <c r="B286" s="207" t="s">
        <v>1307</v>
      </c>
      <c r="C286" s="207" t="s">
        <v>1317</v>
      </c>
      <c r="D286" s="207" t="s">
        <v>1189</v>
      </c>
      <c r="E286" s="207" t="s">
        <v>1042</v>
      </c>
      <c r="F286" s="208">
        <v>302</v>
      </c>
      <c r="G286" s="208">
        <v>87.74</v>
      </c>
      <c r="H286" s="209">
        <v>71.86</v>
      </c>
      <c r="I286" s="210" t="s">
        <v>716</v>
      </c>
      <c r="J286" s="210" t="s">
        <v>110</v>
      </c>
    </row>
    <row r="287" spans="1:10">
      <c r="A287" s="204">
        <v>285</v>
      </c>
      <c r="B287" s="207" t="s">
        <v>1307</v>
      </c>
      <c r="C287" s="207" t="s">
        <v>1318</v>
      </c>
      <c r="D287" s="207" t="s">
        <v>1189</v>
      </c>
      <c r="E287" s="207" t="s">
        <v>1042</v>
      </c>
      <c r="F287" s="208">
        <v>303</v>
      </c>
      <c r="G287" s="208">
        <v>87.74</v>
      </c>
      <c r="H287" s="209">
        <v>71.86</v>
      </c>
      <c r="I287" s="210" t="s">
        <v>716</v>
      </c>
      <c r="J287" s="210" t="s">
        <v>110</v>
      </c>
    </row>
    <row r="288" spans="1:10">
      <c r="A288" s="204">
        <v>286</v>
      </c>
      <c r="B288" s="207" t="s">
        <v>1307</v>
      </c>
      <c r="C288" s="207" t="s">
        <v>1319</v>
      </c>
      <c r="D288" s="207" t="s">
        <v>1052</v>
      </c>
      <c r="E288" s="207" t="s">
        <v>1042</v>
      </c>
      <c r="F288" s="208">
        <v>304</v>
      </c>
      <c r="G288" s="208">
        <v>86.19</v>
      </c>
      <c r="H288" s="209">
        <v>70.59</v>
      </c>
      <c r="I288" s="204" t="s">
        <v>1043</v>
      </c>
      <c r="J288" s="210" t="s">
        <v>110</v>
      </c>
    </row>
    <row r="289" spans="1:10">
      <c r="A289" s="204">
        <v>287</v>
      </c>
      <c r="B289" s="207" t="s">
        <v>1307</v>
      </c>
      <c r="C289" s="207" t="s">
        <v>1320</v>
      </c>
      <c r="D289" s="207" t="s">
        <v>1052</v>
      </c>
      <c r="E289" s="207" t="s">
        <v>1042</v>
      </c>
      <c r="F289" s="208">
        <v>401</v>
      </c>
      <c r="G289" s="208">
        <v>87.08</v>
      </c>
      <c r="H289" s="209">
        <v>71.319999999999993</v>
      </c>
      <c r="I289" s="204" t="s">
        <v>1043</v>
      </c>
      <c r="J289" s="210" t="s">
        <v>110</v>
      </c>
    </row>
    <row r="290" spans="1:10">
      <c r="A290" s="204">
        <v>288</v>
      </c>
      <c r="B290" s="207" t="s">
        <v>1307</v>
      </c>
      <c r="C290" s="207" t="s">
        <v>1321</v>
      </c>
      <c r="D290" s="207" t="s">
        <v>1189</v>
      </c>
      <c r="E290" s="207" t="s">
        <v>1042</v>
      </c>
      <c r="F290" s="208">
        <v>402</v>
      </c>
      <c r="G290" s="208">
        <v>87.74</v>
      </c>
      <c r="H290" s="209">
        <v>71.86</v>
      </c>
      <c r="I290" s="210" t="s">
        <v>716</v>
      </c>
      <c r="J290" s="210" t="s">
        <v>110</v>
      </c>
    </row>
    <row r="291" spans="1:10">
      <c r="A291" s="204">
        <v>289</v>
      </c>
      <c r="B291" s="207" t="s">
        <v>1307</v>
      </c>
      <c r="C291" s="207" t="s">
        <v>1322</v>
      </c>
      <c r="D291" s="207" t="s">
        <v>1189</v>
      </c>
      <c r="E291" s="207" t="s">
        <v>1042</v>
      </c>
      <c r="F291" s="208">
        <v>403</v>
      </c>
      <c r="G291" s="208">
        <v>87.74</v>
      </c>
      <c r="H291" s="209">
        <v>71.86</v>
      </c>
      <c r="I291" s="210" t="s">
        <v>716</v>
      </c>
      <c r="J291" s="210" t="s">
        <v>110</v>
      </c>
    </row>
    <row r="292" spans="1:10">
      <c r="A292" s="204">
        <v>290</v>
      </c>
      <c r="B292" s="207" t="s">
        <v>1307</v>
      </c>
      <c r="C292" s="207" t="s">
        <v>1323</v>
      </c>
      <c r="D292" s="207" t="s">
        <v>1052</v>
      </c>
      <c r="E292" s="207" t="s">
        <v>1042</v>
      </c>
      <c r="F292" s="208">
        <v>404</v>
      </c>
      <c r="G292" s="208">
        <v>86.19</v>
      </c>
      <c r="H292" s="209">
        <v>70.59</v>
      </c>
      <c r="I292" s="204" t="s">
        <v>1043</v>
      </c>
      <c r="J292" s="210" t="s">
        <v>110</v>
      </c>
    </row>
    <row r="293" spans="1:10">
      <c r="A293" s="204">
        <v>291</v>
      </c>
      <c r="B293" s="207" t="s">
        <v>1307</v>
      </c>
      <c r="C293" s="207" t="s">
        <v>1324</v>
      </c>
      <c r="D293" s="207" t="s">
        <v>1052</v>
      </c>
      <c r="E293" s="207" t="s">
        <v>1042</v>
      </c>
      <c r="F293" s="208">
        <v>501</v>
      </c>
      <c r="G293" s="208">
        <v>87.08</v>
      </c>
      <c r="H293" s="209">
        <v>71.319999999999993</v>
      </c>
      <c r="I293" s="204" t="s">
        <v>1043</v>
      </c>
      <c r="J293" s="210" t="s">
        <v>110</v>
      </c>
    </row>
    <row r="294" spans="1:10">
      <c r="A294" s="204">
        <v>292</v>
      </c>
      <c r="B294" s="207" t="s">
        <v>1307</v>
      </c>
      <c r="C294" s="207" t="s">
        <v>1325</v>
      </c>
      <c r="D294" s="207" t="s">
        <v>1189</v>
      </c>
      <c r="E294" s="207" t="s">
        <v>1042</v>
      </c>
      <c r="F294" s="208">
        <v>502</v>
      </c>
      <c r="G294" s="208">
        <v>87.74</v>
      </c>
      <c r="H294" s="209">
        <v>71.86</v>
      </c>
      <c r="I294" s="210" t="s">
        <v>716</v>
      </c>
      <c r="J294" s="210" t="s">
        <v>110</v>
      </c>
    </row>
    <row r="295" spans="1:10">
      <c r="A295" s="204">
        <v>293</v>
      </c>
      <c r="B295" s="207" t="s">
        <v>1307</v>
      </c>
      <c r="C295" s="207" t="s">
        <v>1326</v>
      </c>
      <c r="D295" s="207" t="s">
        <v>1189</v>
      </c>
      <c r="E295" s="207" t="s">
        <v>1042</v>
      </c>
      <c r="F295" s="208">
        <v>503</v>
      </c>
      <c r="G295" s="208">
        <v>87.74</v>
      </c>
      <c r="H295" s="209">
        <v>71.86</v>
      </c>
      <c r="I295" s="210" t="s">
        <v>716</v>
      </c>
      <c r="J295" s="210" t="s">
        <v>110</v>
      </c>
    </row>
    <row r="296" spans="1:10">
      <c r="A296" s="204">
        <v>294</v>
      </c>
      <c r="B296" s="207" t="s">
        <v>1307</v>
      </c>
      <c r="C296" s="207" t="s">
        <v>1327</v>
      </c>
      <c r="D296" s="207" t="s">
        <v>1052</v>
      </c>
      <c r="E296" s="207" t="s">
        <v>1042</v>
      </c>
      <c r="F296" s="208">
        <v>504</v>
      </c>
      <c r="G296" s="208">
        <v>86.19</v>
      </c>
      <c r="H296" s="209">
        <v>70.59</v>
      </c>
      <c r="I296" s="204" t="s">
        <v>1043</v>
      </c>
      <c r="J296" s="210" t="s">
        <v>110</v>
      </c>
    </row>
    <row r="297" spans="1:10">
      <c r="A297" s="204">
        <v>295</v>
      </c>
      <c r="B297" s="207" t="s">
        <v>1307</v>
      </c>
      <c r="C297" s="207" t="s">
        <v>1328</v>
      </c>
      <c r="D297" s="207" t="s">
        <v>1052</v>
      </c>
      <c r="E297" s="207" t="s">
        <v>1042</v>
      </c>
      <c r="F297" s="208">
        <v>601</v>
      </c>
      <c r="G297" s="208">
        <v>87.08</v>
      </c>
      <c r="H297" s="209">
        <v>71.319999999999993</v>
      </c>
      <c r="I297" s="204" t="s">
        <v>1043</v>
      </c>
      <c r="J297" s="210" t="s">
        <v>110</v>
      </c>
    </row>
    <row r="298" spans="1:10">
      <c r="A298" s="204">
        <v>296</v>
      </c>
      <c r="B298" s="207" t="s">
        <v>1307</v>
      </c>
      <c r="C298" s="207" t="s">
        <v>1329</v>
      </c>
      <c r="D298" s="207" t="s">
        <v>1189</v>
      </c>
      <c r="E298" s="207" t="s">
        <v>1042</v>
      </c>
      <c r="F298" s="208">
        <v>602</v>
      </c>
      <c r="G298" s="208">
        <v>87.74</v>
      </c>
      <c r="H298" s="209">
        <v>71.86</v>
      </c>
      <c r="I298" s="210" t="s">
        <v>716</v>
      </c>
      <c r="J298" s="210" t="s">
        <v>110</v>
      </c>
    </row>
    <row r="299" spans="1:10">
      <c r="A299" s="204">
        <v>297</v>
      </c>
      <c r="B299" s="207" t="s">
        <v>1307</v>
      </c>
      <c r="C299" s="207" t="s">
        <v>1330</v>
      </c>
      <c r="D299" s="207" t="s">
        <v>1189</v>
      </c>
      <c r="E299" s="207" t="s">
        <v>1042</v>
      </c>
      <c r="F299" s="208">
        <v>603</v>
      </c>
      <c r="G299" s="208">
        <v>87.74</v>
      </c>
      <c r="H299" s="209">
        <v>71.86</v>
      </c>
      <c r="I299" s="210" t="s">
        <v>716</v>
      </c>
      <c r="J299" s="210" t="s">
        <v>110</v>
      </c>
    </row>
    <row r="300" spans="1:10">
      <c r="A300" s="204">
        <v>298</v>
      </c>
      <c r="B300" s="207" t="s">
        <v>1307</v>
      </c>
      <c r="C300" s="207" t="s">
        <v>1331</v>
      </c>
      <c r="D300" s="207" t="s">
        <v>1052</v>
      </c>
      <c r="E300" s="207" t="s">
        <v>1042</v>
      </c>
      <c r="F300" s="208">
        <v>604</v>
      </c>
      <c r="G300" s="208">
        <v>86.19</v>
      </c>
      <c r="H300" s="209">
        <v>70.59</v>
      </c>
      <c r="I300" s="204" t="s">
        <v>1043</v>
      </c>
      <c r="J300" s="210" t="s">
        <v>110</v>
      </c>
    </row>
    <row r="301" spans="1:10">
      <c r="A301" s="204">
        <v>299</v>
      </c>
      <c r="B301" s="207" t="s">
        <v>1307</v>
      </c>
      <c r="C301" s="207" t="s">
        <v>1332</v>
      </c>
      <c r="D301" s="207" t="s">
        <v>1052</v>
      </c>
      <c r="E301" s="207" t="s">
        <v>1042</v>
      </c>
      <c r="F301" s="208">
        <v>701</v>
      </c>
      <c r="G301" s="208">
        <v>87.08</v>
      </c>
      <c r="H301" s="209">
        <v>71.319999999999993</v>
      </c>
      <c r="I301" s="204" t="s">
        <v>1043</v>
      </c>
      <c r="J301" s="210" t="s">
        <v>110</v>
      </c>
    </row>
    <row r="302" spans="1:10">
      <c r="A302" s="204">
        <v>300</v>
      </c>
      <c r="B302" s="207" t="s">
        <v>1307</v>
      </c>
      <c r="C302" s="207" t="s">
        <v>1333</v>
      </c>
      <c r="D302" s="207" t="s">
        <v>1189</v>
      </c>
      <c r="E302" s="207" t="s">
        <v>1042</v>
      </c>
      <c r="F302" s="208">
        <v>702</v>
      </c>
      <c r="G302" s="208">
        <v>87.74</v>
      </c>
      <c r="H302" s="209">
        <v>71.86</v>
      </c>
      <c r="I302" s="210" t="s">
        <v>716</v>
      </c>
      <c r="J302" s="210" t="s">
        <v>110</v>
      </c>
    </row>
    <row r="303" spans="1:10">
      <c r="A303" s="204">
        <v>301</v>
      </c>
      <c r="B303" s="207" t="s">
        <v>1307</v>
      </c>
      <c r="C303" s="207" t="s">
        <v>1334</v>
      </c>
      <c r="D303" s="207" t="s">
        <v>1189</v>
      </c>
      <c r="E303" s="207" t="s">
        <v>1042</v>
      </c>
      <c r="F303" s="208">
        <v>703</v>
      </c>
      <c r="G303" s="208">
        <v>87.74</v>
      </c>
      <c r="H303" s="209">
        <v>71.86</v>
      </c>
      <c r="I303" s="210" t="s">
        <v>716</v>
      </c>
      <c r="J303" s="210" t="s">
        <v>110</v>
      </c>
    </row>
    <row r="304" spans="1:10">
      <c r="A304" s="204">
        <v>302</v>
      </c>
      <c r="B304" s="207" t="s">
        <v>1307</v>
      </c>
      <c r="C304" s="207" t="s">
        <v>1335</v>
      </c>
      <c r="D304" s="207" t="s">
        <v>1052</v>
      </c>
      <c r="E304" s="207" t="s">
        <v>1042</v>
      </c>
      <c r="F304" s="208">
        <v>704</v>
      </c>
      <c r="G304" s="208">
        <v>86.19</v>
      </c>
      <c r="H304" s="209">
        <v>70.59</v>
      </c>
      <c r="I304" s="204" t="s">
        <v>1043</v>
      </c>
      <c r="J304" s="210" t="s">
        <v>110</v>
      </c>
    </row>
    <row r="305" spans="1:10">
      <c r="A305" s="204">
        <v>303</v>
      </c>
      <c r="B305" s="207" t="s">
        <v>1307</v>
      </c>
      <c r="C305" s="207" t="s">
        <v>1336</v>
      </c>
      <c r="D305" s="207" t="s">
        <v>1052</v>
      </c>
      <c r="E305" s="207" t="s">
        <v>1042</v>
      </c>
      <c r="F305" s="208">
        <v>801</v>
      </c>
      <c r="G305" s="208">
        <v>87.08</v>
      </c>
      <c r="H305" s="209">
        <v>71.319999999999993</v>
      </c>
      <c r="I305" s="204" t="s">
        <v>1043</v>
      </c>
      <c r="J305" s="210" t="s">
        <v>110</v>
      </c>
    </row>
    <row r="306" spans="1:10">
      <c r="A306" s="204">
        <v>304</v>
      </c>
      <c r="B306" s="207" t="s">
        <v>1307</v>
      </c>
      <c r="C306" s="207" t="s">
        <v>1337</v>
      </c>
      <c r="D306" s="207" t="s">
        <v>1189</v>
      </c>
      <c r="E306" s="207" t="s">
        <v>1042</v>
      </c>
      <c r="F306" s="208">
        <v>802</v>
      </c>
      <c r="G306" s="208">
        <v>87.74</v>
      </c>
      <c r="H306" s="209">
        <v>71.86</v>
      </c>
      <c r="I306" s="210" t="s">
        <v>716</v>
      </c>
      <c r="J306" s="210" t="s">
        <v>110</v>
      </c>
    </row>
    <row r="307" spans="1:10">
      <c r="A307" s="204">
        <v>305</v>
      </c>
      <c r="B307" s="207" t="s">
        <v>1307</v>
      </c>
      <c r="C307" s="207" t="s">
        <v>1338</v>
      </c>
      <c r="D307" s="207" t="s">
        <v>1189</v>
      </c>
      <c r="E307" s="207" t="s">
        <v>1042</v>
      </c>
      <c r="F307" s="208">
        <v>803</v>
      </c>
      <c r="G307" s="208">
        <v>87.74</v>
      </c>
      <c r="H307" s="209">
        <v>71.86</v>
      </c>
      <c r="I307" s="210" t="s">
        <v>716</v>
      </c>
      <c r="J307" s="210" t="s">
        <v>110</v>
      </c>
    </row>
    <row r="308" spans="1:10">
      <c r="A308" s="204">
        <v>306</v>
      </c>
      <c r="B308" s="207" t="s">
        <v>1307</v>
      </c>
      <c r="C308" s="207" t="s">
        <v>1339</v>
      </c>
      <c r="D308" s="207" t="s">
        <v>1052</v>
      </c>
      <c r="E308" s="207" t="s">
        <v>1042</v>
      </c>
      <c r="F308" s="208">
        <v>804</v>
      </c>
      <c r="G308" s="208">
        <v>86.19</v>
      </c>
      <c r="H308" s="209">
        <v>70.59</v>
      </c>
      <c r="I308" s="204" t="s">
        <v>1043</v>
      </c>
      <c r="J308" s="210" t="s">
        <v>110</v>
      </c>
    </row>
    <row r="309" spans="1:10">
      <c r="A309" s="204">
        <v>307</v>
      </c>
      <c r="B309" s="207" t="s">
        <v>1307</v>
      </c>
      <c r="C309" s="207" t="s">
        <v>1340</v>
      </c>
      <c r="D309" s="207" t="s">
        <v>1052</v>
      </c>
      <c r="E309" s="207" t="s">
        <v>1042</v>
      </c>
      <c r="F309" s="208">
        <v>901</v>
      </c>
      <c r="G309" s="208">
        <v>87.08</v>
      </c>
      <c r="H309" s="209">
        <v>71.319999999999993</v>
      </c>
      <c r="I309" s="204" t="s">
        <v>1043</v>
      </c>
      <c r="J309" s="210" t="s">
        <v>110</v>
      </c>
    </row>
    <row r="310" spans="1:10">
      <c r="A310" s="204">
        <v>308</v>
      </c>
      <c r="B310" s="207" t="s">
        <v>1307</v>
      </c>
      <c r="C310" s="207" t="s">
        <v>1341</v>
      </c>
      <c r="D310" s="207" t="s">
        <v>1189</v>
      </c>
      <c r="E310" s="207" t="s">
        <v>1042</v>
      </c>
      <c r="F310" s="208">
        <v>902</v>
      </c>
      <c r="G310" s="208">
        <v>87.74</v>
      </c>
      <c r="H310" s="209">
        <v>71.86</v>
      </c>
      <c r="I310" s="210" t="s">
        <v>716</v>
      </c>
      <c r="J310" s="210" t="s">
        <v>110</v>
      </c>
    </row>
    <row r="311" spans="1:10">
      <c r="A311" s="204">
        <v>309</v>
      </c>
      <c r="B311" s="207" t="s">
        <v>1307</v>
      </c>
      <c r="C311" s="207" t="s">
        <v>1342</v>
      </c>
      <c r="D311" s="207" t="s">
        <v>1189</v>
      </c>
      <c r="E311" s="207" t="s">
        <v>1042</v>
      </c>
      <c r="F311" s="208">
        <v>903</v>
      </c>
      <c r="G311" s="208">
        <v>87.74</v>
      </c>
      <c r="H311" s="209">
        <v>71.86</v>
      </c>
      <c r="I311" s="210" t="s">
        <v>716</v>
      </c>
      <c r="J311" s="210" t="s">
        <v>110</v>
      </c>
    </row>
    <row r="312" spans="1:10">
      <c r="A312" s="204">
        <v>310</v>
      </c>
      <c r="B312" s="207" t="s">
        <v>1307</v>
      </c>
      <c r="C312" s="207" t="s">
        <v>1343</v>
      </c>
      <c r="D312" s="207" t="s">
        <v>1052</v>
      </c>
      <c r="E312" s="207" t="s">
        <v>1042</v>
      </c>
      <c r="F312" s="208">
        <v>904</v>
      </c>
      <c r="G312" s="208">
        <v>86.19</v>
      </c>
      <c r="H312" s="209">
        <v>70.59</v>
      </c>
      <c r="I312" s="204" t="s">
        <v>1043</v>
      </c>
      <c r="J312" s="210" t="s">
        <v>110</v>
      </c>
    </row>
    <row r="313" spans="1:10">
      <c r="A313" s="204">
        <v>311</v>
      </c>
      <c r="B313" s="207" t="s">
        <v>1307</v>
      </c>
      <c r="C313" s="207" t="s">
        <v>1344</v>
      </c>
      <c r="D313" s="207" t="s">
        <v>1052</v>
      </c>
      <c r="E313" s="207" t="s">
        <v>1042</v>
      </c>
      <c r="F313" s="208">
        <v>1001</v>
      </c>
      <c r="G313" s="208">
        <v>87.08</v>
      </c>
      <c r="H313" s="209">
        <v>71.319999999999993</v>
      </c>
      <c r="I313" s="204" t="s">
        <v>1043</v>
      </c>
      <c r="J313" s="210" t="s">
        <v>110</v>
      </c>
    </row>
    <row r="314" spans="1:10">
      <c r="A314" s="204">
        <v>312</v>
      </c>
      <c r="B314" s="207" t="s">
        <v>1307</v>
      </c>
      <c r="C314" s="207" t="s">
        <v>1345</v>
      </c>
      <c r="D314" s="207" t="s">
        <v>1189</v>
      </c>
      <c r="E314" s="207" t="s">
        <v>1042</v>
      </c>
      <c r="F314" s="208">
        <v>1002</v>
      </c>
      <c r="G314" s="208">
        <v>87.74</v>
      </c>
      <c r="H314" s="209">
        <v>71.86</v>
      </c>
      <c r="I314" s="210" t="s">
        <v>716</v>
      </c>
      <c r="J314" s="210" t="s">
        <v>110</v>
      </c>
    </row>
    <row r="315" spans="1:10">
      <c r="A315" s="204">
        <v>313</v>
      </c>
      <c r="B315" s="207" t="s">
        <v>1307</v>
      </c>
      <c r="C315" s="207" t="s">
        <v>1346</v>
      </c>
      <c r="D315" s="207" t="s">
        <v>1189</v>
      </c>
      <c r="E315" s="207" t="s">
        <v>1042</v>
      </c>
      <c r="F315" s="208">
        <v>1003</v>
      </c>
      <c r="G315" s="208">
        <v>87.74</v>
      </c>
      <c r="H315" s="209">
        <v>71.86</v>
      </c>
      <c r="I315" s="210" t="s">
        <v>716</v>
      </c>
      <c r="J315" s="210" t="s">
        <v>110</v>
      </c>
    </row>
    <row r="316" spans="1:10">
      <c r="A316" s="204">
        <v>314</v>
      </c>
      <c r="B316" s="207" t="s">
        <v>1307</v>
      </c>
      <c r="C316" s="207" t="s">
        <v>1347</v>
      </c>
      <c r="D316" s="207" t="s">
        <v>1052</v>
      </c>
      <c r="E316" s="207" t="s">
        <v>1042</v>
      </c>
      <c r="F316" s="208">
        <v>1004</v>
      </c>
      <c r="G316" s="208">
        <v>86.19</v>
      </c>
      <c r="H316" s="209">
        <v>70.59</v>
      </c>
      <c r="I316" s="204" t="s">
        <v>1043</v>
      </c>
      <c r="J316" s="210" t="s">
        <v>110</v>
      </c>
    </row>
    <row r="317" spans="1:10">
      <c r="A317" s="204">
        <v>315</v>
      </c>
      <c r="B317" s="207" t="s">
        <v>1307</v>
      </c>
      <c r="C317" s="207" t="s">
        <v>1348</v>
      </c>
      <c r="D317" s="207" t="s">
        <v>1052</v>
      </c>
      <c r="E317" s="207" t="s">
        <v>1042</v>
      </c>
      <c r="F317" s="208">
        <v>1101</v>
      </c>
      <c r="G317" s="208">
        <v>87.08</v>
      </c>
      <c r="H317" s="209">
        <v>71.319999999999993</v>
      </c>
      <c r="I317" s="204" t="s">
        <v>1043</v>
      </c>
      <c r="J317" s="210" t="s">
        <v>110</v>
      </c>
    </row>
    <row r="318" spans="1:10">
      <c r="A318" s="204">
        <v>316</v>
      </c>
      <c r="B318" s="207" t="s">
        <v>1307</v>
      </c>
      <c r="C318" s="207" t="s">
        <v>1349</v>
      </c>
      <c r="D318" s="207" t="s">
        <v>1189</v>
      </c>
      <c r="E318" s="207" t="s">
        <v>1042</v>
      </c>
      <c r="F318" s="208">
        <v>1102</v>
      </c>
      <c r="G318" s="208">
        <v>87.74</v>
      </c>
      <c r="H318" s="209">
        <v>71.86</v>
      </c>
      <c r="I318" s="210" t="s">
        <v>716</v>
      </c>
      <c r="J318" s="210" t="s">
        <v>110</v>
      </c>
    </row>
    <row r="319" spans="1:10">
      <c r="A319" s="204">
        <v>317</v>
      </c>
      <c r="B319" s="207" t="s">
        <v>1307</v>
      </c>
      <c r="C319" s="207" t="s">
        <v>1350</v>
      </c>
      <c r="D319" s="207" t="s">
        <v>1189</v>
      </c>
      <c r="E319" s="207" t="s">
        <v>1042</v>
      </c>
      <c r="F319" s="208">
        <v>1103</v>
      </c>
      <c r="G319" s="208">
        <v>87.74</v>
      </c>
      <c r="H319" s="209">
        <v>71.86</v>
      </c>
      <c r="I319" s="210" t="s">
        <v>716</v>
      </c>
      <c r="J319" s="210" t="s">
        <v>110</v>
      </c>
    </row>
    <row r="320" spans="1:10">
      <c r="A320" s="204">
        <v>318</v>
      </c>
      <c r="B320" s="207" t="s">
        <v>1307</v>
      </c>
      <c r="C320" s="207" t="s">
        <v>1351</v>
      </c>
      <c r="D320" s="207" t="s">
        <v>1052</v>
      </c>
      <c r="E320" s="207" t="s">
        <v>1042</v>
      </c>
      <c r="F320" s="208">
        <v>1104</v>
      </c>
      <c r="G320" s="208">
        <v>86.19</v>
      </c>
      <c r="H320" s="209">
        <v>70.59</v>
      </c>
      <c r="I320" s="204" t="s">
        <v>1043</v>
      </c>
      <c r="J320" s="210" t="s">
        <v>110</v>
      </c>
    </row>
    <row r="321" spans="1:10">
      <c r="A321" s="204">
        <v>319</v>
      </c>
      <c r="B321" s="207" t="s">
        <v>1307</v>
      </c>
      <c r="C321" s="207" t="s">
        <v>1352</v>
      </c>
      <c r="D321" s="207" t="s">
        <v>1052</v>
      </c>
      <c r="E321" s="207" t="s">
        <v>1042</v>
      </c>
      <c r="F321" s="208">
        <v>1201</v>
      </c>
      <c r="G321" s="208">
        <v>87.08</v>
      </c>
      <c r="H321" s="209">
        <v>71.319999999999993</v>
      </c>
      <c r="I321" s="204" t="s">
        <v>1043</v>
      </c>
      <c r="J321" s="210" t="s">
        <v>110</v>
      </c>
    </row>
    <row r="322" spans="1:10">
      <c r="A322" s="204">
        <v>320</v>
      </c>
      <c r="B322" s="207" t="s">
        <v>1307</v>
      </c>
      <c r="C322" s="207" t="s">
        <v>1353</v>
      </c>
      <c r="D322" s="207" t="s">
        <v>1189</v>
      </c>
      <c r="E322" s="207" t="s">
        <v>1042</v>
      </c>
      <c r="F322" s="208">
        <v>1202</v>
      </c>
      <c r="G322" s="208">
        <v>87.74</v>
      </c>
      <c r="H322" s="209">
        <v>71.86</v>
      </c>
      <c r="I322" s="210" t="s">
        <v>716</v>
      </c>
      <c r="J322" s="210" t="s">
        <v>110</v>
      </c>
    </row>
    <row r="323" spans="1:10">
      <c r="A323" s="204">
        <v>321</v>
      </c>
      <c r="B323" s="207" t="s">
        <v>1307</v>
      </c>
      <c r="C323" s="207" t="s">
        <v>1354</v>
      </c>
      <c r="D323" s="207" t="s">
        <v>1189</v>
      </c>
      <c r="E323" s="207" t="s">
        <v>1042</v>
      </c>
      <c r="F323" s="208">
        <v>1203</v>
      </c>
      <c r="G323" s="208">
        <v>87.74</v>
      </c>
      <c r="H323" s="209">
        <v>71.86</v>
      </c>
      <c r="I323" s="210" t="s">
        <v>716</v>
      </c>
      <c r="J323" s="210" t="s">
        <v>110</v>
      </c>
    </row>
    <row r="324" spans="1:10">
      <c r="A324" s="204">
        <v>322</v>
      </c>
      <c r="B324" s="207" t="s">
        <v>1307</v>
      </c>
      <c r="C324" s="207" t="s">
        <v>1355</v>
      </c>
      <c r="D324" s="207" t="s">
        <v>1052</v>
      </c>
      <c r="E324" s="207" t="s">
        <v>1042</v>
      </c>
      <c r="F324" s="208">
        <v>1204</v>
      </c>
      <c r="G324" s="208">
        <v>86.19</v>
      </c>
      <c r="H324" s="209">
        <v>70.59</v>
      </c>
      <c r="I324" s="204" t="s">
        <v>1043</v>
      </c>
      <c r="J324" s="210" t="s">
        <v>110</v>
      </c>
    </row>
    <row r="325" spans="1:10">
      <c r="A325" s="204">
        <v>323</v>
      </c>
      <c r="B325" s="207" t="s">
        <v>1307</v>
      </c>
      <c r="C325" s="207" t="s">
        <v>1356</v>
      </c>
      <c r="D325" s="207" t="s">
        <v>1052</v>
      </c>
      <c r="E325" s="207" t="s">
        <v>1042</v>
      </c>
      <c r="F325" s="208">
        <v>1301</v>
      </c>
      <c r="G325" s="208">
        <v>87.08</v>
      </c>
      <c r="H325" s="209">
        <v>71.319999999999993</v>
      </c>
      <c r="I325" s="204" t="s">
        <v>1043</v>
      </c>
      <c r="J325" s="210" t="s">
        <v>110</v>
      </c>
    </row>
    <row r="326" spans="1:10">
      <c r="A326" s="204">
        <v>324</v>
      </c>
      <c r="B326" s="207" t="s">
        <v>1307</v>
      </c>
      <c r="C326" s="207" t="s">
        <v>1357</v>
      </c>
      <c r="D326" s="207" t="s">
        <v>1189</v>
      </c>
      <c r="E326" s="207" t="s">
        <v>1042</v>
      </c>
      <c r="F326" s="208">
        <v>1302</v>
      </c>
      <c r="G326" s="208">
        <v>87.74</v>
      </c>
      <c r="H326" s="209">
        <v>71.86</v>
      </c>
      <c r="I326" s="210" t="s">
        <v>716</v>
      </c>
      <c r="J326" s="210" t="s">
        <v>110</v>
      </c>
    </row>
    <row r="327" spans="1:10">
      <c r="A327" s="204">
        <v>325</v>
      </c>
      <c r="B327" s="207" t="s">
        <v>1307</v>
      </c>
      <c r="C327" s="207" t="s">
        <v>1358</v>
      </c>
      <c r="D327" s="207" t="s">
        <v>1189</v>
      </c>
      <c r="E327" s="207" t="s">
        <v>1042</v>
      </c>
      <c r="F327" s="208">
        <v>1303</v>
      </c>
      <c r="G327" s="208">
        <v>87.74</v>
      </c>
      <c r="H327" s="209">
        <v>71.86</v>
      </c>
      <c r="I327" s="210" t="s">
        <v>716</v>
      </c>
      <c r="J327" s="210" t="s">
        <v>110</v>
      </c>
    </row>
    <row r="328" spans="1:10">
      <c r="A328" s="204">
        <v>326</v>
      </c>
      <c r="B328" s="207" t="s">
        <v>1307</v>
      </c>
      <c r="C328" s="207" t="s">
        <v>1359</v>
      </c>
      <c r="D328" s="207" t="s">
        <v>1052</v>
      </c>
      <c r="E328" s="207" t="s">
        <v>1042</v>
      </c>
      <c r="F328" s="208">
        <v>1304</v>
      </c>
      <c r="G328" s="208">
        <v>86.19</v>
      </c>
      <c r="H328" s="209">
        <v>70.59</v>
      </c>
      <c r="I328" s="204" t="s">
        <v>1043</v>
      </c>
      <c r="J328" s="210" t="s">
        <v>110</v>
      </c>
    </row>
    <row r="329" spans="1:10">
      <c r="A329" s="204">
        <v>327</v>
      </c>
      <c r="B329" s="207" t="s">
        <v>1307</v>
      </c>
      <c r="C329" s="207" t="s">
        <v>1360</v>
      </c>
      <c r="D329" s="207" t="s">
        <v>1052</v>
      </c>
      <c r="E329" s="207" t="s">
        <v>1042</v>
      </c>
      <c r="F329" s="208">
        <v>1401</v>
      </c>
      <c r="G329" s="208">
        <v>87.08</v>
      </c>
      <c r="H329" s="209">
        <v>71.319999999999993</v>
      </c>
      <c r="I329" s="204" t="s">
        <v>1043</v>
      </c>
      <c r="J329" s="210" t="s">
        <v>110</v>
      </c>
    </row>
    <row r="330" spans="1:10">
      <c r="A330" s="204">
        <v>328</v>
      </c>
      <c r="B330" s="207" t="s">
        <v>1307</v>
      </c>
      <c r="C330" s="207" t="s">
        <v>1361</v>
      </c>
      <c r="D330" s="207" t="s">
        <v>1189</v>
      </c>
      <c r="E330" s="207" t="s">
        <v>1042</v>
      </c>
      <c r="F330" s="208">
        <v>1402</v>
      </c>
      <c r="G330" s="208">
        <v>87.74</v>
      </c>
      <c r="H330" s="209">
        <v>71.86</v>
      </c>
      <c r="I330" s="210" t="s">
        <v>716</v>
      </c>
      <c r="J330" s="210" t="s">
        <v>110</v>
      </c>
    </row>
    <row r="331" spans="1:10">
      <c r="A331" s="204">
        <v>329</v>
      </c>
      <c r="B331" s="207" t="s">
        <v>1307</v>
      </c>
      <c r="C331" s="207" t="s">
        <v>1362</v>
      </c>
      <c r="D331" s="207" t="s">
        <v>1189</v>
      </c>
      <c r="E331" s="207" t="s">
        <v>1042</v>
      </c>
      <c r="F331" s="208">
        <v>1403</v>
      </c>
      <c r="G331" s="208">
        <v>87.74</v>
      </c>
      <c r="H331" s="209">
        <v>71.86</v>
      </c>
      <c r="I331" s="210" t="s">
        <v>716</v>
      </c>
      <c r="J331" s="210" t="s">
        <v>110</v>
      </c>
    </row>
    <row r="332" spans="1:10">
      <c r="A332" s="204">
        <v>330</v>
      </c>
      <c r="B332" s="207" t="s">
        <v>1307</v>
      </c>
      <c r="C332" s="207" t="s">
        <v>1363</v>
      </c>
      <c r="D332" s="207" t="s">
        <v>1052</v>
      </c>
      <c r="E332" s="207" t="s">
        <v>1042</v>
      </c>
      <c r="F332" s="208">
        <v>1404</v>
      </c>
      <c r="G332" s="208">
        <v>86.19</v>
      </c>
      <c r="H332" s="209">
        <v>70.59</v>
      </c>
      <c r="I332" s="204" t="s">
        <v>1043</v>
      </c>
      <c r="J332" s="210" t="s">
        <v>110</v>
      </c>
    </row>
    <row r="333" spans="1:10">
      <c r="A333" s="204">
        <v>331</v>
      </c>
      <c r="B333" s="207" t="s">
        <v>1307</v>
      </c>
      <c r="C333" s="207" t="s">
        <v>1364</v>
      </c>
      <c r="D333" s="207" t="s">
        <v>1052</v>
      </c>
      <c r="E333" s="207" t="s">
        <v>1042</v>
      </c>
      <c r="F333" s="208">
        <v>1501</v>
      </c>
      <c r="G333" s="208">
        <v>87.08</v>
      </c>
      <c r="H333" s="209">
        <v>71.319999999999993</v>
      </c>
      <c r="I333" s="204" t="s">
        <v>1043</v>
      </c>
      <c r="J333" s="210" t="s">
        <v>110</v>
      </c>
    </row>
    <row r="334" spans="1:10">
      <c r="A334" s="204">
        <v>332</v>
      </c>
      <c r="B334" s="207" t="s">
        <v>1307</v>
      </c>
      <c r="C334" s="207" t="s">
        <v>1365</v>
      </c>
      <c r="D334" s="207" t="s">
        <v>1189</v>
      </c>
      <c r="E334" s="207" t="s">
        <v>1042</v>
      </c>
      <c r="F334" s="208">
        <v>1502</v>
      </c>
      <c r="G334" s="208">
        <v>87.74</v>
      </c>
      <c r="H334" s="209">
        <v>71.86</v>
      </c>
      <c r="I334" s="210" t="s">
        <v>716</v>
      </c>
      <c r="J334" s="210" t="s">
        <v>110</v>
      </c>
    </row>
    <row r="335" spans="1:10">
      <c r="A335" s="204">
        <v>333</v>
      </c>
      <c r="B335" s="207" t="s">
        <v>1307</v>
      </c>
      <c r="C335" s="207" t="s">
        <v>1366</v>
      </c>
      <c r="D335" s="207" t="s">
        <v>1189</v>
      </c>
      <c r="E335" s="207" t="s">
        <v>1042</v>
      </c>
      <c r="F335" s="208">
        <v>1503</v>
      </c>
      <c r="G335" s="208">
        <v>87.74</v>
      </c>
      <c r="H335" s="209">
        <v>71.86</v>
      </c>
      <c r="I335" s="210" t="s">
        <v>716</v>
      </c>
      <c r="J335" s="210" t="s">
        <v>110</v>
      </c>
    </row>
    <row r="336" spans="1:10">
      <c r="A336" s="204">
        <v>334</v>
      </c>
      <c r="B336" s="207" t="s">
        <v>1307</v>
      </c>
      <c r="C336" s="207" t="s">
        <v>1367</v>
      </c>
      <c r="D336" s="207" t="s">
        <v>1052</v>
      </c>
      <c r="E336" s="207" t="s">
        <v>1042</v>
      </c>
      <c r="F336" s="208">
        <v>1504</v>
      </c>
      <c r="G336" s="208">
        <v>86.19</v>
      </c>
      <c r="H336" s="209">
        <v>70.59</v>
      </c>
      <c r="I336" s="204" t="s">
        <v>1043</v>
      </c>
      <c r="J336" s="210" t="s">
        <v>110</v>
      </c>
    </row>
    <row r="337" spans="1:10">
      <c r="A337" s="204">
        <v>335</v>
      </c>
      <c r="B337" s="207" t="s">
        <v>1307</v>
      </c>
      <c r="C337" s="207" t="s">
        <v>1368</v>
      </c>
      <c r="D337" s="207" t="s">
        <v>1052</v>
      </c>
      <c r="E337" s="207" t="s">
        <v>1109</v>
      </c>
      <c r="F337" s="208">
        <v>101</v>
      </c>
      <c r="G337" s="208">
        <v>86.29</v>
      </c>
      <c r="H337" s="209">
        <v>70.67</v>
      </c>
      <c r="I337" s="204" t="s">
        <v>1043</v>
      </c>
      <c r="J337" s="210" t="s">
        <v>110</v>
      </c>
    </row>
    <row r="338" spans="1:10">
      <c r="A338" s="204">
        <v>336</v>
      </c>
      <c r="B338" s="207" t="s">
        <v>1307</v>
      </c>
      <c r="C338" s="207" t="s">
        <v>1369</v>
      </c>
      <c r="D338" s="207" t="s">
        <v>1046</v>
      </c>
      <c r="E338" s="207" t="s">
        <v>1109</v>
      </c>
      <c r="F338" s="208">
        <v>102</v>
      </c>
      <c r="G338" s="208">
        <v>79.099999999999994</v>
      </c>
      <c r="H338" s="209">
        <v>64.78</v>
      </c>
      <c r="I338" s="210" t="s">
        <v>716</v>
      </c>
      <c r="J338" s="210" t="s">
        <v>110</v>
      </c>
    </row>
    <row r="339" spans="1:10">
      <c r="A339" s="204">
        <v>337</v>
      </c>
      <c r="B339" s="207" t="s">
        <v>1307</v>
      </c>
      <c r="C339" s="207" t="s">
        <v>1370</v>
      </c>
      <c r="D339" s="207" t="s">
        <v>1048</v>
      </c>
      <c r="E339" s="207" t="s">
        <v>1109</v>
      </c>
      <c r="F339" s="208">
        <v>103</v>
      </c>
      <c r="G339" s="208">
        <v>44.61</v>
      </c>
      <c r="H339" s="209">
        <v>36.54</v>
      </c>
      <c r="I339" s="210" t="s">
        <v>716</v>
      </c>
      <c r="J339" s="210" t="s">
        <v>1049</v>
      </c>
    </row>
    <row r="340" spans="1:10">
      <c r="A340" s="204">
        <v>338</v>
      </c>
      <c r="B340" s="207" t="s">
        <v>1307</v>
      </c>
      <c r="C340" s="207" t="s">
        <v>1371</v>
      </c>
      <c r="D340" s="207" t="s">
        <v>1046</v>
      </c>
      <c r="E340" s="207" t="s">
        <v>1109</v>
      </c>
      <c r="F340" s="208">
        <v>104</v>
      </c>
      <c r="G340" s="208">
        <v>79.099999999999994</v>
      </c>
      <c r="H340" s="209">
        <v>64.78</v>
      </c>
      <c r="I340" s="210" t="s">
        <v>716</v>
      </c>
      <c r="J340" s="210" t="s">
        <v>110</v>
      </c>
    </row>
    <row r="341" spans="1:10">
      <c r="A341" s="204">
        <v>339</v>
      </c>
      <c r="B341" s="207" t="s">
        <v>1307</v>
      </c>
      <c r="C341" s="207" t="s">
        <v>1372</v>
      </c>
      <c r="D341" s="207" t="s">
        <v>1041</v>
      </c>
      <c r="E341" s="207" t="s">
        <v>1109</v>
      </c>
      <c r="F341" s="208">
        <v>105</v>
      </c>
      <c r="G341" s="208">
        <v>89.24</v>
      </c>
      <c r="H341" s="209">
        <v>73.09</v>
      </c>
      <c r="I341" s="204" t="s">
        <v>1043</v>
      </c>
      <c r="J341" s="204" t="s">
        <v>1044</v>
      </c>
    </row>
    <row r="342" spans="1:10">
      <c r="A342" s="204">
        <v>340</v>
      </c>
      <c r="B342" s="207" t="s">
        <v>1307</v>
      </c>
      <c r="C342" s="207" t="s">
        <v>1373</v>
      </c>
      <c r="D342" s="207" t="s">
        <v>1052</v>
      </c>
      <c r="E342" s="207" t="s">
        <v>1109</v>
      </c>
      <c r="F342" s="208">
        <v>201</v>
      </c>
      <c r="G342" s="208">
        <v>86.29</v>
      </c>
      <c r="H342" s="209">
        <v>70.67</v>
      </c>
      <c r="I342" s="204" t="s">
        <v>1043</v>
      </c>
      <c r="J342" s="210" t="s">
        <v>110</v>
      </c>
    </row>
    <row r="343" spans="1:10">
      <c r="A343" s="204">
        <v>341</v>
      </c>
      <c r="B343" s="207" t="s">
        <v>1307</v>
      </c>
      <c r="C343" s="207" t="s">
        <v>1374</v>
      </c>
      <c r="D343" s="207" t="s">
        <v>1046</v>
      </c>
      <c r="E343" s="207" t="s">
        <v>1109</v>
      </c>
      <c r="F343" s="208">
        <v>202</v>
      </c>
      <c r="G343" s="208">
        <v>79.099999999999994</v>
      </c>
      <c r="H343" s="209">
        <v>64.78</v>
      </c>
      <c r="I343" s="210" t="s">
        <v>716</v>
      </c>
      <c r="J343" s="210" t="s">
        <v>110</v>
      </c>
    </row>
    <row r="344" spans="1:10">
      <c r="A344" s="204">
        <v>342</v>
      </c>
      <c r="B344" s="207" t="s">
        <v>1307</v>
      </c>
      <c r="C344" s="207" t="s">
        <v>1375</v>
      </c>
      <c r="D344" s="207" t="s">
        <v>1048</v>
      </c>
      <c r="E344" s="207" t="s">
        <v>1109</v>
      </c>
      <c r="F344" s="208">
        <v>203</v>
      </c>
      <c r="G344" s="208">
        <v>44.61</v>
      </c>
      <c r="H344" s="209">
        <v>36.54</v>
      </c>
      <c r="I344" s="210" t="s">
        <v>716</v>
      </c>
      <c r="J344" s="210" t="s">
        <v>1049</v>
      </c>
    </row>
    <row r="345" spans="1:10">
      <c r="A345" s="204">
        <v>343</v>
      </c>
      <c r="B345" s="207" t="s">
        <v>1307</v>
      </c>
      <c r="C345" s="207" t="s">
        <v>1376</v>
      </c>
      <c r="D345" s="207" t="s">
        <v>1048</v>
      </c>
      <c r="E345" s="207" t="s">
        <v>1109</v>
      </c>
      <c r="F345" s="208">
        <v>204</v>
      </c>
      <c r="G345" s="208">
        <v>44.61</v>
      </c>
      <c r="H345" s="209">
        <v>36.54</v>
      </c>
      <c r="I345" s="210" t="s">
        <v>716</v>
      </c>
      <c r="J345" s="210" t="s">
        <v>1049</v>
      </c>
    </row>
    <row r="346" spans="1:10">
      <c r="A346" s="204">
        <v>344</v>
      </c>
      <c r="B346" s="207" t="s">
        <v>1307</v>
      </c>
      <c r="C346" s="207" t="s">
        <v>1377</v>
      </c>
      <c r="D346" s="207" t="s">
        <v>1046</v>
      </c>
      <c r="E346" s="207" t="s">
        <v>1109</v>
      </c>
      <c r="F346" s="208">
        <v>205</v>
      </c>
      <c r="G346" s="208">
        <v>79.099999999999994</v>
      </c>
      <c r="H346" s="209">
        <v>64.78</v>
      </c>
      <c r="I346" s="210" t="s">
        <v>716</v>
      </c>
      <c r="J346" s="210" t="s">
        <v>110</v>
      </c>
    </row>
    <row r="347" spans="1:10">
      <c r="A347" s="204">
        <v>345</v>
      </c>
      <c r="B347" s="207" t="s">
        <v>1307</v>
      </c>
      <c r="C347" s="207" t="s">
        <v>1378</v>
      </c>
      <c r="D347" s="207" t="s">
        <v>1041</v>
      </c>
      <c r="E347" s="207" t="s">
        <v>1109</v>
      </c>
      <c r="F347" s="208">
        <v>206</v>
      </c>
      <c r="G347" s="208">
        <v>89.24</v>
      </c>
      <c r="H347" s="209">
        <v>73.09</v>
      </c>
      <c r="I347" s="204" t="s">
        <v>1043</v>
      </c>
      <c r="J347" s="204" t="s">
        <v>1044</v>
      </c>
    </row>
    <row r="348" spans="1:10">
      <c r="A348" s="204">
        <v>346</v>
      </c>
      <c r="B348" s="207" t="s">
        <v>1307</v>
      </c>
      <c r="C348" s="207" t="s">
        <v>1379</v>
      </c>
      <c r="D348" s="207" t="s">
        <v>1052</v>
      </c>
      <c r="E348" s="207" t="s">
        <v>1109</v>
      </c>
      <c r="F348" s="208">
        <v>301</v>
      </c>
      <c r="G348" s="208">
        <v>86.29</v>
      </c>
      <c r="H348" s="209">
        <v>70.67</v>
      </c>
      <c r="I348" s="204" t="s">
        <v>1043</v>
      </c>
      <c r="J348" s="210" t="s">
        <v>110</v>
      </c>
    </row>
    <row r="349" spans="1:10">
      <c r="A349" s="204">
        <v>347</v>
      </c>
      <c r="B349" s="207" t="s">
        <v>1307</v>
      </c>
      <c r="C349" s="207" t="s">
        <v>1380</v>
      </c>
      <c r="D349" s="207" t="s">
        <v>1046</v>
      </c>
      <c r="E349" s="207" t="s">
        <v>1109</v>
      </c>
      <c r="F349" s="208">
        <v>302</v>
      </c>
      <c r="G349" s="208">
        <v>79.099999999999994</v>
      </c>
      <c r="H349" s="209">
        <v>64.78</v>
      </c>
      <c r="I349" s="210" t="s">
        <v>716</v>
      </c>
      <c r="J349" s="210" t="s">
        <v>110</v>
      </c>
    </row>
    <row r="350" spans="1:10">
      <c r="A350" s="204">
        <v>348</v>
      </c>
      <c r="B350" s="207" t="s">
        <v>1307</v>
      </c>
      <c r="C350" s="207" t="s">
        <v>1381</v>
      </c>
      <c r="D350" s="207" t="s">
        <v>1048</v>
      </c>
      <c r="E350" s="207" t="s">
        <v>1109</v>
      </c>
      <c r="F350" s="208">
        <v>303</v>
      </c>
      <c r="G350" s="208">
        <v>44.61</v>
      </c>
      <c r="H350" s="209">
        <v>36.54</v>
      </c>
      <c r="I350" s="210" t="s">
        <v>716</v>
      </c>
      <c r="J350" s="210" t="s">
        <v>1049</v>
      </c>
    </row>
    <row r="351" spans="1:10">
      <c r="A351" s="204">
        <v>349</v>
      </c>
      <c r="B351" s="207" t="s">
        <v>1307</v>
      </c>
      <c r="C351" s="207" t="s">
        <v>1382</v>
      </c>
      <c r="D351" s="207" t="s">
        <v>1048</v>
      </c>
      <c r="E351" s="207" t="s">
        <v>1109</v>
      </c>
      <c r="F351" s="208">
        <v>304</v>
      </c>
      <c r="G351" s="208">
        <v>44.61</v>
      </c>
      <c r="H351" s="209">
        <v>36.54</v>
      </c>
      <c r="I351" s="210" t="s">
        <v>716</v>
      </c>
      <c r="J351" s="210" t="s">
        <v>1049</v>
      </c>
    </row>
    <row r="352" spans="1:10">
      <c r="A352" s="204">
        <v>350</v>
      </c>
      <c r="B352" s="207" t="s">
        <v>1307</v>
      </c>
      <c r="C352" s="207" t="s">
        <v>1383</v>
      </c>
      <c r="D352" s="207" t="s">
        <v>1046</v>
      </c>
      <c r="E352" s="207" t="s">
        <v>1109</v>
      </c>
      <c r="F352" s="208">
        <v>305</v>
      </c>
      <c r="G352" s="208">
        <v>79.099999999999994</v>
      </c>
      <c r="H352" s="209">
        <v>64.78</v>
      </c>
      <c r="I352" s="210" t="s">
        <v>716</v>
      </c>
      <c r="J352" s="210" t="s">
        <v>110</v>
      </c>
    </row>
    <row r="353" spans="1:12">
      <c r="A353" s="204">
        <v>351</v>
      </c>
      <c r="B353" s="207" t="s">
        <v>1307</v>
      </c>
      <c r="C353" s="207" t="s">
        <v>1384</v>
      </c>
      <c r="D353" s="207" t="s">
        <v>1041</v>
      </c>
      <c r="E353" s="207" t="s">
        <v>1109</v>
      </c>
      <c r="F353" s="208">
        <v>306</v>
      </c>
      <c r="G353" s="208">
        <v>89.24</v>
      </c>
      <c r="H353" s="209">
        <v>73.09</v>
      </c>
      <c r="I353" s="204" t="s">
        <v>1043</v>
      </c>
      <c r="J353" s="204" t="s">
        <v>1044</v>
      </c>
    </row>
    <row r="354" spans="1:12">
      <c r="A354" s="204">
        <v>352</v>
      </c>
      <c r="B354" s="207" t="s">
        <v>1307</v>
      </c>
      <c r="C354" s="207" t="s">
        <v>1385</v>
      </c>
      <c r="D354" s="207" t="s">
        <v>1052</v>
      </c>
      <c r="E354" s="207" t="s">
        <v>1109</v>
      </c>
      <c r="F354" s="208">
        <v>401</v>
      </c>
      <c r="G354" s="208">
        <v>86.29</v>
      </c>
      <c r="H354" s="209">
        <v>70.67</v>
      </c>
      <c r="I354" s="204" t="s">
        <v>1043</v>
      </c>
      <c r="J354" s="210" t="s">
        <v>110</v>
      </c>
    </row>
    <row r="355" spans="1:12">
      <c r="A355" s="204">
        <v>353</v>
      </c>
      <c r="B355" s="207" t="s">
        <v>1307</v>
      </c>
      <c r="C355" s="207" t="s">
        <v>1386</v>
      </c>
      <c r="D355" s="207" t="s">
        <v>1046</v>
      </c>
      <c r="E355" s="207" t="s">
        <v>1109</v>
      </c>
      <c r="F355" s="208">
        <v>402</v>
      </c>
      <c r="G355" s="208">
        <v>79.099999999999994</v>
      </c>
      <c r="H355" s="209">
        <v>64.78</v>
      </c>
      <c r="I355" s="210" t="s">
        <v>716</v>
      </c>
      <c r="J355" s="210" t="s">
        <v>110</v>
      </c>
    </row>
    <row r="356" spans="1:12">
      <c r="A356" s="204">
        <v>354</v>
      </c>
      <c r="B356" s="207" t="s">
        <v>1307</v>
      </c>
      <c r="C356" s="207" t="s">
        <v>1387</v>
      </c>
      <c r="D356" s="207" t="s">
        <v>1048</v>
      </c>
      <c r="E356" s="207" t="s">
        <v>1109</v>
      </c>
      <c r="F356" s="208">
        <v>403</v>
      </c>
      <c r="G356" s="208">
        <v>44.61</v>
      </c>
      <c r="H356" s="209">
        <v>36.54</v>
      </c>
      <c r="I356" s="210" t="s">
        <v>716</v>
      </c>
      <c r="J356" s="210" t="s">
        <v>1049</v>
      </c>
    </row>
    <row r="357" spans="1:12">
      <c r="A357" s="204">
        <v>355</v>
      </c>
      <c r="B357" s="207" t="s">
        <v>1307</v>
      </c>
      <c r="C357" s="207" t="s">
        <v>1388</v>
      </c>
      <c r="D357" s="207" t="s">
        <v>1048</v>
      </c>
      <c r="E357" s="207" t="s">
        <v>1109</v>
      </c>
      <c r="F357" s="208">
        <v>404</v>
      </c>
      <c r="G357" s="208">
        <v>44.61</v>
      </c>
      <c r="H357" s="209">
        <v>36.54</v>
      </c>
      <c r="I357" s="210" t="s">
        <v>716</v>
      </c>
      <c r="J357" s="210" t="s">
        <v>1049</v>
      </c>
    </row>
    <row r="358" spans="1:12">
      <c r="A358" s="204">
        <v>356</v>
      </c>
      <c r="B358" s="207" t="s">
        <v>1307</v>
      </c>
      <c r="C358" s="207" t="s">
        <v>1389</v>
      </c>
      <c r="D358" s="207" t="s">
        <v>1046</v>
      </c>
      <c r="E358" s="207" t="s">
        <v>1109</v>
      </c>
      <c r="F358" s="208">
        <v>405</v>
      </c>
      <c r="G358" s="208">
        <v>79.099999999999994</v>
      </c>
      <c r="H358" s="209">
        <v>64.78</v>
      </c>
      <c r="I358" s="210" t="s">
        <v>716</v>
      </c>
      <c r="J358" s="210" t="s">
        <v>110</v>
      </c>
    </row>
    <row r="359" spans="1:12">
      <c r="A359" s="204">
        <v>357</v>
      </c>
      <c r="B359" s="207" t="s">
        <v>1307</v>
      </c>
      <c r="C359" s="207" t="s">
        <v>1390</v>
      </c>
      <c r="D359" s="207" t="s">
        <v>1041</v>
      </c>
      <c r="E359" s="207" t="s">
        <v>1109</v>
      </c>
      <c r="F359" s="208">
        <v>406</v>
      </c>
      <c r="G359" s="208">
        <v>89.24</v>
      </c>
      <c r="H359" s="209">
        <v>73.09</v>
      </c>
      <c r="I359" s="204" t="s">
        <v>1043</v>
      </c>
      <c r="J359" s="204" t="s">
        <v>1044</v>
      </c>
    </row>
    <row r="360" spans="1:12">
      <c r="A360" s="204">
        <v>358</v>
      </c>
      <c r="B360" s="207" t="s">
        <v>1307</v>
      </c>
      <c r="C360" s="207" t="s">
        <v>1391</v>
      </c>
      <c r="D360" s="207" t="s">
        <v>1052</v>
      </c>
      <c r="E360" s="207" t="s">
        <v>1109</v>
      </c>
      <c r="F360" s="208">
        <v>501</v>
      </c>
      <c r="G360" s="208">
        <v>86.29</v>
      </c>
      <c r="H360" s="209">
        <v>70.67</v>
      </c>
      <c r="I360" s="204" t="s">
        <v>1043</v>
      </c>
      <c r="J360" s="210" t="s">
        <v>110</v>
      </c>
    </row>
    <row r="361" spans="1:12">
      <c r="A361" s="204">
        <v>359</v>
      </c>
      <c r="B361" s="207" t="s">
        <v>1307</v>
      </c>
      <c r="C361" s="207" t="s">
        <v>1392</v>
      </c>
      <c r="D361" s="207" t="s">
        <v>1046</v>
      </c>
      <c r="E361" s="207" t="s">
        <v>1109</v>
      </c>
      <c r="F361" s="208">
        <v>502</v>
      </c>
      <c r="G361" s="208">
        <v>79.099999999999994</v>
      </c>
      <c r="H361" s="209">
        <v>64.78</v>
      </c>
      <c r="I361" s="210" t="s">
        <v>716</v>
      </c>
      <c r="J361" s="210" t="s">
        <v>110</v>
      </c>
    </row>
    <row r="362" spans="1:12">
      <c r="A362" s="204">
        <v>360</v>
      </c>
      <c r="B362" s="207" t="s">
        <v>1307</v>
      </c>
      <c r="C362" s="207" t="s">
        <v>1393</v>
      </c>
      <c r="D362" s="207" t="s">
        <v>1048</v>
      </c>
      <c r="E362" s="207" t="s">
        <v>1109</v>
      </c>
      <c r="F362" s="208">
        <v>503</v>
      </c>
      <c r="G362" s="208">
        <v>44.61</v>
      </c>
      <c r="H362" s="209">
        <v>36.54</v>
      </c>
      <c r="I362" s="210" t="s">
        <v>716</v>
      </c>
      <c r="J362" s="210" t="s">
        <v>1049</v>
      </c>
    </row>
    <row r="363" spans="1:12">
      <c r="A363" s="204">
        <v>361</v>
      </c>
      <c r="B363" s="207" t="s">
        <v>1307</v>
      </c>
      <c r="C363" s="207" t="s">
        <v>1394</v>
      </c>
      <c r="D363" s="207" t="s">
        <v>1048</v>
      </c>
      <c r="E363" s="207" t="s">
        <v>1109</v>
      </c>
      <c r="F363" s="208">
        <v>504</v>
      </c>
      <c r="G363" s="208">
        <v>44.61</v>
      </c>
      <c r="H363" s="209">
        <v>36.54</v>
      </c>
      <c r="I363" s="210" t="s">
        <v>716</v>
      </c>
      <c r="J363" s="210" t="s">
        <v>1049</v>
      </c>
    </row>
    <row r="364" spans="1:12">
      <c r="A364" s="204">
        <v>362</v>
      </c>
      <c r="B364" s="207" t="s">
        <v>1307</v>
      </c>
      <c r="C364" s="207" t="s">
        <v>1395</v>
      </c>
      <c r="D364" s="207" t="s">
        <v>1046</v>
      </c>
      <c r="E364" s="207" t="s">
        <v>1109</v>
      </c>
      <c r="F364" s="208">
        <v>505</v>
      </c>
      <c r="G364" s="208">
        <v>79.099999999999994</v>
      </c>
      <c r="H364" s="209">
        <v>64.78</v>
      </c>
      <c r="I364" s="210" t="s">
        <v>716</v>
      </c>
      <c r="J364" s="210" t="s">
        <v>110</v>
      </c>
    </row>
    <row r="365" spans="1:12">
      <c r="A365" s="204">
        <v>363</v>
      </c>
      <c r="B365" s="207" t="s">
        <v>1307</v>
      </c>
      <c r="C365" s="207" t="s">
        <v>1396</v>
      </c>
      <c r="D365" s="207" t="s">
        <v>1041</v>
      </c>
      <c r="E365" s="207" t="s">
        <v>1109</v>
      </c>
      <c r="F365" s="208">
        <v>506</v>
      </c>
      <c r="G365" s="208">
        <v>89.24</v>
      </c>
      <c r="H365" s="209">
        <v>73.09</v>
      </c>
      <c r="I365" s="204" t="s">
        <v>1043</v>
      </c>
      <c r="J365" s="204" t="s">
        <v>1044</v>
      </c>
    </row>
    <row r="366" spans="1:12">
      <c r="A366" s="204">
        <v>364</v>
      </c>
      <c r="B366" s="207" t="s">
        <v>1307</v>
      </c>
      <c r="C366" s="207" t="s">
        <v>1397</v>
      </c>
      <c r="D366" s="207" t="s">
        <v>1052</v>
      </c>
      <c r="E366" s="207" t="s">
        <v>1109</v>
      </c>
      <c r="F366" s="208">
        <v>601</v>
      </c>
      <c r="G366" s="208">
        <v>86.29</v>
      </c>
      <c r="H366" s="209">
        <v>70.67</v>
      </c>
      <c r="I366" s="204" t="s">
        <v>1043</v>
      </c>
      <c r="J366" s="210" t="s">
        <v>110</v>
      </c>
    </row>
    <row r="367" spans="1:12">
      <c r="A367" s="204">
        <v>365</v>
      </c>
      <c r="B367" s="207" t="s">
        <v>1307</v>
      </c>
      <c r="C367" s="207" t="s">
        <v>1398</v>
      </c>
      <c r="D367" s="207" t="s">
        <v>1046</v>
      </c>
      <c r="E367" s="207" t="s">
        <v>1109</v>
      </c>
      <c r="F367" s="208">
        <v>602</v>
      </c>
      <c r="G367" s="208">
        <v>79.099999999999994</v>
      </c>
      <c r="H367" s="209">
        <v>64.78</v>
      </c>
      <c r="I367" s="210" t="s">
        <v>716</v>
      </c>
      <c r="J367" s="210" t="s">
        <v>110</v>
      </c>
    </row>
    <row r="368" spans="1:12">
      <c r="A368" s="204">
        <v>366</v>
      </c>
      <c r="B368" s="207" t="s">
        <v>1307</v>
      </c>
      <c r="C368" s="207" t="s">
        <v>1399</v>
      </c>
      <c r="D368" s="207" t="s">
        <v>1048</v>
      </c>
      <c r="E368" s="207" t="s">
        <v>1109</v>
      </c>
      <c r="F368" s="208">
        <v>603</v>
      </c>
      <c r="G368" s="208">
        <v>44.61</v>
      </c>
      <c r="H368" s="209">
        <v>36.54</v>
      </c>
      <c r="I368" s="210" t="s">
        <v>716</v>
      </c>
      <c r="J368" s="210" t="s">
        <v>1049</v>
      </c>
      <c r="K368" s="193"/>
      <c r="L368" s="193"/>
    </row>
    <row r="369" spans="1:10">
      <c r="A369" s="204">
        <v>367</v>
      </c>
      <c r="B369" s="207" t="s">
        <v>1307</v>
      </c>
      <c r="C369" s="207" t="s">
        <v>1400</v>
      </c>
      <c r="D369" s="207" t="s">
        <v>1048</v>
      </c>
      <c r="E369" s="207" t="s">
        <v>1109</v>
      </c>
      <c r="F369" s="208">
        <v>604</v>
      </c>
      <c r="G369" s="208">
        <v>44.61</v>
      </c>
      <c r="H369" s="209">
        <v>36.54</v>
      </c>
      <c r="I369" s="210" t="s">
        <v>716</v>
      </c>
      <c r="J369" s="210" t="s">
        <v>1049</v>
      </c>
    </row>
    <row r="370" spans="1:10">
      <c r="A370" s="204">
        <v>368</v>
      </c>
      <c r="B370" s="207" t="s">
        <v>1307</v>
      </c>
      <c r="C370" s="207" t="s">
        <v>1401</v>
      </c>
      <c r="D370" s="207" t="s">
        <v>1046</v>
      </c>
      <c r="E370" s="207" t="s">
        <v>1109</v>
      </c>
      <c r="F370" s="208">
        <v>605</v>
      </c>
      <c r="G370" s="208">
        <v>79.099999999999994</v>
      </c>
      <c r="H370" s="209">
        <v>64.78</v>
      </c>
      <c r="I370" s="210" t="s">
        <v>716</v>
      </c>
      <c r="J370" s="210" t="s">
        <v>110</v>
      </c>
    </row>
    <row r="371" spans="1:10">
      <c r="A371" s="204">
        <v>369</v>
      </c>
      <c r="B371" s="207" t="s">
        <v>1307</v>
      </c>
      <c r="C371" s="207" t="s">
        <v>1402</v>
      </c>
      <c r="D371" s="207" t="s">
        <v>1041</v>
      </c>
      <c r="E371" s="207" t="s">
        <v>1109</v>
      </c>
      <c r="F371" s="208">
        <v>606</v>
      </c>
      <c r="G371" s="208">
        <v>89.24</v>
      </c>
      <c r="H371" s="209">
        <v>73.09</v>
      </c>
      <c r="I371" s="204" t="s">
        <v>1043</v>
      </c>
      <c r="J371" s="204" t="s">
        <v>1044</v>
      </c>
    </row>
    <row r="372" spans="1:10">
      <c r="A372" s="204">
        <v>370</v>
      </c>
      <c r="B372" s="207" t="s">
        <v>1307</v>
      </c>
      <c r="C372" s="207" t="s">
        <v>1403</v>
      </c>
      <c r="D372" s="207" t="s">
        <v>1052</v>
      </c>
      <c r="E372" s="207" t="s">
        <v>1109</v>
      </c>
      <c r="F372" s="208">
        <v>701</v>
      </c>
      <c r="G372" s="208">
        <v>86.29</v>
      </c>
      <c r="H372" s="209">
        <v>70.67</v>
      </c>
      <c r="I372" s="204" t="s">
        <v>1043</v>
      </c>
      <c r="J372" s="210" t="s">
        <v>110</v>
      </c>
    </row>
    <row r="373" spans="1:10">
      <c r="A373" s="204">
        <v>371</v>
      </c>
      <c r="B373" s="207" t="s">
        <v>1307</v>
      </c>
      <c r="C373" s="207" t="s">
        <v>1404</v>
      </c>
      <c r="D373" s="207" t="s">
        <v>1046</v>
      </c>
      <c r="E373" s="207" t="s">
        <v>1109</v>
      </c>
      <c r="F373" s="208">
        <v>702</v>
      </c>
      <c r="G373" s="208">
        <v>79.099999999999994</v>
      </c>
      <c r="H373" s="209">
        <v>64.78</v>
      </c>
      <c r="I373" s="210" t="s">
        <v>716</v>
      </c>
      <c r="J373" s="210" t="s">
        <v>110</v>
      </c>
    </row>
    <row r="374" spans="1:10">
      <c r="A374" s="204">
        <v>372</v>
      </c>
      <c r="B374" s="207" t="s">
        <v>1307</v>
      </c>
      <c r="C374" s="207" t="s">
        <v>1405</v>
      </c>
      <c r="D374" s="207" t="s">
        <v>1048</v>
      </c>
      <c r="E374" s="207" t="s">
        <v>1109</v>
      </c>
      <c r="F374" s="208">
        <v>703</v>
      </c>
      <c r="G374" s="208">
        <v>44.61</v>
      </c>
      <c r="H374" s="209">
        <v>36.54</v>
      </c>
      <c r="I374" s="210" t="s">
        <v>716</v>
      </c>
      <c r="J374" s="210" t="s">
        <v>1049</v>
      </c>
    </row>
    <row r="375" spans="1:10">
      <c r="A375" s="204">
        <v>373</v>
      </c>
      <c r="B375" s="207" t="s">
        <v>1307</v>
      </c>
      <c r="C375" s="207" t="s">
        <v>1406</v>
      </c>
      <c r="D375" s="207" t="s">
        <v>1048</v>
      </c>
      <c r="E375" s="207" t="s">
        <v>1109</v>
      </c>
      <c r="F375" s="208">
        <v>704</v>
      </c>
      <c r="G375" s="208">
        <v>44.61</v>
      </c>
      <c r="H375" s="209">
        <v>36.54</v>
      </c>
      <c r="I375" s="210" t="s">
        <v>716</v>
      </c>
      <c r="J375" s="210" t="s">
        <v>1049</v>
      </c>
    </row>
    <row r="376" spans="1:10">
      <c r="A376" s="204">
        <v>374</v>
      </c>
      <c r="B376" s="207" t="s">
        <v>1307</v>
      </c>
      <c r="C376" s="207" t="s">
        <v>1407</v>
      </c>
      <c r="D376" s="207" t="s">
        <v>1046</v>
      </c>
      <c r="E376" s="207" t="s">
        <v>1109</v>
      </c>
      <c r="F376" s="208">
        <v>705</v>
      </c>
      <c r="G376" s="208">
        <v>79.099999999999994</v>
      </c>
      <c r="H376" s="209">
        <v>64.78</v>
      </c>
      <c r="I376" s="210" t="s">
        <v>716</v>
      </c>
      <c r="J376" s="210" t="s">
        <v>110</v>
      </c>
    </row>
    <row r="377" spans="1:10">
      <c r="A377" s="204">
        <v>375</v>
      </c>
      <c r="B377" s="207" t="s">
        <v>1307</v>
      </c>
      <c r="C377" s="207" t="s">
        <v>1408</v>
      </c>
      <c r="D377" s="207" t="s">
        <v>1041</v>
      </c>
      <c r="E377" s="207" t="s">
        <v>1109</v>
      </c>
      <c r="F377" s="208">
        <v>706</v>
      </c>
      <c r="G377" s="208">
        <v>89.24</v>
      </c>
      <c r="H377" s="209">
        <v>73.09</v>
      </c>
      <c r="I377" s="204" t="s">
        <v>1043</v>
      </c>
      <c r="J377" s="204" t="s">
        <v>1044</v>
      </c>
    </row>
    <row r="378" spans="1:10">
      <c r="A378" s="204">
        <v>376</v>
      </c>
      <c r="B378" s="207" t="s">
        <v>1307</v>
      </c>
      <c r="C378" s="207" t="s">
        <v>1409</v>
      </c>
      <c r="D378" s="207" t="s">
        <v>1052</v>
      </c>
      <c r="E378" s="207" t="s">
        <v>1109</v>
      </c>
      <c r="F378" s="208">
        <v>801</v>
      </c>
      <c r="G378" s="208">
        <v>86.29</v>
      </c>
      <c r="H378" s="209">
        <v>70.67</v>
      </c>
      <c r="I378" s="204" t="s">
        <v>1043</v>
      </c>
      <c r="J378" s="210" t="s">
        <v>110</v>
      </c>
    </row>
    <row r="379" spans="1:10">
      <c r="A379" s="204">
        <v>377</v>
      </c>
      <c r="B379" s="207" t="s">
        <v>1307</v>
      </c>
      <c r="C379" s="207" t="s">
        <v>1410</v>
      </c>
      <c r="D379" s="207" t="s">
        <v>1046</v>
      </c>
      <c r="E379" s="207" t="s">
        <v>1109</v>
      </c>
      <c r="F379" s="208">
        <v>802</v>
      </c>
      <c r="G379" s="208">
        <v>79.099999999999994</v>
      </c>
      <c r="H379" s="209">
        <v>64.78</v>
      </c>
      <c r="I379" s="210" t="s">
        <v>716</v>
      </c>
      <c r="J379" s="210" t="s">
        <v>110</v>
      </c>
    </row>
    <row r="380" spans="1:10">
      <c r="A380" s="204">
        <v>378</v>
      </c>
      <c r="B380" s="207" t="s">
        <v>1307</v>
      </c>
      <c r="C380" s="207" t="s">
        <v>1411</v>
      </c>
      <c r="D380" s="207" t="s">
        <v>1048</v>
      </c>
      <c r="E380" s="207" t="s">
        <v>1109</v>
      </c>
      <c r="F380" s="208">
        <v>803</v>
      </c>
      <c r="G380" s="208">
        <v>44.61</v>
      </c>
      <c r="H380" s="209">
        <v>36.54</v>
      </c>
      <c r="I380" s="210" t="s">
        <v>716</v>
      </c>
      <c r="J380" s="210" t="s">
        <v>1049</v>
      </c>
    </row>
    <row r="381" spans="1:10">
      <c r="A381" s="204">
        <v>379</v>
      </c>
      <c r="B381" s="207" t="s">
        <v>1307</v>
      </c>
      <c r="C381" s="207" t="s">
        <v>1412</v>
      </c>
      <c r="D381" s="207" t="s">
        <v>1048</v>
      </c>
      <c r="E381" s="207" t="s">
        <v>1109</v>
      </c>
      <c r="F381" s="208">
        <v>804</v>
      </c>
      <c r="G381" s="208">
        <v>44.61</v>
      </c>
      <c r="H381" s="209">
        <v>36.54</v>
      </c>
      <c r="I381" s="210" t="s">
        <v>716</v>
      </c>
      <c r="J381" s="210" t="s">
        <v>1049</v>
      </c>
    </row>
    <row r="382" spans="1:10">
      <c r="A382" s="204">
        <v>380</v>
      </c>
      <c r="B382" s="207" t="s">
        <v>1307</v>
      </c>
      <c r="C382" s="207" t="s">
        <v>1413</v>
      </c>
      <c r="D382" s="207" t="s">
        <v>1046</v>
      </c>
      <c r="E382" s="207" t="s">
        <v>1109</v>
      </c>
      <c r="F382" s="208">
        <v>805</v>
      </c>
      <c r="G382" s="208">
        <v>79.099999999999994</v>
      </c>
      <c r="H382" s="209">
        <v>64.78</v>
      </c>
      <c r="I382" s="210" t="s">
        <v>716</v>
      </c>
      <c r="J382" s="210" t="s">
        <v>110</v>
      </c>
    </row>
    <row r="383" spans="1:10">
      <c r="A383" s="204">
        <v>381</v>
      </c>
      <c r="B383" s="207" t="s">
        <v>1307</v>
      </c>
      <c r="C383" s="207" t="s">
        <v>1414</v>
      </c>
      <c r="D383" s="207" t="s">
        <v>1041</v>
      </c>
      <c r="E383" s="207" t="s">
        <v>1109</v>
      </c>
      <c r="F383" s="208">
        <v>806</v>
      </c>
      <c r="G383" s="208">
        <v>89.24</v>
      </c>
      <c r="H383" s="209">
        <v>73.09</v>
      </c>
      <c r="I383" s="204" t="s">
        <v>1043</v>
      </c>
      <c r="J383" s="204" t="s">
        <v>1044</v>
      </c>
    </row>
    <row r="384" spans="1:10">
      <c r="A384" s="204">
        <v>382</v>
      </c>
      <c r="B384" s="207" t="s">
        <v>1307</v>
      </c>
      <c r="C384" s="207" t="s">
        <v>1415</v>
      </c>
      <c r="D384" s="207" t="s">
        <v>1052</v>
      </c>
      <c r="E384" s="207" t="s">
        <v>1109</v>
      </c>
      <c r="F384" s="208">
        <v>901</v>
      </c>
      <c r="G384" s="208">
        <v>86.29</v>
      </c>
      <c r="H384" s="209">
        <v>70.67</v>
      </c>
      <c r="I384" s="204" t="s">
        <v>1043</v>
      </c>
      <c r="J384" s="210" t="s">
        <v>110</v>
      </c>
    </row>
    <row r="385" spans="1:10">
      <c r="A385" s="204">
        <v>383</v>
      </c>
      <c r="B385" s="207" t="s">
        <v>1307</v>
      </c>
      <c r="C385" s="207" t="s">
        <v>1416</v>
      </c>
      <c r="D385" s="207" t="s">
        <v>1046</v>
      </c>
      <c r="E385" s="207" t="s">
        <v>1109</v>
      </c>
      <c r="F385" s="208">
        <v>902</v>
      </c>
      <c r="G385" s="208">
        <v>79.099999999999994</v>
      </c>
      <c r="H385" s="209">
        <v>64.78</v>
      </c>
      <c r="I385" s="210" t="s">
        <v>716</v>
      </c>
      <c r="J385" s="210" t="s">
        <v>110</v>
      </c>
    </row>
    <row r="386" spans="1:10">
      <c r="A386" s="204">
        <v>384</v>
      </c>
      <c r="B386" s="207" t="s">
        <v>1307</v>
      </c>
      <c r="C386" s="207" t="s">
        <v>1417</v>
      </c>
      <c r="D386" s="207" t="s">
        <v>1048</v>
      </c>
      <c r="E386" s="207" t="s">
        <v>1109</v>
      </c>
      <c r="F386" s="208">
        <v>903</v>
      </c>
      <c r="G386" s="208">
        <v>44.61</v>
      </c>
      <c r="H386" s="209">
        <v>36.54</v>
      </c>
      <c r="I386" s="210" t="s">
        <v>716</v>
      </c>
      <c r="J386" s="210" t="s">
        <v>1049</v>
      </c>
    </row>
    <row r="387" spans="1:10">
      <c r="A387" s="204">
        <v>385</v>
      </c>
      <c r="B387" s="207" t="s">
        <v>1307</v>
      </c>
      <c r="C387" s="207" t="s">
        <v>1418</v>
      </c>
      <c r="D387" s="207" t="s">
        <v>1048</v>
      </c>
      <c r="E387" s="207" t="s">
        <v>1109</v>
      </c>
      <c r="F387" s="208">
        <v>904</v>
      </c>
      <c r="G387" s="208">
        <v>44.61</v>
      </c>
      <c r="H387" s="209">
        <v>36.54</v>
      </c>
      <c r="I387" s="210" t="s">
        <v>716</v>
      </c>
      <c r="J387" s="210" t="s">
        <v>1049</v>
      </c>
    </row>
    <row r="388" spans="1:10">
      <c r="A388" s="204">
        <v>386</v>
      </c>
      <c r="B388" s="207" t="s">
        <v>1307</v>
      </c>
      <c r="C388" s="207" t="s">
        <v>1419</v>
      </c>
      <c r="D388" s="207" t="s">
        <v>1046</v>
      </c>
      <c r="E388" s="207" t="s">
        <v>1109</v>
      </c>
      <c r="F388" s="208">
        <v>905</v>
      </c>
      <c r="G388" s="208">
        <v>79.099999999999994</v>
      </c>
      <c r="H388" s="209">
        <v>64.78</v>
      </c>
      <c r="I388" s="210" t="s">
        <v>716</v>
      </c>
      <c r="J388" s="210" t="s">
        <v>110</v>
      </c>
    </row>
    <row r="389" spans="1:10">
      <c r="A389" s="204">
        <v>387</v>
      </c>
      <c r="B389" s="207" t="s">
        <v>1307</v>
      </c>
      <c r="C389" s="207" t="s">
        <v>1420</v>
      </c>
      <c r="D389" s="207" t="s">
        <v>1041</v>
      </c>
      <c r="E389" s="207" t="s">
        <v>1109</v>
      </c>
      <c r="F389" s="208">
        <v>906</v>
      </c>
      <c r="G389" s="208">
        <v>89.24</v>
      </c>
      <c r="H389" s="209">
        <v>73.09</v>
      </c>
      <c r="I389" s="204" t="s">
        <v>1043</v>
      </c>
      <c r="J389" s="204" t="s">
        <v>1044</v>
      </c>
    </row>
    <row r="390" spans="1:10">
      <c r="A390" s="204">
        <v>388</v>
      </c>
      <c r="B390" s="207" t="s">
        <v>1307</v>
      </c>
      <c r="C390" s="207" t="s">
        <v>1421</v>
      </c>
      <c r="D390" s="207" t="s">
        <v>1052</v>
      </c>
      <c r="E390" s="207" t="s">
        <v>1109</v>
      </c>
      <c r="F390" s="208">
        <v>1001</v>
      </c>
      <c r="G390" s="208">
        <v>86.29</v>
      </c>
      <c r="H390" s="209">
        <v>70.67</v>
      </c>
      <c r="I390" s="204" t="s">
        <v>1043</v>
      </c>
      <c r="J390" s="210" t="s">
        <v>110</v>
      </c>
    </row>
    <row r="391" spans="1:10">
      <c r="A391" s="204">
        <v>389</v>
      </c>
      <c r="B391" s="207" t="s">
        <v>1307</v>
      </c>
      <c r="C391" s="207" t="s">
        <v>1422</v>
      </c>
      <c r="D391" s="207" t="s">
        <v>1046</v>
      </c>
      <c r="E391" s="207" t="s">
        <v>1109</v>
      </c>
      <c r="F391" s="208">
        <v>1002</v>
      </c>
      <c r="G391" s="208">
        <v>79.099999999999994</v>
      </c>
      <c r="H391" s="209">
        <v>64.78</v>
      </c>
      <c r="I391" s="210" t="s">
        <v>716</v>
      </c>
      <c r="J391" s="210" t="s">
        <v>110</v>
      </c>
    </row>
    <row r="392" spans="1:10">
      <c r="A392" s="204">
        <v>390</v>
      </c>
      <c r="B392" s="207" t="s">
        <v>1307</v>
      </c>
      <c r="C392" s="207" t="s">
        <v>1423</v>
      </c>
      <c r="D392" s="207" t="s">
        <v>1048</v>
      </c>
      <c r="E392" s="207" t="s">
        <v>1109</v>
      </c>
      <c r="F392" s="208">
        <v>1003</v>
      </c>
      <c r="G392" s="208">
        <v>44.61</v>
      </c>
      <c r="H392" s="209">
        <v>36.54</v>
      </c>
      <c r="I392" s="210" t="s">
        <v>716</v>
      </c>
      <c r="J392" s="210" t="s">
        <v>1049</v>
      </c>
    </row>
    <row r="393" spans="1:10">
      <c r="A393" s="204">
        <v>391</v>
      </c>
      <c r="B393" s="207" t="s">
        <v>1307</v>
      </c>
      <c r="C393" s="207" t="s">
        <v>1424</v>
      </c>
      <c r="D393" s="207" t="s">
        <v>1048</v>
      </c>
      <c r="E393" s="207" t="s">
        <v>1109</v>
      </c>
      <c r="F393" s="208">
        <v>1004</v>
      </c>
      <c r="G393" s="208">
        <v>44.61</v>
      </c>
      <c r="H393" s="209">
        <v>36.54</v>
      </c>
      <c r="I393" s="210" t="s">
        <v>716</v>
      </c>
      <c r="J393" s="210" t="s">
        <v>1049</v>
      </c>
    </row>
    <row r="394" spans="1:10">
      <c r="A394" s="204">
        <v>392</v>
      </c>
      <c r="B394" s="207" t="s">
        <v>1307</v>
      </c>
      <c r="C394" s="207" t="s">
        <v>1425</v>
      </c>
      <c r="D394" s="207" t="s">
        <v>1046</v>
      </c>
      <c r="E394" s="207" t="s">
        <v>1109</v>
      </c>
      <c r="F394" s="208">
        <v>1005</v>
      </c>
      <c r="G394" s="208">
        <v>79.099999999999994</v>
      </c>
      <c r="H394" s="209">
        <v>64.78</v>
      </c>
      <c r="I394" s="210" t="s">
        <v>716</v>
      </c>
      <c r="J394" s="210" t="s">
        <v>110</v>
      </c>
    </row>
    <row r="395" spans="1:10">
      <c r="A395" s="204">
        <v>393</v>
      </c>
      <c r="B395" s="207" t="s">
        <v>1307</v>
      </c>
      <c r="C395" s="207" t="s">
        <v>1426</v>
      </c>
      <c r="D395" s="207" t="s">
        <v>1041</v>
      </c>
      <c r="E395" s="207" t="s">
        <v>1109</v>
      </c>
      <c r="F395" s="208">
        <v>1006</v>
      </c>
      <c r="G395" s="208">
        <v>89.24</v>
      </c>
      <c r="H395" s="209">
        <v>73.09</v>
      </c>
      <c r="I395" s="204" t="s">
        <v>1043</v>
      </c>
      <c r="J395" s="204" t="s">
        <v>1044</v>
      </c>
    </row>
    <row r="396" spans="1:10">
      <c r="A396" s="204">
        <v>394</v>
      </c>
      <c r="B396" s="207" t="s">
        <v>1307</v>
      </c>
      <c r="C396" s="207" t="s">
        <v>1427</v>
      </c>
      <c r="D396" s="207" t="s">
        <v>1052</v>
      </c>
      <c r="E396" s="207" t="s">
        <v>1109</v>
      </c>
      <c r="F396" s="208">
        <v>1101</v>
      </c>
      <c r="G396" s="208">
        <v>86.29</v>
      </c>
      <c r="H396" s="209">
        <v>70.67</v>
      </c>
      <c r="I396" s="204" t="s">
        <v>1043</v>
      </c>
      <c r="J396" s="210" t="s">
        <v>110</v>
      </c>
    </row>
    <row r="397" spans="1:10">
      <c r="A397" s="204">
        <v>395</v>
      </c>
      <c r="B397" s="207" t="s">
        <v>1307</v>
      </c>
      <c r="C397" s="207" t="s">
        <v>1428</v>
      </c>
      <c r="D397" s="207" t="s">
        <v>1046</v>
      </c>
      <c r="E397" s="207" t="s">
        <v>1109</v>
      </c>
      <c r="F397" s="208">
        <v>1102</v>
      </c>
      <c r="G397" s="208">
        <v>79.099999999999994</v>
      </c>
      <c r="H397" s="209">
        <v>64.78</v>
      </c>
      <c r="I397" s="210" t="s">
        <v>716</v>
      </c>
      <c r="J397" s="210" t="s">
        <v>110</v>
      </c>
    </row>
    <row r="398" spans="1:10">
      <c r="A398" s="204">
        <v>396</v>
      </c>
      <c r="B398" s="207" t="s">
        <v>1307</v>
      </c>
      <c r="C398" s="207" t="s">
        <v>1429</v>
      </c>
      <c r="D398" s="207" t="s">
        <v>1048</v>
      </c>
      <c r="E398" s="207" t="s">
        <v>1109</v>
      </c>
      <c r="F398" s="208">
        <v>1103</v>
      </c>
      <c r="G398" s="208">
        <v>44.61</v>
      </c>
      <c r="H398" s="209">
        <v>36.54</v>
      </c>
      <c r="I398" s="210" t="s">
        <v>716</v>
      </c>
      <c r="J398" s="210" t="s">
        <v>1049</v>
      </c>
    </row>
    <row r="399" spans="1:10">
      <c r="A399" s="204">
        <v>397</v>
      </c>
      <c r="B399" s="207" t="s">
        <v>1307</v>
      </c>
      <c r="C399" s="207" t="s">
        <v>1430</v>
      </c>
      <c r="D399" s="207" t="s">
        <v>1048</v>
      </c>
      <c r="E399" s="207" t="s">
        <v>1109</v>
      </c>
      <c r="F399" s="208">
        <v>1104</v>
      </c>
      <c r="G399" s="208">
        <v>44.61</v>
      </c>
      <c r="H399" s="209">
        <v>36.54</v>
      </c>
      <c r="I399" s="210" t="s">
        <v>716</v>
      </c>
      <c r="J399" s="210" t="s">
        <v>1049</v>
      </c>
    </row>
    <row r="400" spans="1:10">
      <c r="A400" s="204">
        <v>398</v>
      </c>
      <c r="B400" s="207" t="s">
        <v>1307</v>
      </c>
      <c r="C400" s="207" t="s">
        <v>1431</v>
      </c>
      <c r="D400" s="207" t="s">
        <v>1046</v>
      </c>
      <c r="E400" s="207" t="s">
        <v>1109</v>
      </c>
      <c r="F400" s="208">
        <v>1105</v>
      </c>
      <c r="G400" s="208">
        <v>79.099999999999994</v>
      </c>
      <c r="H400" s="209">
        <v>64.78</v>
      </c>
      <c r="I400" s="210" t="s">
        <v>716</v>
      </c>
      <c r="J400" s="210" t="s">
        <v>110</v>
      </c>
    </row>
    <row r="401" spans="1:10">
      <c r="A401" s="204">
        <v>399</v>
      </c>
      <c r="B401" s="207" t="s">
        <v>1307</v>
      </c>
      <c r="C401" s="207" t="s">
        <v>1432</v>
      </c>
      <c r="D401" s="207" t="s">
        <v>1041</v>
      </c>
      <c r="E401" s="207" t="s">
        <v>1109</v>
      </c>
      <c r="F401" s="208">
        <v>1106</v>
      </c>
      <c r="G401" s="208">
        <v>89.24</v>
      </c>
      <c r="H401" s="209">
        <v>73.09</v>
      </c>
      <c r="I401" s="204" t="s">
        <v>1043</v>
      </c>
      <c r="J401" s="204" t="s">
        <v>1044</v>
      </c>
    </row>
    <row r="402" spans="1:10">
      <c r="A402" s="204">
        <v>400</v>
      </c>
      <c r="B402" s="207" t="s">
        <v>1307</v>
      </c>
      <c r="C402" s="207" t="s">
        <v>1433</v>
      </c>
      <c r="D402" s="207" t="s">
        <v>1052</v>
      </c>
      <c r="E402" s="207" t="s">
        <v>1109</v>
      </c>
      <c r="F402" s="208">
        <v>1201</v>
      </c>
      <c r="G402" s="208">
        <v>86.29</v>
      </c>
      <c r="H402" s="209">
        <v>70.67</v>
      </c>
      <c r="I402" s="204" t="s">
        <v>1043</v>
      </c>
      <c r="J402" s="210" t="s">
        <v>110</v>
      </c>
    </row>
    <row r="403" spans="1:10">
      <c r="A403" s="204">
        <v>401</v>
      </c>
      <c r="B403" s="207" t="s">
        <v>1307</v>
      </c>
      <c r="C403" s="207" t="s">
        <v>1434</v>
      </c>
      <c r="D403" s="207" t="s">
        <v>1046</v>
      </c>
      <c r="E403" s="207" t="s">
        <v>1109</v>
      </c>
      <c r="F403" s="208">
        <v>1202</v>
      </c>
      <c r="G403" s="208">
        <v>79.099999999999994</v>
      </c>
      <c r="H403" s="209">
        <v>64.78</v>
      </c>
      <c r="I403" s="210" t="s">
        <v>716</v>
      </c>
      <c r="J403" s="210" t="s">
        <v>110</v>
      </c>
    </row>
    <row r="404" spans="1:10">
      <c r="A404" s="204">
        <v>402</v>
      </c>
      <c r="B404" s="207" t="s">
        <v>1307</v>
      </c>
      <c r="C404" s="207" t="s">
        <v>1435</v>
      </c>
      <c r="D404" s="207" t="s">
        <v>1048</v>
      </c>
      <c r="E404" s="207" t="s">
        <v>1109</v>
      </c>
      <c r="F404" s="208">
        <v>1203</v>
      </c>
      <c r="G404" s="208">
        <v>44.61</v>
      </c>
      <c r="H404" s="209">
        <v>36.54</v>
      </c>
      <c r="I404" s="210" t="s">
        <v>716</v>
      </c>
      <c r="J404" s="210" t="s">
        <v>1049</v>
      </c>
    </row>
    <row r="405" spans="1:10">
      <c r="A405" s="204">
        <v>403</v>
      </c>
      <c r="B405" s="207" t="s">
        <v>1307</v>
      </c>
      <c r="C405" s="207" t="s">
        <v>1436</v>
      </c>
      <c r="D405" s="207" t="s">
        <v>1048</v>
      </c>
      <c r="E405" s="207" t="s">
        <v>1109</v>
      </c>
      <c r="F405" s="208">
        <v>1204</v>
      </c>
      <c r="G405" s="208">
        <v>44.61</v>
      </c>
      <c r="H405" s="209">
        <v>36.54</v>
      </c>
      <c r="I405" s="210" t="s">
        <v>716</v>
      </c>
      <c r="J405" s="210" t="s">
        <v>1049</v>
      </c>
    </row>
    <row r="406" spans="1:10">
      <c r="A406" s="204">
        <v>404</v>
      </c>
      <c r="B406" s="207" t="s">
        <v>1307</v>
      </c>
      <c r="C406" s="207" t="s">
        <v>1437</v>
      </c>
      <c r="D406" s="207" t="s">
        <v>1046</v>
      </c>
      <c r="E406" s="207" t="s">
        <v>1109</v>
      </c>
      <c r="F406" s="208">
        <v>1205</v>
      </c>
      <c r="G406" s="208">
        <v>79.099999999999994</v>
      </c>
      <c r="H406" s="209">
        <v>64.78</v>
      </c>
      <c r="I406" s="210" t="s">
        <v>716</v>
      </c>
      <c r="J406" s="210" t="s">
        <v>110</v>
      </c>
    </row>
    <row r="407" spans="1:10">
      <c r="A407" s="204">
        <v>405</v>
      </c>
      <c r="B407" s="207" t="s">
        <v>1307</v>
      </c>
      <c r="C407" s="207" t="s">
        <v>1438</v>
      </c>
      <c r="D407" s="207" t="s">
        <v>1041</v>
      </c>
      <c r="E407" s="207" t="s">
        <v>1109</v>
      </c>
      <c r="F407" s="208">
        <v>1206</v>
      </c>
      <c r="G407" s="208">
        <v>89.24</v>
      </c>
      <c r="H407" s="209">
        <v>73.09</v>
      </c>
      <c r="I407" s="204" t="s">
        <v>1043</v>
      </c>
      <c r="J407" s="204" t="s">
        <v>1044</v>
      </c>
    </row>
    <row r="408" spans="1:10">
      <c r="A408" s="204">
        <v>406</v>
      </c>
      <c r="B408" s="207" t="s">
        <v>1307</v>
      </c>
      <c r="C408" s="207" t="s">
        <v>1439</v>
      </c>
      <c r="D408" s="207" t="s">
        <v>1052</v>
      </c>
      <c r="E408" s="207" t="s">
        <v>1109</v>
      </c>
      <c r="F408" s="208">
        <v>1301</v>
      </c>
      <c r="G408" s="208">
        <v>86.29</v>
      </c>
      <c r="H408" s="209">
        <v>70.67</v>
      </c>
      <c r="I408" s="204" t="s">
        <v>1043</v>
      </c>
      <c r="J408" s="210" t="s">
        <v>110</v>
      </c>
    </row>
    <row r="409" spans="1:10">
      <c r="A409" s="204">
        <v>407</v>
      </c>
      <c r="B409" s="207" t="s">
        <v>1307</v>
      </c>
      <c r="C409" s="207" t="s">
        <v>1440</v>
      </c>
      <c r="D409" s="207" t="s">
        <v>1046</v>
      </c>
      <c r="E409" s="207" t="s">
        <v>1109</v>
      </c>
      <c r="F409" s="208">
        <v>1302</v>
      </c>
      <c r="G409" s="208">
        <v>79.099999999999994</v>
      </c>
      <c r="H409" s="209">
        <v>64.78</v>
      </c>
      <c r="I409" s="210" t="s">
        <v>716</v>
      </c>
      <c r="J409" s="210" t="s">
        <v>110</v>
      </c>
    </row>
    <row r="410" spans="1:10">
      <c r="A410" s="204">
        <v>408</v>
      </c>
      <c r="B410" s="207" t="s">
        <v>1307</v>
      </c>
      <c r="C410" s="207" t="s">
        <v>1441</v>
      </c>
      <c r="D410" s="207" t="s">
        <v>1048</v>
      </c>
      <c r="E410" s="207" t="s">
        <v>1109</v>
      </c>
      <c r="F410" s="208">
        <v>1303</v>
      </c>
      <c r="G410" s="208">
        <v>44.61</v>
      </c>
      <c r="H410" s="209">
        <v>36.54</v>
      </c>
      <c r="I410" s="210" t="s">
        <v>716</v>
      </c>
      <c r="J410" s="210" t="s">
        <v>1049</v>
      </c>
    </row>
    <row r="411" spans="1:10">
      <c r="A411" s="204">
        <v>409</v>
      </c>
      <c r="B411" s="207" t="s">
        <v>1307</v>
      </c>
      <c r="C411" s="207" t="s">
        <v>1442</v>
      </c>
      <c r="D411" s="207" t="s">
        <v>1048</v>
      </c>
      <c r="E411" s="207" t="s">
        <v>1109</v>
      </c>
      <c r="F411" s="208">
        <v>1304</v>
      </c>
      <c r="G411" s="208">
        <v>44.61</v>
      </c>
      <c r="H411" s="209">
        <v>36.54</v>
      </c>
      <c r="I411" s="210" t="s">
        <v>716</v>
      </c>
      <c r="J411" s="210" t="s">
        <v>1049</v>
      </c>
    </row>
    <row r="412" spans="1:10">
      <c r="A412" s="204">
        <v>410</v>
      </c>
      <c r="B412" s="207" t="s">
        <v>1307</v>
      </c>
      <c r="C412" s="207" t="s">
        <v>1443</v>
      </c>
      <c r="D412" s="207" t="s">
        <v>1046</v>
      </c>
      <c r="E412" s="207" t="s">
        <v>1109</v>
      </c>
      <c r="F412" s="208">
        <v>1305</v>
      </c>
      <c r="G412" s="208">
        <v>79.099999999999994</v>
      </c>
      <c r="H412" s="209">
        <v>64.78</v>
      </c>
      <c r="I412" s="210" t="s">
        <v>716</v>
      </c>
      <c r="J412" s="210" t="s">
        <v>110</v>
      </c>
    </row>
    <row r="413" spans="1:10">
      <c r="A413" s="204">
        <v>411</v>
      </c>
      <c r="B413" s="207" t="s">
        <v>1307</v>
      </c>
      <c r="C413" s="207" t="s">
        <v>1444</v>
      </c>
      <c r="D413" s="207" t="s">
        <v>1041</v>
      </c>
      <c r="E413" s="207" t="s">
        <v>1109</v>
      </c>
      <c r="F413" s="208">
        <v>1306</v>
      </c>
      <c r="G413" s="208">
        <v>89.24</v>
      </c>
      <c r="H413" s="209">
        <v>73.09</v>
      </c>
      <c r="I413" s="204" t="s">
        <v>1043</v>
      </c>
      <c r="J413" s="204" t="s">
        <v>1044</v>
      </c>
    </row>
    <row r="414" spans="1:10">
      <c r="A414" s="204">
        <v>412</v>
      </c>
      <c r="B414" s="207" t="s">
        <v>1307</v>
      </c>
      <c r="C414" s="207" t="s">
        <v>1445</v>
      </c>
      <c r="D414" s="207" t="s">
        <v>1052</v>
      </c>
      <c r="E414" s="207" t="s">
        <v>1109</v>
      </c>
      <c r="F414" s="208">
        <v>1401</v>
      </c>
      <c r="G414" s="208">
        <v>86.29</v>
      </c>
      <c r="H414" s="209">
        <v>70.67</v>
      </c>
      <c r="I414" s="204" t="s">
        <v>1043</v>
      </c>
      <c r="J414" s="210" t="s">
        <v>110</v>
      </c>
    </row>
    <row r="415" spans="1:10">
      <c r="A415" s="204">
        <v>413</v>
      </c>
      <c r="B415" s="207" t="s">
        <v>1307</v>
      </c>
      <c r="C415" s="207" t="s">
        <v>1446</v>
      </c>
      <c r="D415" s="207" t="s">
        <v>1046</v>
      </c>
      <c r="E415" s="207" t="s">
        <v>1109</v>
      </c>
      <c r="F415" s="208">
        <v>1402</v>
      </c>
      <c r="G415" s="208">
        <v>79.099999999999994</v>
      </c>
      <c r="H415" s="209">
        <v>64.78</v>
      </c>
      <c r="I415" s="210" t="s">
        <v>716</v>
      </c>
      <c r="J415" s="210" t="s">
        <v>110</v>
      </c>
    </row>
    <row r="416" spans="1:10">
      <c r="A416" s="204">
        <v>414</v>
      </c>
      <c r="B416" s="207" t="s">
        <v>1307</v>
      </c>
      <c r="C416" s="207" t="s">
        <v>1447</v>
      </c>
      <c r="D416" s="207" t="s">
        <v>1048</v>
      </c>
      <c r="E416" s="207" t="s">
        <v>1109</v>
      </c>
      <c r="F416" s="208">
        <v>1403</v>
      </c>
      <c r="G416" s="208">
        <v>44.61</v>
      </c>
      <c r="H416" s="209">
        <v>36.54</v>
      </c>
      <c r="I416" s="210" t="s">
        <v>716</v>
      </c>
      <c r="J416" s="210" t="s">
        <v>1049</v>
      </c>
    </row>
    <row r="417" spans="1:10">
      <c r="A417" s="204">
        <v>415</v>
      </c>
      <c r="B417" s="207" t="s">
        <v>1307</v>
      </c>
      <c r="C417" s="207" t="s">
        <v>1448</v>
      </c>
      <c r="D417" s="207" t="s">
        <v>1048</v>
      </c>
      <c r="E417" s="207" t="s">
        <v>1109</v>
      </c>
      <c r="F417" s="208">
        <v>1404</v>
      </c>
      <c r="G417" s="208">
        <v>44.61</v>
      </c>
      <c r="H417" s="209">
        <v>36.54</v>
      </c>
      <c r="I417" s="210" t="s">
        <v>716</v>
      </c>
      <c r="J417" s="210" t="s">
        <v>1049</v>
      </c>
    </row>
    <row r="418" spans="1:10">
      <c r="A418" s="204">
        <v>416</v>
      </c>
      <c r="B418" s="207" t="s">
        <v>1307</v>
      </c>
      <c r="C418" s="207" t="s">
        <v>1449</v>
      </c>
      <c r="D418" s="207" t="s">
        <v>1046</v>
      </c>
      <c r="E418" s="207" t="s">
        <v>1109</v>
      </c>
      <c r="F418" s="208">
        <v>1405</v>
      </c>
      <c r="G418" s="208">
        <v>79.099999999999994</v>
      </c>
      <c r="H418" s="209">
        <v>64.78</v>
      </c>
      <c r="I418" s="210" t="s">
        <v>716</v>
      </c>
      <c r="J418" s="210" t="s">
        <v>110</v>
      </c>
    </row>
    <row r="419" spans="1:10">
      <c r="A419" s="204">
        <v>417</v>
      </c>
      <c r="B419" s="207" t="s">
        <v>1307</v>
      </c>
      <c r="C419" s="207" t="s">
        <v>1450</v>
      </c>
      <c r="D419" s="207" t="s">
        <v>1041</v>
      </c>
      <c r="E419" s="207" t="s">
        <v>1109</v>
      </c>
      <c r="F419" s="208">
        <v>1406</v>
      </c>
      <c r="G419" s="208">
        <v>89.24</v>
      </c>
      <c r="H419" s="209">
        <v>73.09</v>
      </c>
      <c r="I419" s="204" t="s">
        <v>1043</v>
      </c>
      <c r="J419" s="204" t="s">
        <v>1044</v>
      </c>
    </row>
    <row r="420" spans="1:10">
      <c r="A420" s="204">
        <v>418</v>
      </c>
      <c r="B420" s="207" t="s">
        <v>1307</v>
      </c>
      <c r="C420" s="207" t="s">
        <v>1451</v>
      </c>
      <c r="D420" s="207" t="s">
        <v>1052</v>
      </c>
      <c r="E420" s="207" t="s">
        <v>1109</v>
      </c>
      <c r="F420" s="208">
        <v>1501</v>
      </c>
      <c r="G420" s="208">
        <v>86.29</v>
      </c>
      <c r="H420" s="209">
        <v>70.67</v>
      </c>
      <c r="I420" s="204" t="s">
        <v>1043</v>
      </c>
      <c r="J420" s="210" t="s">
        <v>110</v>
      </c>
    </row>
    <row r="421" spans="1:10">
      <c r="A421" s="204">
        <v>419</v>
      </c>
      <c r="B421" s="207" t="s">
        <v>1307</v>
      </c>
      <c r="C421" s="207" t="s">
        <v>1452</v>
      </c>
      <c r="D421" s="207" t="s">
        <v>1046</v>
      </c>
      <c r="E421" s="207" t="s">
        <v>1109</v>
      </c>
      <c r="F421" s="208">
        <v>1502</v>
      </c>
      <c r="G421" s="208">
        <v>79.099999999999994</v>
      </c>
      <c r="H421" s="209">
        <v>64.78</v>
      </c>
      <c r="I421" s="210" t="s">
        <v>716</v>
      </c>
      <c r="J421" s="210" t="s">
        <v>110</v>
      </c>
    </row>
    <row r="422" spans="1:10">
      <c r="A422" s="204">
        <v>420</v>
      </c>
      <c r="B422" s="207" t="s">
        <v>1307</v>
      </c>
      <c r="C422" s="207" t="s">
        <v>1453</v>
      </c>
      <c r="D422" s="207" t="s">
        <v>1048</v>
      </c>
      <c r="E422" s="207" t="s">
        <v>1109</v>
      </c>
      <c r="F422" s="208">
        <v>1503</v>
      </c>
      <c r="G422" s="208">
        <v>44.61</v>
      </c>
      <c r="H422" s="209">
        <v>36.54</v>
      </c>
      <c r="I422" s="210" t="s">
        <v>716</v>
      </c>
      <c r="J422" s="210" t="s">
        <v>1049</v>
      </c>
    </row>
    <row r="423" spans="1:10">
      <c r="A423" s="204">
        <v>421</v>
      </c>
      <c r="B423" s="207" t="s">
        <v>1307</v>
      </c>
      <c r="C423" s="207" t="s">
        <v>1454</v>
      </c>
      <c r="D423" s="207" t="s">
        <v>1048</v>
      </c>
      <c r="E423" s="207" t="s">
        <v>1109</v>
      </c>
      <c r="F423" s="208">
        <v>1504</v>
      </c>
      <c r="G423" s="208">
        <v>44.61</v>
      </c>
      <c r="H423" s="209">
        <v>36.54</v>
      </c>
      <c r="I423" s="210" t="s">
        <v>716</v>
      </c>
      <c r="J423" s="210" t="s">
        <v>1049</v>
      </c>
    </row>
    <row r="424" spans="1:10">
      <c r="A424" s="204">
        <v>422</v>
      </c>
      <c r="B424" s="207" t="s">
        <v>1307</v>
      </c>
      <c r="C424" s="207" t="s">
        <v>1455</v>
      </c>
      <c r="D424" s="207" t="s">
        <v>1046</v>
      </c>
      <c r="E424" s="207" t="s">
        <v>1109</v>
      </c>
      <c r="F424" s="208">
        <v>1505</v>
      </c>
      <c r="G424" s="208">
        <v>79.099999999999994</v>
      </c>
      <c r="H424" s="209">
        <v>64.78</v>
      </c>
      <c r="I424" s="210" t="s">
        <v>716</v>
      </c>
      <c r="J424" s="210" t="s">
        <v>110</v>
      </c>
    </row>
    <row r="425" spans="1:10">
      <c r="A425" s="204">
        <v>423</v>
      </c>
      <c r="B425" s="207" t="s">
        <v>1307</v>
      </c>
      <c r="C425" s="207" t="s">
        <v>1456</v>
      </c>
      <c r="D425" s="207" t="s">
        <v>1041</v>
      </c>
      <c r="E425" s="207" t="s">
        <v>1109</v>
      </c>
      <c r="F425" s="208">
        <v>1506</v>
      </c>
      <c r="G425" s="208">
        <v>89.24</v>
      </c>
      <c r="H425" s="209">
        <v>73.09</v>
      </c>
      <c r="I425" s="204" t="s">
        <v>1043</v>
      </c>
      <c r="J425" s="204" t="s">
        <v>1044</v>
      </c>
    </row>
    <row r="426" spans="1:10">
      <c r="A426" s="204">
        <v>424</v>
      </c>
      <c r="B426" s="207" t="s">
        <v>1457</v>
      </c>
      <c r="C426" s="207" t="s">
        <v>1458</v>
      </c>
      <c r="D426" s="207" t="s">
        <v>1041</v>
      </c>
      <c r="E426" s="207" t="s">
        <v>1042</v>
      </c>
      <c r="F426" s="208">
        <v>101</v>
      </c>
      <c r="G426" s="208">
        <v>88.62</v>
      </c>
      <c r="H426" s="209">
        <v>72.84</v>
      </c>
      <c r="I426" s="204" t="s">
        <v>1043</v>
      </c>
      <c r="J426" s="204" t="s">
        <v>1044</v>
      </c>
    </row>
    <row r="427" spans="1:10">
      <c r="A427" s="204">
        <v>425</v>
      </c>
      <c r="B427" s="207" t="s">
        <v>1457</v>
      </c>
      <c r="C427" s="207" t="s">
        <v>1459</v>
      </c>
      <c r="D427" s="207" t="s">
        <v>1189</v>
      </c>
      <c r="E427" s="207" t="s">
        <v>1042</v>
      </c>
      <c r="F427" s="208">
        <v>102</v>
      </c>
      <c r="G427" s="208">
        <v>87.42</v>
      </c>
      <c r="H427" s="209">
        <v>71.86</v>
      </c>
      <c r="I427" s="210" t="s">
        <v>716</v>
      </c>
      <c r="J427" s="210" t="s">
        <v>110</v>
      </c>
    </row>
    <row r="428" spans="1:10">
      <c r="A428" s="204">
        <v>426</v>
      </c>
      <c r="B428" s="207" t="s">
        <v>1457</v>
      </c>
      <c r="C428" s="207" t="s">
        <v>1460</v>
      </c>
      <c r="D428" s="207" t="s">
        <v>1189</v>
      </c>
      <c r="E428" s="207" t="s">
        <v>1042</v>
      </c>
      <c r="F428" s="208">
        <v>103</v>
      </c>
      <c r="G428" s="208">
        <v>87.42</v>
      </c>
      <c r="H428" s="209">
        <v>71.86</v>
      </c>
      <c r="I428" s="210" t="s">
        <v>716</v>
      </c>
      <c r="J428" s="210" t="s">
        <v>110</v>
      </c>
    </row>
    <row r="429" spans="1:10">
      <c r="A429" s="204">
        <v>427</v>
      </c>
      <c r="B429" s="207" t="s">
        <v>1457</v>
      </c>
      <c r="C429" s="207" t="s">
        <v>1461</v>
      </c>
      <c r="D429" s="207" t="s">
        <v>1052</v>
      </c>
      <c r="E429" s="207" t="s">
        <v>1042</v>
      </c>
      <c r="F429" s="208">
        <v>104</v>
      </c>
      <c r="G429" s="208">
        <v>85.88</v>
      </c>
      <c r="H429" s="209">
        <v>70.59</v>
      </c>
      <c r="I429" s="204" t="s">
        <v>1043</v>
      </c>
      <c r="J429" s="210" t="s">
        <v>110</v>
      </c>
    </row>
    <row r="430" spans="1:10">
      <c r="A430" s="204">
        <v>428</v>
      </c>
      <c r="B430" s="207" t="s">
        <v>1457</v>
      </c>
      <c r="C430" s="207" t="s">
        <v>1462</v>
      </c>
      <c r="D430" s="207" t="s">
        <v>1041</v>
      </c>
      <c r="E430" s="207" t="s">
        <v>1042</v>
      </c>
      <c r="F430" s="208">
        <v>201</v>
      </c>
      <c r="G430" s="208">
        <v>88.88</v>
      </c>
      <c r="H430" s="209">
        <v>73.06</v>
      </c>
      <c r="I430" s="204" t="s">
        <v>1043</v>
      </c>
      <c r="J430" s="204" t="s">
        <v>1044</v>
      </c>
    </row>
    <row r="431" spans="1:10">
      <c r="A431" s="204">
        <v>429</v>
      </c>
      <c r="B431" s="207" t="s">
        <v>1457</v>
      </c>
      <c r="C431" s="207" t="s">
        <v>1462</v>
      </c>
      <c r="D431" s="207" t="s">
        <v>1189</v>
      </c>
      <c r="E431" s="207" t="s">
        <v>1042</v>
      </c>
      <c r="F431" s="208">
        <v>202</v>
      </c>
      <c r="G431" s="208">
        <v>87.42</v>
      </c>
      <c r="H431" s="209">
        <v>71.86</v>
      </c>
      <c r="I431" s="210" t="s">
        <v>716</v>
      </c>
      <c r="J431" s="210" t="s">
        <v>110</v>
      </c>
    </row>
    <row r="432" spans="1:10">
      <c r="A432" s="204">
        <v>430</v>
      </c>
      <c r="B432" s="207" t="s">
        <v>1457</v>
      </c>
      <c r="C432" s="207" t="s">
        <v>1462</v>
      </c>
      <c r="D432" s="207" t="s">
        <v>1189</v>
      </c>
      <c r="E432" s="207" t="s">
        <v>1042</v>
      </c>
      <c r="F432" s="208">
        <v>203</v>
      </c>
      <c r="G432" s="208">
        <v>87.42</v>
      </c>
      <c r="H432" s="209">
        <v>71.86</v>
      </c>
      <c r="I432" s="210" t="s">
        <v>716</v>
      </c>
      <c r="J432" s="210" t="s">
        <v>110</v>
      </c>
    </row>
    <row r="433" spans="1:10">
      <c r="A433" s="204">
        <v>431</v>
      </c>
      <c r="B433" s="207" t="s">
        <v>1457</v>
      </c>
      <c r="C433" s="207" t="s">
        <v>1462</v>
      </c>
      <c r="D433" s="207" t="s">
        <v>1052</v>
      </c>
      <c r="E433" s="207" t="s">
        <v>1042</v>
      </c>
      <c r="F433" s="208">
        <v>204</v>
      </c>
      <c r="G433" s="208">
        <v>85.88</v>
      </c>
      <c r="H433" s="209">
        <v>70.59</v>
      </c>
      <c r="I433" s="204" t="s">
        <v>1043</v>
      </c>
      <c r="J433" s="210" t="s">
        <v>110</v>
      </c>
    </row>
    <row r="434" spans="1:10">
      <c r="A434" s="204">
        <v>432</v>
      </c>
      <c r="B434" s="207" t="s">
        <v>1457</v>
      </c>
      <c r="C434" s="207" t="s">
        <v>1463</v>
      </c>
      <c r="D434" s="207" t="s">
        <v>1041</v>
      </c>
      <c r="E434" s="207" t="s">
        <v>1042</v>
      </c>
      <c r="F434" s="208">
        <v>301</v>
      </c>
      <c r="G434" s="208">
        <v>88.88</v>
      </c>
      <c r="H434" s="209">
        <v>73.06</v>
      </c>
      <c r="I434" s="204" t="s">
        <v>1043</v>
      </c>
      <c r="J434" s="204" t="s">
        <v>1044</v>
      </c>
    </row>
    <row r="435" spans="1:10">
      <c r="A435" s="204">
        <v>433</v>
      </c>
      <c r="B435" s="207" t="s">
        <v>1457</v>
      </c>
      <c r="C435" s="207" t="s">
        <v>1464</v>
      </c>
      <c r="D435" s="207" t="s">
        <v>1189</v>
      </c>
      <c r="E435" s="207" t="s">
        <v>1042</v>
      </c>
      <c r="F435" s="208">
        <v>302</v>
      </c>
      <c r="G435" s="208">
        <v>87.42</v>
      </c>
      <c r="H435" s="209">
        <v>71.86</v>
      </c>
      <c r="I435" s="210" t="s">
        <v>716</v>
      </c>
      <c r="J435" s="210" t="s">
        <v>110</v>
      </c>
    </row>
    <row r="436" spans="1:10">
      <c r="A436" s="204">
        <v>434</v>
      </c>
      <c r="B436" s="207" t="s">
        <v>1457</v>
      </c>
      <c r="C436" s="207" t="s">
        <v>1465</v>
      </c>
      <c r="D436" s="207" t="s">
        <v>1189</v>
      </c>
      <c r="E436" s="207" t="s">
        <v>1042</v>
      </c>
      <c r="F436" s="208">
        <v>303</v>
      </c>
      <c r="G436" s="208">
        <v>87.42</v>
      </c>
      <c r="H436" s="209">
        <v>71.86</v>
      </c>
      <c r="I436" s="210" t="s">
        <v>716</v>
      </c>
      <c r="J436" s="210" t="s">
        <v>110</v>
      </c>
    </row>
    <row r="437" spans="1:10">
      <c r="A437" s="204">
        <v>435</v>
      </c>
      <c r="B437" s="207" t="s">
        <v>1457</v>
      </c>
      <c r="C437" s="207" t="s">
        <v>1466</v>
      </c>
      <c r="D437" s="207" t="s">
        <v>1052</v>
      </c>
      <c r="E437" s="207" t="s">
        <v>1042</v>
      </c>
      <c r="F437" s="208">
        <v>304</v>
      </c>
      <c r="G437" s="208">
        <v>85.88</v>
      </c>
      <c r="H437" s="209">
        <v>70.59</v>
      </c>
      <c r="I437" s="204" t="s">
        <v>1043</v>
      </c>
      <c r="J437" s="210" t="s">
        <v>110</v>
      </c>
    </row>
    <row r="438" spans="1:10">
      <c r="A438" s="204">
        <v>436</v>
      </c>
      <c r="B438" s="207" t="s">
        <v>1457</v>
      </c>
      <c r="C438" s="207" t="s">
        <v>1467</v>
      </c>
      <c r="D438" s="207" t="s">
        <v>1041</v>
      </c>
      <c r="E438" s="207" t="s">
        <v>1042</v>
      </c>
      <c r="F438" s="208">
        <v>401</v>
      </c>
      <c r="G438" s="208">
        <v>88.88</v>
      </c>
      <c r="H438" s="209">
        <v>73.06</v>
      </c>
      <c r="I438" s="204" t="s">
        <v>1043</v>
      </c>
      <c r="J438" s="204" t="s">
        <v>1044</v>
      </c>
    </row>
    <row r="439" spans="1:10">
      <c r="A439" s="204">
        <v>437</v>
      </c>
      <c r="B439" s="207" t="s">
        <v>1457</v>
      </c>
      <c r="C439" s="207" t="s">
        <v>1468</v>
      </c>
      <c r="D439" s="207" t="s">
        <v>1189</v>
      </c>
      <c r="E439" s="207" t="s">
        <v>1042</v>
      </c>
      <c r="F439" s="208">
        <v>402</v>
      </c>
      <c r="G439" s="208">
        <v>87.42</v>
      </c>
      <c r="H439" s="209">
        <v>71.86</v>
      </c>
      <c r="I439" s="210" t="s">
        <v>716</v>
      </c>
      <c r="J439" s="210" t="s">
        <v>110</v>
      </c>
    </row>
    <row r="440" spans="1:10">
      <c r="A440" s="204">
        <v>438</v>
      </c>
      <c r="B440" s="207" t="s">
        <v>1457</v>
      </c>
      <c r="C440" s="207" t="s">
        <v>1469</v>
      </c>
      <c r="D440" s="207" t="s">
        <v>1189</v>
      </c>
      <c r="E440" s="207" t="s">
        <v>1042</v>
      </c>
      <c r="F440" s="208">
        <v>403</v>
      </c>
      <c r="G440" s="208">
        <v>87.42</v>
      </c>
      <c r="H440" s="209">
        <v>71.86</v>
      </c>
      <c r="I440" s="210" t="s">
        <v>716</v>
      </c>
      <c r="J440" s="210" t="s">
        <v>110</v>
      </c>
    </row>
    <row r="441" spans="1:10">
      <c r="A441" s="204">
        <v>439</v>
      </c>
      <c r="B441" s="207" t="s">
        <v>1457</v>
      </c>
      <c r="C441" s="207" t="s">
        <v>1470</v>
      </c>
      <c r="D441" s="207" t="s">
        <v>1052</v>
      </c>
      <c r="E441" s="207" t="s">
        <v>1042</v>
      </c>
      <c r="F441" s="208">
        <v>404</v>
      </c>
      <c r="G441" s="208">
        <v>85.88</v>
      </c>
      <c r="H441" s="209">
        <v>70.59</v>
      </c>
      <c r="I441" s="204" t="s">
        <v>1043</v>
      </c>
      <c r="J441" s="210" t="s">
        <v>110</v>
      </c>
    </row>
    <row r="442" spans="1:10">
      <c r="A442" s="204">
        <v>440</v>
      </c>
      <c r="B442" s="207" t="s">
        <v>1457</v>
      </c>
      <c r="C442" s="207" t="s">
        <v>1471</v>
      </c>
      <c r="D442" s="207" t="s">
        <v>1041</v>
      </c>
      <c r="E442" s="207" t="s">
        <v>1042</v>
      </c>
      <c r="F442" s="208">
        <v>501</v>
      </c>
      <c r="G442" s="208">
        <v>88.88</v>
      </c>
      <c r="H442" s="209">
        <v>73.06</v>
      </c>
      <c r="I442" s="204" t="s">
        <v>1043</v>
      </c>
      <c r="J442" s="204" t="s">
        <v>1044</v>
      </c>
    </row>
    <row r="443" spans="1:10">
      <c r="A443" s="204">
        <v>441</v>
      </c>
      <c r="B443" s="207" t="s">
        <v>1457</v>
      </c>
      <c r="C443" s="207" t="s">
        <v>1472</v>
      </c>
      <c r="D443" s="207" t="s">
        <v>1189</v>
      </c>
      <c r="E443" s="207" t="s">
        <v>1042</v>
      </c>
      <c r="F443" s="208">
        <v>502</v>
      </c>
      <c r="G443" s="208">
        <v>87.42</v>
      </c>
      <c r="H443" s="209">
        <v>71.86</v>
      </c>
      <c r="I443" s="210" t="s">
        <v>716</v>
      </c>
      <c r="J443" s="210" t="s">
        <v>110</v>
      </c>
    </row>
    <row r="444" spans="1:10">
      <c r="A444" s="204">
        <v>442</v>
      </c>
      <c r="B444" s="207" t="s">
        <v>1457</v>
      </c>
      <c r="C444" s="207" t="s">
        <v>1473</v>
      </c>
      <c r="D444" s="207" t="s">
        <v>1189</v>
      </c>
      <c r="E444" s="207" t="s">
        <v>1042</v>
      </c>
      <c r="F444" s="208">
        <v>503</v>
      </c>
      <c r="G444" s="208">
        <v>87.42</v>
      </c>
      <c r="H444" s="209">
        <v>71.86</v>
      </c>
      <c r="I444" s="210" t="s">
        <v>716</v>
      </c>
      <c r="J444" s="210" t="s">
        <v>110</v>
      </c>
    </row>
    <row r="445" spans="1:10">
      <c r="A445" s="204">
        <v>443</v>
      </c>
      <c r="B445" s="207" t="s">
        <v>1457</v>
      </c>
      <c r="C445" s="207" t="s">
        <v>1474</v>
      </c>
      <c r="D445" s="207" t="s">
        <v>1052</v>
      </c>
      <c r="E445" s="207" t="s">
        <v>1042</v>
      </c>
      <c r="F445" s="208">
        <v>504</v>
      </c>
      <c r="G445" s="208">
        <v>85.88</v>
      </c>
      <c r="H445" s="209">
        <v>70.59</v>
      </c>
      <c r="I445" s="204" t="s">
        <v>1043</v>
      </c>
      <c r="J445" s="210" t="s">
        <v>110</v>
      </c>
    </row>
    <row r="446" spans="1:10">
      <c r="A446" s="204">
        <v>444</v>
      </c>
      <c r="B446" s="207" t="s">
        <v>1457</v>
      </c>
      <c r="C446" s="207" t="s">
        <v>1475</v>
      </c>
      <c r="D446" s="207" t="s">
        <v>1041</v>
      </c>
      <c r="E446" s="207" t="s">
        <v>1042</v>
      </c>
      <c r="F446" s="208">
        <v>601</v>
      </c>
      <c r="G446" s="208">
        <v>88.88</v>
      </c>
      <c r="H446" s="209">
        <v>73.06</v>
      </c>
      <c r="I446" s="204" t="s">
        <v>1043</v>
      </c>
      <c r="J446" s="204" t="s">
        <v>1044</v>
      </c>
    </row>
    <row r="447" spans="1:10">
      <c r="A447" s="204">
        <v>445</v>
      </c>
      <c r="B447" s="207" t="s">
        <v>1457</v>
      </c>
      <c r="C447" s="207" t="s">
        <v>1476</v>
      </c>
      <c r="D447" s="207" t="s">
        <v>1189</v>
      </c>
      <c r="E447" s="207" t="s">
        <v>1042</v>
      </c>
      <c r="F447" s="208">
        <v>602</v>
      </c>
      <c r="G447" s="208">
        <v>87.42</v>
      </c>
      <c r="H447" s="209">
        <v>71.86</v>
      </c>
      <c r="I447" s="210" t="s">
        <v>716</v>
      </c>
      <c r="J447" s="210" t="s">
        <v>110</v>
      </c>
    </row>
    <row r="448" spans="1:10">
      <c r="A448" s="204">
        <v>446</v>
      </c>
      <c r="B448" s="207" t="s">
        <v>1457</v>
      </c>
      <c r="C448" s="207" t="s">
        <v>1477</v>
      </c>
      <c r="D448" s="207" t="s">
        <v>1189</v>
      </c>
      <c r="E448" s="207" t="s">
        <v>1042</v>
      </c>
      <c r="F448" s="208">
        <v>603</v>
      </c>
      <c r="G448" s="208">
        <v>87.42</v>
      </c>
      <c r="H448" s="209">
        <v>71.86</v>
      </c>
      <c r="I448" s="210" t="s">
        <v>716</v>
      </c>
      <c r="J448" s="210" t="s">
        <v>110</v>
      </c>
    </row>
    <row r="449" spans="1:10">
      <c r="A449" s="204">
        <v>447</v>
      </c>
      <c r="B449" s="207" t="s">
        <v>1457</v>
      </c>
      <c r="C449" s="207" t="s">
        <v>1478</v>
      </c>
      <c r="D449" s="207" t="s">
        <v>1052</v>
      </c>
      <c r="E449" s="207" t="s">
        <v>1042</v>
      </c>
      <c r="F449" s="208">
        <v>604</v>
      </c>
      <c r="G449" s="208">
        <v>85.88</v>
      </c>
      <c r="H449" s="209">
        <v>70.59</v>
      </c>
      <c r="I449" s="204" t="s">
        <v>1043</v>
      </c>
      <c r="J449" s="210" t="s">
        <v>110</v>
      </c>
    </row>
    <row r="450" spans="1:10">
      <c r="A450" s="204">
        <v>448</v>
      </c>
      <c r="B450" s="207" t="s">
        <v>1457</v>
      </c>
      <c r="C450" s="207" t="s">
        <v>1479</v>
      </c>
      <c r="D450" s="207" t="s">
        <v>1041</v>
      </c>
      <c r="E450" s="207" t="s">
        <v>1042</v>
      </c>
      <c r="F450" s="208">
        <v>701</v>
      </c>
      <c r="G450" s="208">
        <v>88.88</v>
      </c>
      <c r="H450" s="209">
        <v>73.06</v>
      </c>
      <c r="I450" s="204" t="s">
        <v>1043</v>
      </c>
      <c r="J450" s="204" t="s">
        <v>1044</v>
      </c>
    </row>
    <row r="451" spans="1:10">
      <c r="A451" s="204">
        <v>449</v>
      </c>
      <c r="B451" s="207" t="s">
        <v>1457</v>
      </c>
      <c r="C451" s="207" t="s">
        <v>1480</v>
      </c>
      <c r="D451" s="207" t="s">
        <v>1189</v>
      </c>
      <c r="E451" s="207" t="s">
        <v>1042</v>
      </c>
      <c r="F451" s="208">
        <v>702</v>
      </c>
      <c r="G451" s="208">
        <v>87.42</v>
      </c>
      <c r="H451" s="209">
        <v>71.86</v>
      </c>
      <c r="I451" s="210" t="s">
        <v>716</v>
      </c>
      <c r="J451" s="210" t="s">
        <v>110</v>
      </c>
    </row>
    <row r="452" spans="1:10">
      <c r="A452" s="204">
        <v>450</v>
      </c>
      <c r="B452" s="207" t="s">
        <v>1457</v>
      </c>
      <c r="C452" s="207" t="s">
        <v>1481</v>
      </c>
      <c r="D452" s="207" t="s">
        <v>1189</v>
      </c>
      <c r="E452" s="207" t="s">
        <v>1042</v>
      </c>
      <c r="F452" s="208">
        <v>703</v>
      </c>
      <c r="G452" s="208">
        <v>87.42</v>
      </c>
      <c r="H452" s="209">
        <v>71.86</v>
      </c>
      <c r="I452" s="210" t="s">
        <v>716</v>
      </c>
      <c r="J452" s="210" t="s">
        <v>110</v>
      </c>
    </row>
    <row r="453" spans="1:10">
      <c r="A453" s="204">
        <v>451</v>
      </c>
      <c r="B453" s="207" t="s">
        <v>1457</v>
      </c>
      <c r="C453" s="207" t="s">
        <v>1482</v>
      </c>
      <c r="D453" s="207" t="s">
        <v>1052</v>
      </c>
      <c r="E453" s="207" t="s">
        <v>1042</v>
      </c>
      <c r="F453" s="208">
        <v>704</v>
      </c>
      <c r="G453" s="208">
        <v>85.88</v>
      </c>
      <c r="H453" s="209">
        <v>70.59</v>
      </c>
      <c r="I453" s="204" t="s">
        <v>1043</v>
      </c>
      <c r="J453" s="210" t="s">
        <v>110</v>
      </c>
    </row>
    <row r="454" spans="1:10">
      <c r="A454" s="204">
        <v>452</v>
      </c>
      <c r="B454" s="207" t="s">
        <v>1457</v>
      </c>
      <c r="C454" s="207" t="s">
        <v>1483</v>
      </c>
      <c r="D454" s="207" t="s">
        <v>1041</v>
      </c>
      <c r="E454" s="207" t="s">
        <v>1042</v>
      </c>
      <c r="F454" s="208">
        <v>801</v>
      </c>
      <c r="G454" s="208">
        <v>88.88</v>
      </c>
      <c r="H454" s="209">
        <v>73.06</v>
      </c>
      <c r="I454" s="204" t="s">
        <v>1043</v>
      </c>
      <c r="J454" s="204" t="s">
        <v>1044</v>
      </c>
    </row>
    <row r="455" spans="1:10">
      <c r="A455" s="204">
        <v>453</v>
      </c>
      <c r="B455" s="207" t="s">
        <v>1457</v>
      </c>
      <c r="C455" s="207" t="s">
        <v>1484</v>
      </c>
      <c r="D455" s="207" t="s">
        <v>1189</v>
      </c>
      <c r="E455" s="207" t="s">
        <v>1042</v>
      </c>
      <c r="F455" s="208">
        <v>802</v>
      </c>
      <c r="G455" s="208">
        <v>87.42</v>
      </c>
      <c r="H455" s="209">
        <v>71.86</v>
      </c>
      <c r="I455" s="210" t="s">
        <v>716</v>
      </c>
      <c r="J455" s="210" t="s">
        <v>110</v>
      </c>
    </row>
    <row r="456" spans="1:10">
      <c r="A456" s="204">
        <v>454</v>
      </c>
      <c r="B456" s="207" t="s">
        <v>1457</v>
      </c>
      <c r="C456" s="207" t="s">
        <v>1485</v>
      </c>
      <c r="D456" s="207" t="s">
        <v>1189</v>
      </c>
      <c r="E456" s="207" t="s">
        <v>1042</v>
      </c>
      <c r="F456" s="208">
        <v>803</v>
      </c>
      <c r="G456" s="208">
        <v>87.42</v>
      </c>
      <c r="H456" s="209">
        <v>71.86</v>
      </c>
      <c r="I456" s="210" t="s">
        <v>716</v>
      </c>
      <c r="J456" s="210" t="s">
        <v>110</v>
      </c>
    </row>
    <row r="457" spans="1:10">
      <c r="A457" s="204">
        <v>455</v>
      </c>
      <c r="B457" s="207" t="s">
        <v>1457</v>
      </c>
      <c r="C457" s="207" t="s">
        <v>1486</v>
      </c>
      <c r="D457" s="207" t="s">
        <v>1052</v>
      </c>
      <c r="E457" s="207" t="s">
        <v>1042</v>
      </c>
      <c r="F457" s="208">
        <v>804</v>
      </c>
      <c r="G457" s="208">
        <v>85.88</v>
      </c>
      <c r="H457" s="209">
        <v>70.59</v>
      </c>
      <c r="I457" s="204" t="s">
        <v>1043</v>
      </c>
      <c r="J457" s="210" t="s">
        <v>110</v>
      </c>
    </row>
    <row r="458" spans="1:10">
      <c r="A458" s="204">
        <v>456</v>
      </c>
      <c r="B458" s="207" t="s">
        <v>1457</v>
      </c>
      <c r="C458" s="207" t="s">
        <v>1487</v>
      </c>
      <c r="D458" s="207" t="s">
        <v>1041</v>
      </c>
      <c r="E458" s="207" t="s">
        <v>1042</v>
      </c>
      <c r="F458" s="208">
        <v>901</v>
      </c>
      <c r="G458" s="208">
        <v>88.88</v>
      </c>
      <c r="H458" s="209">
        <v>73.06</v>
      </c>
      <c r="I458" s="204" t="s">
        <v>1043</v>
      </c>
      <c r="J458" s="204" t="s">
        <v>1044</v>
      </c>
    </row>
    <row r="459" spans="1:10">
      <c r="A459" s="204">
        <v>457</v>
      </c>
      <c r="B459" s="207" t="s">
        <v>1457</v>
      </c>
      <c r="C459" s="207" t="s">
        <v>1488</v>
      </c>
      <c r="D459" s="207" t="s">
        <v>1189</v>
      </c>
      <c r="E459" s="207" t="s">
        <v>1042</v>
      </c>
      <c r="F459" s="208">
        <v>902</v>
      </c>
      <c r="G459" s="208">
        <v>87.42</v>
      </c>
      <c r="H459" s="209">
        <v>71.86</v>
      </c>
      <c r="I459" s="210" t="s">
        <v>716</v>
      </c>
      <c r="J459" s="210" t="s">
        <v>110</v>
      </c>
    </row>
    <row r="460" spans="1:10">
      <c r="A460" s="204">
        <v>458</v>
      </c>
      <c r="B460" s="207" t="s">
        <v>1457</v>
      </c>
      <c r="C460" s="207" t="s">
        <v>1489</v>
      </c>
      <c r="D460" s="207" t="s">
        <v>1189</v>
      </c>
      <c r="E460" s="207" t="s">
        <v>1042</v>
      </c>
      <c r="F460" s="208">
        <v>903</v>
      </c>
      <c r="G460" s="208">
        <v>87.42</v>
      </c>
      <c r="H460" s="209">
        <v>71.86</v>
      </c>
      <c r="I460" s="210" t="s">
        <v>716</v>
      </c>
      <c r="J460" s="210" t="s">
        <v>110</v>
      </c>
    </row>
    <row r="461" spans="1:10">
      <c r="A461" s="204">
        <v>459</v>
      </c>
      <c r="B461" s="207" t="s">
        <v>1457</v>
      </c>
      <c r="C461" s="207" t="s">
        <v>1490</v>
      </c>
      <c r="D461" s="207" t="s">
        <v>1052</v>
      </c>
      <c r="E461" s="207" t="s">
        <v>1042</v>
      </c>
      <c r="F461" s="208">
        <v>904</v>
      </c>
      <c r="G461" s="208">
        <v>85.88</v>
      </c>
      <c r="H461" s="209">
        <v>70.59</v>
      </c>
      <c r="I461" s="204" t="s">
        <v>1043</v>
      </c>
      <c r="J461" s="210" t="s">
        <v>110</v>
      </c>
    </row>
    <row r="462" spans="1:10">
      <c r="A462" s="204">
        <v>460</v>
      </c>
      <c r="B462" s="207" t="s">
        <v>1457</v>
      </c>
      <c r="C462" s="207" t="s">
        <v>1491</v>
      </c>
      <c r="D462" s="207" t="s">
        <v>1041</v>
      </c>
      <c r="E462" s="207" t="s">
        <v>1042</v>
      </c>
      <c r="F462" s="208">
        <v>1001</v>
      </c>
      <c r="G462" s="208">
        <v>88.88</v>
      </c>
      <c r="H462" s="209">
        <v>73.06</v>
      </c>
      <c r="I462" s="204" t="s">
        <v>1043</v>
      </c>
      <c r="J462" s="204" t="s">
        <v>1044</v>
      </c>
    </row>
    <row r="463" spans="1:10">
      <c r="A463" s="204">
        <v>461</v>
      </c>
      <c r="B463" s="207" t="s">
        <v>1457</v>
      </c>
      <c r="C463" s="207" t="s">
        <v>1492</v>
      </c>
      <c r="D463" s="207" t="s">
        <v>1189</v>
      </c>
      <c r="E463" s="207" t="s">
        <v>1042</v>
      </c>
      <c r="F463" s="208">
        <v>1002</v>
      </c>
      <c r="G463" s="208">
        <v>87.42</v>
      </c>
      <c r="H463" s="209">
        <v>71.86</v>
      </c>
      <c r="I463" s="210" t="s">
        <v>716</v>
      </c>
      <c r="J463" s="210" t="s">
        <v>110</v>
      </c>
    </row>
    <row r="464" spans="1:10">
      <c r="A464" s="204">
        <v>462</v>
      </c>
      <c r="B464" s="207" t="s">
        <v>1457</v>
      </c>
      <c r="C464" s="207" t="s">
        <v>1493</v>
      </c>
      <c r="D464" s="207" t="s">
        <v>1189</v>
      </c>
      <c r="E464" s="207" t="s">
        <v>1042</v>
      </c>
      <c r="F464" s="208">
        <v>1003</v>
      </c>
      <c r="G464" s="208">
        <v>87.42</v>
      </c>
      <c r="H464" s="209">
        <v>71.86</v>
      </c>
      <c r="I464" s="210" t="s">
        <v>716</v>
      </c>
      <c r="J464" s="210" t="s">
        <v>110</v>
      </c>
    </row>
    <row r="465" spans="1:10">
      <c r="A465" s="204">
        <v>463</v>
      </c>
      <c r="B465" s="207" t="s">
        <v>1457</v>
      </c>
      <c r="C465" s="207" t="s">
        <v>1494</v>
      </c>
      <c r="D465" s="207" t="s">
        <v>1052</v>
      </c>
      <c r="E465" s="207" t="s">
        <v>1042</v>
      </c>
      <c r="F465" s="208">
        <v>1004</v>
      </c>
      <c r="G465" s="208">
        <v>85.88</v>
      </c>
      <c r="H465" s="209">
        <v>70.59</v>
      </c>
      <c r="I465" s="204" t="s">
        <v>1043</v>
      </c>
      <c r="J465" s="210" t="s">
        <v>110</v>
      </c>
    </row>
    <row r="466" spans="1:10">
      <c r="A466" s="204">
        <v>464</v>
      </c>
      <c r="B466" s="207" t="s">
        <v>1457</v>
      </c>
      <c r="C466" s="207" t="s">
        <v>1495</v>
      </c>
      <c r="D466" s="207" t="s">
        <v>1041</v>
      </c>
      <c r="E466" s="207" t="s">
        <v>1042</v>
      </c>
      <c r="F466" s="208">
        <v>1101</v>
      </c>
      <c r="G466" s="208">
        <v>88.88</v>
      </c>
      <c r="H466" s="209">
        <v>73.06</v>
      </c>
      <c r="I466" s="204" t="s">
        <v>1043</v>
      </c>
      <c r="J466" s="204" t="s">
        <v>1044</v>
      </c>
    </row>
    <row r="467" spans="1:10">
      <c r="A467" s="204">
        <v>465</v>
      </c>
      <c r="B467" s="207" t="s">
        <v>1457</v>
      </c>
      <c r="C467" s="207" t="s">
        <v>1496</v>
      </c>
      <c r="D467" s="207" t="s">
        <v>1189</v>
      </c>
      <c r="E467" s="207" t="s">
        <v>1042</v>
      </c>
      <c r="F467" s="208">
        <v>1102</v>
      </c>
      <c r="G467" s="208">
        <v>87.42</v>
      </c>
      <c r="H467" s="209">
        <v>71.86</v>
      </c>
      <c r="I467" s="210" t="s">
        <v>716</v>
      </c>
      <c r="J467" s="210" t="s">
        <v>110</v>
      </c>
    </row>
    <row r="468" spans="1:10">
      <c r="A468" s="204">
        <v>466</v>
      </c>
      <c r="B468" s="207" t="s">
        <v>1457</v>
      </c>
      <c r="C468" s="207" t="s">
        <v>1497</v>
      </c>
      <c r="D468" s="207" t="s">
        <v>1189</v>
      </c>
      <c r="E468" s="207" t="s">
        <v>1042</v>
      </c>
      <c r="F468" s="208">
        <v>1103</v>
      </c>
      <c r="G468" s="208">
        <v>87.42</v>
      </c>
      <c r="H468" s="209">
        <v>71.86</v>
      </c>
      <c r="I468" s="210" t="s">
        <v>716</v>
      </c>
      <c r="J468" s="210" t="s">
        <v>110</v>
      </c>
    </row>
    <row r="469" spans="1:10">
      <c r="A469" s="204">
        <v>467</v>
      </c>
      <c r="B469" s="207" t="s">
        <v>1457</v>
      </c>
      <c r="C469" s="207" t="s">
        <v>1498</v>
      </c>
      <c r="D469" s="207" t="s">
        <v>1052</v>
      </c>
      <c r="E469" s="207" t="s">
        <v>1042</v>
      </c>
      <c r="F469" s="208">
        <v>1104</v>
      </c>
      <c r="G469" s="208">
        <v>85.88</v>
      </c>
      <c r="H469" s="209">
        <v>70.59</v>
      </c>
      <c r="I469" s="204" t="s">
        <v>1043</v>
      </c>
      <c r="J469" s="210" t="s">
        <v>110</v>
      </c>
    </row>
    <row r="470" spans="1:10">
      <c r="A470" s="204">
        <v>468</v>
      </c>
      <c r="B470" s="207" t="s">
        <v>1457</v>
      </c>
      <c r="C470" s="207" t="s">
        <v>1499</v>
      </c>
      <c r="D470" s="207" t="s">
        <v>1041</v>
      </c>
      <c r="E470" s="207" t="s">
        <v>1042</v>
      </c>
      <c r="F470" s="208">
        <v>1201</v>
      </c>
      <c r="G470" s="208">
        <v>88.88</v>
      </c>
      <c r="H470" s="209">
        <v>73.06</v>
      </c>
      <c r="I470" s="204" t="s">
        <v>1043</v>
      </c>
      <c r="J470" s="204" t="s">
        <v>1044</v>
      </c>
    </row>
    <row r="471" spans="1:10">
      <c r="A471" s="204">
        <v>469</v>
      </c>
      <c r="B471" s="207" t="s">
        <v>1457</v>
      </c>
      <c r="C471" s="207" t="s">
        <v>1500</v>
      </c>
      <c r="D471" s="207" t="s">
        <v>1189</v>
      </c>
      <c r="E471" s="207" t="s">
        <v>1042</v>
      </c>
      <c r="F471" s="208">
        <v>1202</v>
      </c>
      <c r="G471" s="208">
        <v>87.42</v>
      </c>
      <c r="H471" s="209">
        <v>71.86</v>
      </c>
      <c r="I471" s="210" t="s">
        <v>716</v>
      </c>
      <c r="J471" s="210" t="s">
        <v>110</v>
      </c>
    </row>
    <row r="472" spans="1:10">
      <c r="A472" s="204">
        <v>470</v>
      </c>
      <c r="B472" s="207" t="s">
        <v>1457</v>
      </c>
      <c r="C472" s="207" t="s">
        <v>1501</v>
      </c>
      <c r="D472" s="207" t="s">
        <v>1189</v>
      </c>
      <c r="E472" s="207" t="s">
        <v>1042</v>
      </c>
      <c r="F472" s="208">
        <v>1203</v>
      </c>
      <c r="G472" s="208">
        <v>87.42</v>
      </c>
      <c r="H472" s="209">
        <v>71.86</v>
      </c>
      <c r="I472" s="210" t="s">
        <v>716</v>
      </c>
      <c r="J472" s="210" t="s">
        <v>110</v>
      </c>
    </row>
    <row r="473" spans="1:10">
      <c r="A473" s="204">
        <v>471</v>
      </c>
      <c r="B473" s="207" t="s">
        <v>1457</v>
      </c>
      <c r="C473" s="207" t="s">
        <v>1502</v>
      </c>
      <c r="D473" s="207" t="s">
        <v>1052</v>
      </c>
      <c r="E473" s="207" t="s">
        <v>1042</v>
      </c>
      <c r="F473" s="208">
        <v>1204</v>
      </c>
      <c r="G473" s="208">
        <v>85.88</v>
      </c>
      <c r="H473" s="209">
        <v>70.59</v>
      </c>
      <c r="I473" s="204" t="s">
        <v>1043</v>
      </c>
      <c r="J473" s="210" t="s">
        <v>110</v>
      </c>
    </row>
    <row r="474" spans="1:10">
      <c r="A474" s="204">
        <v>472</v>
      </c>
      <c r="B474" s="207" t="s">
        <v>1457</v>
      </c>
      <c r="C474" s="207" t="s">
        <v>1503</v>
      </c>
      <c r="D474" s="207" t="s">
        <v>1041</v>
      </c>
      <c r="E474" s="207" t="s">
        <v>1042</v>
      </c>
      <c r="F474" s="208">
        <v>1301</v>
      </c>
      <c r="G474" s="208">
        <v>88.88</v>
      </c>
      <c r="H474" s="209">
        <v>73.06</v>
      </c>
      <c r="I474" s="204" t="s">
        <v>1043</v>
      </c>
      <c r="J474" s="204" t="s">
        <v>1044</v>
      </c>
    </row>
    <row r="475" spans="1:10">
      <c r="A475" s="204">
        <v>473</v>
      </c>
      <c r="B475" s="207" t="s">
        <v>1457</v>
      </c>
      <c r="C475" s="207" t="s">
        <v>1504</v>
      </c>
      <c r="D475" s="207" t="s">
        <v>1189</v>
      </c>
      <c r="E475" s="207" t="s">
        <v>1042</v>
      </c>
      <c r="F475" s="208">
        <v>1302</v>
      </c>
      <c r="G475" s="208">
        <v>87.42</v>
      </c>
      <c r="H475" s="209">
        <v>71.86</v>
      </c>
      <c r="I475" s="210" t="s">
        <v>716</v>
      </c>
      <c r="J475" s="210" t="s">
        <v>110</v>
      </c>
    </row>
    <row r="476" spans="1:10">
      <c r="A476" s="204">
        <v>474</v>
      </c>
      <c r="B476" s="207" t="s">
        <v>1457</v>
      </c>
      <c r="C476" s="207" t="s">
        <v>1505</v>
      </c>
      <c r="D476" s="207" t="s">
        <v>1189</v>
      </c>
      <c r="E476" s="207" t="s">
        <v>1042</v>
      </c>
      <c r="F476" s="208">
        <v>1303</v>
      </c>
      <c r="G476" s="208">
        <v>87.42</v>
      </c>
      <c r="H476" s="209">
        <v>71.86</v>
      </c>
      <c r="I476" s="210" t="s">
        <v>716</v>
      </c>
      <c r="J476" s="210" t="s">
        <v>110</v>
      </c>
    </row>
    <row r="477" spans="1:10">
      <c r="A477" s="204">
        <v>475</v>
      </c>
      <c r="B477" s="207" t="s">
        <v>1457</v>
      </c>
      <c r="C477" s="207" t="s">
        <v>1506</v>
      </c>
      <c r="D477" s="207" t="s">
        <v>1052</v>
      </c>
      <c r="E477" s="207" t="s">
        <v>1042</v>
      </c>
      <c r="F477" s="208">
        <v>1304</v>
      </c>
      <c r="G477" s="208">
        <v>85.88</v>
      </c>
      <c r="H477" s="209">
        <v>70.59</v>
      </c>
      <c r="I477" s="204" t="s">
        <v>1043</v>
      </c>
      <c r="J477" s="210" t="s">
        <v>110</v>
      </c>
    </row>
    <row r="478" spans="1:10">
      <c r="A478" s="204">
        <v>476</v>
      </c>
      <c r="B478" s="207" t="s">
        <v>1457</v>
      </c>
      <c r="C478" s="207" t="s">
        <v>1507</v>
      </c>
      <c r="D478" s="207" t="s">
        <v>1041</v>
      </c>
      <c r="E478" s="207" t="s">
        <v>1042</v>
      </c>
      <c r="F478" s="208">
        <v>1401</v>
      </c>
      <c r="G478" s="208">
        <v>88.88</v>
      </c>
      <c r="H478" s="209">
        <v>73.06</v>
      </c>
      <c r="I478" s="204" t="s">
        <v>1043</v>
      </c>
      <c r="J478" s="204" t="s">
        <v>1044</v>
      </c>
    </row>
    <row r="479" spans="1:10">
      <c r="A479" s="204">
        <v>477</v>
      </c>
      <c r="B479" s="207" t="s">
        <v>1457</v>
      </c>
      <c r="C479" s="207" t="s">
        <v>1508</v>
      </c>
      <c r="D479" s="207" t="s">
        <v>1189</v>
      </c>
      <c r="E479" s="207" t="s">
        <v>1042</v>
      </c>
      <c r="F479" s="208">
        <v>1402</v>
      </c>
      <c r="G479" s="208">
        <v>87.42</v>
      </c>
      <c r="H479" s="209">
        <v>71.86</v>
      </c>
      <c r="I479" s="210" t="s">
        <v>716</v>
      </c>
      <c r="J479" s="210" t="s">
        <v>110</v>
      </c>
    </row>
    <row r="480" spans="1:10">
      <c r="A480" s="204">
        <v>478</v>
      </c>
      <c r="B480" s="207" t="s">
        <v>1457</v>
      </c>
      <c r="C480" s="207" t="s">
        <v>1509</v>
      </c>
      <c r="D480" s="207" t="s">
        <v>1189</v>
      </c>
      <c r="E480" s="207" t="s">
        <v>1042</v>
      </c>
      <c r="F480" s="208">
        <v>1403</v>
      </c>
      <c r="G480" s="208">
        <v>87.42</v>
      </c>
      <c r="H480" s="209">
        <v>71.86</v>
      </c>
      <c r="I480" s="210" t="s">
        <v>716</v>
      </c>
      <c r="J480" s="210" t="s">
        <v>110</v>
      </c>
    </row>
    <row r="481" spans="1:10">
      <c r="A481" s="204">
        <v>479</v>
      </c>
      <c r="B481" s="207" t="s">
        <v>1457</v>
      </c>
      <c r="C481" s="207" t="s">
        <v>1510</v>
      </c>
      <c r="D481" s="207" t="s">
        <v>1052</v>
      </c>
      <c r="E481" s="207" t="s">
        <v>1042</v>
      </c>
      <c r="F481" s="208">
        <v>1404</v>
      </c>
      <c r="G481" s="208">
        <v>85.88</v>
      </c>
      <c r="H481" s="209">
        <v>70.59</v>
      </c>
      <c r="I481" s="204" t="s">
        <v>1043</v>
      </c>
      <c r="J481" s="210" t="s">
        <v>110</v>
      </c>
    </row>
    <row r="482" spans="1:10">
      <c r="A482" s="204">
        <v>480</v>
      </c>
      <c r="B482" s="207" t="s">
        <v>1457</v>
      </c>
      <c r="C482" s="207" t="s">
        <v>1511</v>
      </c>
      <c r="D482" s="207" t="s">
        <v>1041</v>
      </c>
      <c r="E482" s="207" t="s">
        <v>1042</v>
      </c>
      <c r="F482" s="208">
        <v>1501</v>
      </c>
      <c r="G482" s="208">
        <v>88.88</v>
      </c>
      <c r="H482" s="209">
        <v>73.06</v>
      </c>
      <c r="I482" s="204" t="s">
        <v>1043</v>
      </c>
      <c r="J482" s="204" t="s">
        <v>1044</v>
      </c>
    </row>
    <row r="483" spans="1:10">
      <c r="A483" s="204">
        <v>481</v>
      </c>
      <c r="B483" s="207" t="s">
        <v>1457</v>
      </c>
      <c r="C483" s="207" t="s">
        <v>1512</v>
      </c>
      <c r="D483" s="207" t="s">
        <v>1189</v>
      </c>
      <c r="E483" s="207" t="s">
        <v>1042</v>
      </c>
      <c r="F483" s="208">
        <v>1502</v>
      </c>
      <c r="G483" s="208">
        <v>87.42</v>
      </c>
      <c r="H483" s="209">
        <v>71.86</v>
      </c>
      <c r="I483" s="210" t="s">
        <v>716</v>
      </c>
      <c r="J483" s="210" t="s">
        <v>110</v>
      </c>
    </row>
    <row r="484" spans="1:10">
      <c r="A484" s="204">
        <v>482</v>
      </c>
      <c r="B484" s="207" t="s">
        <v>1457</v>
      </c>
      <c r="C484" s="207" t="s">
        <v>1513</v>
      </c>
      <c r="D484" s="207" t="s">
        <v>1189</v>
      </c>
      <c r="E484" s="207" t="s">
        <v>1042</v>
      </c>
      <c r="F484" s="208">
        <v>1503</v>
      </c>
      <c r="G484" s="208">
        <v>87.42</v>
      </c>
      <c r="H484" s="209">
        <v>71.86</v>
      </c>
      <c r="I484" s="210" t="s">
        <v>716</v>
      </c>
      <c r="J484" s="210" t="s">
        <v>110</v>
      </c>
    </row>
    <row r="485" spans="1:10">
      <c r="A485" s="204">
        <v>483</v>
      </c>
      <c r="B485" s="207" t="s">
        <v>1457</v>
      </c>
      <c r="C485" s="207" t="s">
        <v>1514</v>
      </c>
      <c r="D485" s="207" t="s">
        <v>1052</v>
      </c>
      <c r="E485" s="207" t="s">
        <v>1042</v>
      </c>
      <c r="F485" s="208">
        <v>1504</v>
      </c>
      <c r="G485" s="208">
        <v>85.88</v>
      </c>
      <c r="H485" s="209">
        <v>70.59</v>
      </c>
      <c r="I485" s="204" t="s">
        <v>1043</v>
      </c>
      <c r="J485" s="210" t="s">
        <v>110</v>
      </c>
    </row>
    <row r="486" spans="1:10">
      <c r="A486" s="204">
        <v>484</v>
      </c>
      <c r="B486" s="207" t="s">
        <v>1457</v>
      </c>
      <c r="C486" s="207" t="s">
        <v>1515</v>
      </c>
      <c r="D486" s="207" t="s">
        <v>1052</v>
      </c>
      <c r="E486" s="207" t="s">
        <v>1109</v>
      </c>
      <c r="F486" s="208">
        <v>101</v>
      </c>
      <c r="G486" s="208">
        <v>85.88</v>
      </c>
      <c r="H486" s="209">
        <v>70.59</v>
      </c>
      <c r="I486" s="204" t="s">
        <v>1043</v>
      </c>
      <c r="J486" s="210" t="s">
        <v>110</v>
      </c>
    </row>
    <row r="487" spans="1:10">
      <c r="A487" s="204">
        <v>485</v>
      </c>
      <c r="B487" s="207" t="s">
        <v>1457</v>
      </c>
      <c r="C487" s="207" t="s">
        <v>1516</v>
      </c>
      <c r="D487" s="207" t="s">
        <v>1189</v>
      </c>
      <c r="E487" s="207" t="s">
        <v>1109</v>
      </c>
      <c r="F487" s="208">
        <v>102</v>
      </c>
      <c r="G487" s="208">
        <v>87.42</v>
      </c>
      <c r="H487" s="209">
        <v>71.86</v>
      </c>
      <c r="I487" s="210" t="s">
        <v>716</v>
      </c>
      <c r="J487" s="210" t="s">
        <v>110</v>
      </c>
    </row>
    <row r="488" spans="1:10">
      <c r="A488" s="204">
        <v>486</v>
      </c>
      <c r="B488" s="207" t="s">
        <v>1457</v>
      </c>
      <c r="C488" s="207" t="s">
        <v>1517</v>
      </c>
      <c r="D488" s="207" t="s">
        <v>1189</v>
      </c>
      <c r="E488" s="207" t="s">
        <v>1109</v>
      </c>
      <c r="F488" s="208">
        <v>103</v>
      </c>
      <c r="G488" s="208">
        <v>87.42</v>
      </c>
      <c r="H488" s="209">
        <v>71.86</v>
      </c>
      <c r="I488" s="210" t="s">
        <v>716</v>
      </c>
      <c r="J488" s="210" t="s">
        <v>110</v>
      </c>
    </row>
    <row r="489" spans="1:10">
      <c r="A489" s="204">
        <v>487</v>
      </c>
      <c r="B489" s="207" t="s">
        <v>1457</v>
      </c>
      <c r="C489" s="207" t="s">
        <v>1518</v>
      </c>
      <c r="D489" s="207" t="s">
        <v>1041</v>
      </c>
      <c r="E489" s="207" t="s">
        <v>1109</v>
      </c>
      <c r="F489" s="208">
        <v>104</v>
      </c>
      <c r="G489" s="208">
        <v>88.62</v>
      </c>
      <c r="H489" s="209">
        <v>72.84</v>
      </c>
      <c r="I489" s="204" t="s">
        <v>1043</v>
      </c>
      <c r="J489" s="204" t="s">
        <v>1044</v>
      </c>
    </row>
    <row r="490" spans="1:10">
      <c r="A490" s="204">
        <v>488</v>
      </c>
      <c r="B490" s="207" t="s">
        <v>1457</v>
      </c>
      <c r="C490" s="207" t="s">
        <v>1519</v>
      </c>
      <c r="D490" s="207" t="s">
        <v>1052</v>
      </c>
      <c r="E490" s="207" t="s">
        <v>1109</v>
      </c>
      <c r="F490" s="208">
        <v>201</v>
      </c>
      <c r="G490" s="208">
        <v>85.88</v>
      </c>
      <c r="H490" s="209">
        <v>70.59</v>
      </c>
      <c r="I490" s="204" t="s">
        <v>1043</v>
      </c>
      <c r="J490" s="210" t="s">
        <v>110</v>
      </c>
    </row>
    <row r="491" spans="1:10">
      <c r="A491" s="204">
        <v>489</v>
      </c>
      <c r="B491" s="207" t="s">
        <v>1457</v>
      </c>
      <c r="C491" s="207" t="s">
        <v>1520</v>
      </c>
      <c r="D491" s="207" t="s">
        <v>1189</v>
      </c>
      <c r="E491" s="207" t="s">
        <v>1109</v>
      </c>
      <c r="F491" s="208">
        <v>202</v>
      </c>
      <c r="G491" s="208">
        <v>87.42</v>
      </c>
      <c r="H491" s="209">
        <v>71.86</v>
      </c>
      <c r="I491" s="210" t="s">
        <v>716</v>
      </c>
      <c r="J491" s="210" t="s">
        <v>110</v>
      </c>
    </row>
    <row r="492" spans="1:10">
      <c r="A492" s="204">
        <v>490</v>
      </c>
      <c r="B492" s="207" t="s">
        <v>1457</v>
      </c>
      <c r="C492" s="207" t="s">
        <v>1521</v>
      </c>
      <c r="D492" s="207" t="s">
        <v>1189</v>
      </c>
      <c r="E492" s="207" t="s">
        <v>1109</v>
      </c>
      <c r="F492" s="208">
        <v>203</v>
      </c>
      <c r="G492" s="208">
        <v>87.42</v>
      </c>
      <c r="H492" s="209">
        <v>71.86</v>
      </c>
      <c r="I492" s="210" t="s">
        <v>716</v>
      </c>
      <c r="J492" s="210" t="s">
        <v>110</v>
      </c>
    </row>
    <row r="493" spans="1:10">
      <c r="A493" s="204">
        <v>491</v>
      </c>
      <c r="B493" s="207" t="s">
        <v>1457</v>
      </c>
      <c r="C493" s="207" t="s">
        <v>1522</v>
      </c>
      <c r="D493" s="207" t="s">
        <v>1041</v>
      </c>
      <c r="E493" s="207" t="s">
        <v>1109</v>
      </c>
      <c r="F493" s="208">
        <v>204</v>
      </c>
      <c r="G493" s="208">
        <v>88.88</v>
      </c>
      <c r="H493" s="209">
        <v>73.06</v>
      </c>
      <c r="I493" s="204" t="s">
        <v>1043</v>
      </c>
      <c r="J493" s="204" t="s">
        <v>1044</v>
      </c>
    </row>
    <row r="494" spans="1:10">
      <c r="A494" s="204">
        <v>492</v>
      </c>
      <c r="B494" s="207" t="s">
        <v>1457</v>
      </c>
      <c r="C494" s="207" t="s">
        <v>1519</v>
      </c>
      <c r="D494" s="207" t="s">
        <v>1052</v>
      </c>
      <c r="E494" s="207" t="s">
        <v>1109</v>
      </c>
      <c r="F494" s="208">
        <v>301</v>
      </c>
      <c r="G494" s="208">
        <v>85.88</v>
      </c>
      <c r="H494" s="209">
        <v>70.59</v>
      </c>
      <c r="I494" s="204" t="s">
        <v>1043</v>
      </c>
      <c r="J494" s="210" t="s">
        <v>110</v>
      </c>
    </row>
    <row r="495" spans="1:10">
      <c r="A495" s="204">
        <v>493</v>
      </c>
      <c r="B495" s="207" t="s">
        <v>1457</v>
      </c>
      <c r="C495" s="207" t="s">
        <v>1520</v>
      </c>
      <c r="D495" s="207" t="s">
        <v>1189</v>
      </c>
      <c r="E495" s="207" t="s">
        <v>1109</v>
      </c>
      <c r="F495" s="208">
        <v>302</v>
      </c>
      <c r="G495" s="208">
        <v>87.42</v>
      </c>
      <c r="H495" s="209">
        <v>71.86</v>
      </c>
      <c r="I495" s="210" t="s">
        <v>716</v>
      </c>
      <c r="J495" s="210" t="s">
        <v>110</v>
      </c>
    </row>
    <row r="496" spans="1:10">
      <c r="A496" s="204">
        <v>494</v>
      </c>
      <c r="B496" s="207" t="s">
        <v>1457</v>
      </c>
      <c r="C496" s="207" t="s">
        <v>1521</v>
      </c>
      <c r="D496" s="207" t="s">
        <v>1189</v>
      </c>
      <c r="E496" s="207" t="s">
        <v>1109</v>
      </c>
      <c r="F496" s="208">
        <v>303</v>
      </c>
      <c r="G496" s="208">
        <v>87.42</v>
      </c>
      <c r="H496" s="209">
        <v>71.86</v>
      </c>
      <c r="I496" s="210" t="s">
        <v>716</v>
      </c>
      <c r="J496" s="210" t="s">
        <v>110</v>
      </c>
    </row>
    <row r="497" spans="1:10">
      <c r="A497" s="204">
        <v>495</v>
      </c>
      <c r="B497" s="207" t="s">
        <v>1457</v>
      </c>
      <c r="C497" s="207" t="s">
        <v>1522</v>
      </c>
      <c r="D497" s="207" t="s">
        <v>1041</v>
      </c>
      <c r="E497" s="207" t="s">
        <v>1109</v>
      </c>
      <c r="F497" s="208">
        <v>304</v>
      </c>
      <c r="G497" s="208">
        <v>88.88</v>
      </c>
      <c r="H497" s="209">
        <v>73.06</v>
      </c>
      <c r="I497" s="204" t="s">
        <v>1043</v>
      </c>
      <c r="J497" s="204" t="s">
        <v>1044</v>
      </c>
    </row>
    <row r="498" spans="1:10">
      <c r="A498" s="204">
        <v>496</v>
      </c>
      <c r="B498" s="207" t="s">
        <v>1457</v>
      </c>
      <c r="C498" s="207" t="s">
        <v>1523</v>
      </c>
      <c r="D498" s="207" t="s">
        <v>1052</v>
      </c>
      <c r="E498" s="207" t="s">
        <v>1109</v>
      </c>
      <c r="F498" s="208">
        <v>401</v>
      </c>
      <c r="G498" s="208">
        <v>85.88</v>
      </c>
      <c r="H498" s="209">
        <v>70.59</v>
      </c>
      <c r="I498" s="204" t="s">
        <v>1043</v>
      </c>
      <c r="J498" s="210" t="s">
        <v>110</v>
      </c>
    </row>
    <row r="499" spans="1:10">
      <c r="A499" s="204">
        <v>497</v>
      </c>
      <c r="B499" s="207" t="s">
        <v>1457</v>
      </c>
      <c r="C499" s="207" t="s">
        <v>1524</v>
      </c>
      <c r="D499" s="207" t="s">
        <v>1189</v>
      </c>
      <c r="E499" s="207" t="s">
        <v>1109</v>
      </c>
      <c r="F499" s="208">
        <v>402</v>
      </c>
      <c r="G499" s="208">
        <v>87.42</v>
      </c>
      <c r="H499" s="209">
        <v>71.86</v>
      </c>
      <c r="I499" s="210" t="s">
        <v>716</v>
      </c>
      <c r="J499" s="210" t="s">
        <v>110</v>
      </c>
    </row>
    <row r="500" spans="1:10">
      <c r="A500" s="204">
        <v>498</v>
      </c>
      <c r="B500" s="207" t="s">
        <v>1457</v>
      </c>
      <c r="C500" s="207" t="s">
        <v>1525</v>
      </c>
      <c r="D500" s="207" t="s">
        <v>1189</v>
      </c>
      <c r="E500" s="207" t="s">
        <v>1109</v>
      </c>
      <c r="F500" s="208">
        <v>403</v>
      </c>
      <c r="G500" s="208">
        <v>87.42</v>
      </c>
      <c r="H500" s="209">
        <v>71.86</v>
      </c>
      <c r="I500" s="210" t="s">
        <v>716</v>
      </c>
      <c r="J500" s="210" t="s">
        <v>110</v>
      </c>
    </row>
    <row r="501" spans="1:10">
      <c r="A501" s="204">
        <v>499</v>
      </c>
      <c r="B501" s="207" t="s">
        <v>1457</v>
      </c>
      <c r="C501" s="207" t="s">
        <v>1526</v>
      </c>
      <c r="D501" s="207" t="s">
        <v>1041</v>
      </c>
      <c r="E501" s="207" t="s">
        <v>1109</v>
      </c>
      <c r="F501" s="208">
        <v>404</v>
      </c>
      <c r="G501" s="208">
        <v>88.88</v>
      </c>
      <c r="H501" s="209">
        <v>73.06</v>
      </c>
      <c r="I501" s="204" t="s">
        <v>1043</v>
      </c>
      <c r="J501" s="204" t="s">
        <v>1044</v>
      </c>
    </row>
    <row r="502" spans="1:10">
      <c r="A502" s="204">
        <v>500</v>
      </c>
      <c r="B502" s="207" t="s">
        <v>1457</v>
      </c>
      <c r="C502" s="207" t="s">
        <v>1527</v>
      </c>
      <c r="D502" s="207" t="s">
        <v>1052</v>
      </c>
      <c r="E502" s="207" t="s">
        <v>1109</v>
      </c>
      <c r="F502" s="208">
        <v>501</v>
      </c>
      <c r="G502" s="208">
        <v>85.88</v>
      </c>
      <c r="H502" s="209">
        <v>70.59</v>
      </c>
      <c r="I502" s="204" t="s">
        <v>1043</v>
      </c>
      <c r="J502" s="210" t="s">
        <v>110</v>
      </c>
    </row>
    <row r="503" spans="1:10">
      <c r="A503" s="204">
        <v>501</v>
      </c>
      <c r="B503" s="207" t="s">
        <v>1457</v>
      </c>
      <c r="C503" s="207" t="s">
        <v>1528</v>
      </c>
      <c r="D503" s="207" t="s">
        <v>1189</v>
      </c>
      <c r="E503" s="207" t="s">
        <v>1109</v>
      </c>
      <c r="F503" s="208">
        <v>502</v>
      </c>
      <c r="G503" s="208">
        <v>87.42</v>
      </c>
      <c r="H503" s="209">
        <v>71.86</v>
      </c>
      <c r="I503" s="210" t="s">
        <v>716</v>
      </c>
      <c r="J503" s="210" t="s">
        <v>110</v>
      </c>
    </row>
    <row r="504" spans="1:10">
      <c r="A504" s="204">
        <v>502</v>
      </c>
      <c r="B504" s="207" t="s">
        <v>1457</v>
      </c>
      <c r="C504" s="207" t="s">
        <v>1529</v>
      </c>
      <c r="D504" s="207" t="s">
        <v>1189</v>
      </c>
      <c r="E504" s="207" t="s">
        <v>1109</v>
      </c>
      <c r="F504" s="208">
        <v>503</v>
      </c>
      <c r="G504" s="208">
        <v>87.42</v>
      </c>
      <c r="H504" s="209">
        <v>71.86</v>
      </c>
      <c r="I504" s="210" t="s">
        <v>716</v>
      </c>
      <c r="J504" s="210" t="s">
        <v>110</v>
      </c>
    </row>
    <row r="505" spans="1:10">
      <c r="A505" s="204">
        <v>503</v>
      </c>
      <c r="B505" s="207" t="s">
        <v>1457</v>
      </c>
      <c r="C505" s="207" t="s">
        <v>1530</v>
      </c>
      <c r="D505" s="207" t="s">
        <v>1041</v>
      </c>
      <c r="E505" s="207" t="s">
        <v>1109</v>
      </c>
      <c r="F505" s="208">
        <v>504</v>
      </c>
      <c r="G505" s="208">
        <v>88.88</v>
      </c>
      <c r="H505" s="209">
        <v>73.06</v>
      </c>
      <c r="I505" s="204" t="s">
        <v>1043</v>
      </c>
      <c r="J505" s="204" t="s">
        <v>1044</v>
      </c>
    </row>
    <row r="506" spans="1:10">
      <c r="A506" s="204">
        <v>504</v>
      </c>
      <c r="B506" s="207" t="s">
        <v>1457</v>
      </c>
      <c r="C506" s="207" t="s">
        <v>1531</v>
      </c>
      <c r="D506" s="207" t="s">
        <v>1052</v>
      </c>
      <c r="E506" s="207" t="s">
        <v>1109</v>
      </c>
      <c r="F506" s="208">
        <v>601</v>
      </c>
      <c r="G506" s="208">
        <v>85.88</v>
      </c>
      <c r="H506" s="209">
        <v>70.59</v>
      </c>
      <c r="I506" s="204" t="s">
        <v>1043</v>
      </c>
      <c r="J506" s="210" t="s">
        <v>110</v>
      </c>
    </row>
    <row r="507" spans="1:10">
      <c r="A507" s="204">
        <v>505</v>
      </c>
      <c r="B507" s="207" t="s">
        <v>1457</v>
      </c>
      <c r="C507" s="207" t="s">
        <v>1532</v>
      </c>
      <c r="D507" s="207" t="s">
        <v>1189</v>
      </c>
      <c r="E507" s="207" t="s">
        <v>1109</v>
      </c>
      <c r="F507" s="208">
        <v>602</v>
      </c>
      <c r="G507" s="208">
        <v>87.42</v>
      </c>
      <c r="H507" s="209">
        <v>71.86</v>
      </c>
      <c r="I507" s="210" t="s">
        <v>716</v>
      </c>
      <c r="J507" s="210" t="s">
        <v>110</v>
      </c>
    </row>
    <row r="508" spans="1:10">
      <c r="A508" s="204">
        <v>506</v>
      </c>
      <c r="B508" s="207" t="s">
        <v>1457</v>
      </c>
      <c r="C508" s="207" t="s">
        <v>1533</v>
      </c>
      <c r="D508" s="207" t="s">
        <v>1189</v>
      </c>
      <c r="E508" s="207" t="s">
        <v>1109</v>
      </c>
      <c r="F508" s="208">
        <v>603</v>
      </c>
      <c r="G508" s="208">
        <v>87.42</v>
      </c>
      <c r="H508" s="209">
        <v>71.86</v>
      </c>
      <c r="I508" s="210" t="s">
        <v>716</v>
      </c>
      <c r="J508" s="210" t="s">
        <v>110</v>
      </c>
    </row>
    <row r="509" spans="1:10">
      <c r="A509" s="204">
        <v>507</v>
      </c>
      <c r="B509" s="207" t="s">
        <v>1457</v>
      </c>
      <c r="C509" s="207" t="s">
        <v>1534</v>
      </c>
      <c r="D509" s="207" t="s">
        <v>1041</v>
      </c>
      <c r="E509" s="207" t="s">
        <v>1109</v>
      </c>
      <c r="F509" s="208">
        <v>604</v>
      </c>
      <c r="G509" s="208">
        <v>88.88</v>
      </c>
      <c r="H509" s="209">
        <v>73.06</v>
      </c>
      <c r="I509" s="204" t="s">
        <v>1043</v>
      </c>
      <c r="J509" s="204" t="s">
        <v>1044</v>
      </c>
    </row>
    <row r="510" spans="1:10">
      <c r="A510" s="204">
        <v>508</v>
      </c>
      <c r="B510" s="207" t="s">
        <v>1457</v>
      </c>
      <c r="C510" s="207" t="s">
        <v>1535</v>
      </c>
      <c r="D510" s="207" t="s">
        <v>1052</v>
      </c>
      <c r="E510" s="207" t="s">
        <v>1109</v>
      </c>
      <c r="F510" s="208">
        <v>701</v>
      </c>
      <c r="G510" s="208">
        <v>85.88</v>
      </c>
      <c r="H510" s="209">
        <v>70.59</v>
      </c>
      <c r="I510" s="204" t="s">
        <v>1043</v>
      </c>
      <c r="J510" s="210" t="s">
        <v>110</v>
      </c>
    </row>
    <row r="511" spans="1:10">
      <c r="A511" s="204">
        <v>509</v>
      </c>
      <c r="B511" s="207" t="s">
        <v>1457</v>
      </c>
      <c r="C511" s="207" t="s">
        <v>1536</v>
      </c>
      <c r="D511" s="207" t="s">
        <v>1189</v>
      </c>
      <c r="E511" s="207" t="s">
        <v>1109</v>
      </c>
      <c r="F511" s="208">
        <v>702</v>
      </c>
      <c r="G511" s="208">
        <v>87.42</v>
      </c>
      <c r="H511" s="209">
        <v>71.86</v>
      </c>
      <c r="I511" s="210" t="s">
        <v>716</v>
      </c>
      <c r="J511" s="210" t="s">
        <v>110</v>
      </c>
    </row>
    <row r="512" spans="1:10">
      <c r="A512" s="204">
        <v>510</v>
      </c>
      <c r="B512" s="207" t="s">
        <v>1457</v>
      </c>
      <c r="C512" s="207" t="s">
        <v>1537</v>
      </c>
      <c r="D512" s="207" t="s">
        <v>1189</v>
      </c>
      <c r="E512" s="207" t="s">
        <v>1109</v>
      </c>
      <c r="F512" s="208">
        <v>703</v>
      </c>
      <c r="G512" s="208">
        <v>87.42</v>
      </c>
      <c r="H512" s="209">
        <v>71.86</v>
      </c>
      <c r="I512" s="210" t="s">
        <v>716</v>
      </c>
      <c r="J512" s="210" t="s">
        <v>110</v>
      </c>
    </row>
    <row r="513" spans="1:10">
      <c r="A513" s="204">
        <v>511</v>
      </c>
      <c r="B513" s="207" t="s">
        <v>1457</v>
      </c>
      <c r="C513" s="207" t="s">
        <v>1538</v>
      </c>
      <c r="D513" s="207" t="s">
        <v>1041</v>
      </c>
      <c r="E513" s="207" t="s">
        <v>1109</v>
      </c>
      <c r="F513" s="208">
        <v>704</v>
      </c>
      <c r="G513" s="208">
        <v>88.88</v>
      </c>
      <c r="H513" s="209">
        <v>73.06</v>
      </c>
      <c r="I513" s="204" t="s">
        <v>1043</v>
      </c>
      <c r="J513" s="204" t="s">
        <v>1044</v>
      </c>
    </row>
    <row r="514" spans="1:10">
      <c r="A514" s="204">
        <v>512</v>
      </c>
      <c r="B514" s="207" t="s">
        <v>1457</v>
      </c>
      <c r="C514" s="207" t="s">
        <v>1539</v>
      </c>
      <c r="D514" s="207" t="s">
        <v>1052</v>
      </c>
      <c r="E514" s="207" t="s">
        <v>1109</v>
      </c>
      <c r="F514" s="208">
        <v>801</v>
      </c>
      <c r="G514" s="208">
        <v>85.88</v>
      </c>
      <c r="H514" s="209">
        <v>70.59</v>
      </c>
      <c r="I514" s="204" t="s">
        <v>1043</v>
      </c>
      <c r="J514" s="210" t="s">
        <v>110</v>
      </c>
    </row>
    <row r="515" spans="1:10">
      <c r="A515" s="204">
        <v>513</v>
      </c>
      <c r="B515" s="207" t="s">
        <v>1457</v>
      </c>
      <c r="C515" s="207" t="s">
        <v>1540</v>
      </c>
      <c r="D515" s="207" t="s">
        <v>1189</v>
      </c>
      <c r="E515" s="207" t="s">
        <v>1109</v>
      </c>
      <c r="F515" s="208">
        <v>802</v>
      </c>
      <c r="G515" s="208">
        <v>87.42</v>
      </c>
      <c r="H515" s="209">
        <v>71.86</v>
      </c>
      <c r="I515" s="210" t="s">
        <v>716</v>
      </c>
      <c r="J515" s="210" t="s">
        <v>110</v>
      </c>
    </row>
    <row r="516" spans="1:10">
      <c r="A516" s="204">
        <v>514</v>
      </c>
      <c r="B516" s="207" t="s">
        <v>1457</v>
      </c>
      <c r="C516" s="207" t="s">
        <v>1541</v>
      </c>
      <c r="D516" s="207" t="s">
        <v>1189</v>
      </c>
      <c r="E516" s="207" t="s">
        <v>1109</v>
      </c>
      <c r="F516" s="208">
        <v>803</v>
      </c>
      <c r="G516" s="208">
        <v>87.42</v>
      </c>
      <c r="H516" s="209">
        <v>71.86</v>
      </c>
      <c r="I516" s="210" t="s">
        <v>716</v>
      </c>
      <c r="J516" s="210" t="s">
        <v>110</v>
      </c>
    </row>
    <row r="517" spans="1:10">
      <c r="A517" s="204">
        <v>515</v>
      </c>
      <c r="B517" s="207" t="s">
        <v>1457</v>
      </c>
      <c r="C517" s="207" t="s">
        <v>1542</v>
      </c>
      <c r="D517" s="207" t="s">
        <v>1041</v>
      </c>
      <c r="E517" s="207" t="s">
        <v>1109</v>
      </c>
      <c r="F517" s="208">
        <v>804</v>
      </c>
      <c r="G517" s="208">
        <v>88.88</v>
      </c>
      <c r="H517" s="209">
        <v>73.06</v>
      </c>
      <c r="I517" s="204" t="s">
        <v>1043</v>
      </c>
      <c r="J517" s="204" t="s">
        <v>1044</v>
      </c>
    </row>
    <row r="518" spans="1:10">
      <c r="A518" s="204">
        <v>516</v>
      </c>
      <c r="B518" s="207" t="s">
        <v>1457</v>
      </c>
      <c r="C518" s="207" t="s">
        <v>1543</v>
      </c>
      <c r="D518" s="207" t="s">
        <v>1052</v>
      </c>
      <c r="E518" s="207" t="s">
        <v>1109</v>
      </c>
      <c r="F518" s="208">
        <v>901</v>
      </c>
      <c r="G518" s="208">
        <v>85.88</v>
      </c>
      <c r="H518" s="209">
        <v>70.59</v>
      </c>
      <c r="I518" s="204" t="s">
        <v>1043</v>
      </c>
      <c r="J518" s="210" t="s">
        <v>110</v>
      </c>
    </row>
    <row r="519" spans="1:10">
      <c r="A519" s="204">
        <v>517</v>
      </c>
      <c r="B519" s="207" t="s">
        <v>1457</v>
      </c>
      <c r="C519" s="207" t="s">
        <v>1544</v>
      </c>
      <c r="D519" s="207" t="s">
        <v>1189</v>
      </c>
      <c r="E519" s="207" t="s">
        <v>1109</v>
      </c>
      <c r="F519" s="208">
        <v>902</v>
      </c>
      <c r="G519" s="208">
        <v>87.42</v>
      </c>
      <c r="H519" s="209">
        <v>71.86</v>
      </c>
      <c r="I519" s="210" t="s">
        <v>716</v>
      </c>
      <c r="J519" s="210" t="s">
        <v>110</v>
      </c>
    </row>
    <row r="520" spans="1:10">
      <c r="A520" s="204">
        <v>518</v>
      </c>
      <c r="B520" s="207" t="s">
        <v>1457</v>
      </c>
      <c r="C520" s="207" t="s">
        <v>1545</v>
      </c>
      <c r="D520" s="207" t="s">
        <v>1189</v>
      </c>
      <c r="E520" s="207" t="s">
        <v>1109</v>
      </c>
      <c r="F520" s="208">
        <v>903</v>
      </c>
      <c r="G520" s="208">
        <v>87.42</v>
      </c>
      <c r="H520" s="209">
        <v>71.86</v>
      </c>
      <c r="I520" s="210" t="s">
        <v>716</v>
      </c>
      <c r="J520" s="210" t="s">
        <v>110</v>
      </c>
    </row>
    <row r="521" spans="1:10">
      <c r="A521" s="204">
        <v>519</v>
      </c>
      <c r="B521" s="207" t="s">
        <v>1457</v>
      </c>
      <c r="C521" s="207" t="s">
        <v>1546</v>
      </c>
      <c r="D521" s="207" t="s">
        <v>1041</v>
      </c>
      <c r="E521" s="207" t="s">
        <v>1109</v>
      </c>
      <c r="F521" s="208">
        <v>904</v>
      </c>
      <c r="G521" s="208">
        <v>88.88</v>
      </c>
      <c r="H521" s="209">
        <v>73.06</v>
      </c>
      <c r="I521" s="204" t="s">
        <v>1043</v>
      </c>
      <c r="J521" s="204" t="s">
        <v>1044</v>
      </c>
    </row>
    <row r="522" spans="1:10">
      <c r="A522" s="204">
        <v>520</v>
      </c>
      <c r="B522" s="207" t="s">
        <v>1457</v>
      </c>
      <c r="C522" s="207" t="s">
        <v>1547</v>
      </c>
      <c r="D522" s="207" t="s">
        <v>1052</v>
      </c>
      <c r="E522" s="207" t="s">
        <v>1109</v>
      </c>
      <c r="F522" s="208">
        <v>1001</v>
      </c>
      <c r="G522" s="208">
        <v>85.88</v>
      </c>
      <c r="H522" s="209">
        <v>70.59</v>
      </c>
      <c r="I522" s="204" t="s">
        <v>1043</v>
      </c>
      <c r="J522" s="210" t="s">
        <v>110</v>
      </c>
    </row>
    <row r="523" spans="1:10">
      <c r="A523" s="204">
        <v>521</v>
      </c>
      <c r="B523" s="207" t="s">
        <v>1457</v>
      </c>
      <c r="C523" s="207" t="s">
        <v>1548</v>
      </c>
      <c r="D523" s="207" t="s">
        <v>1189</v>
      </c>
      <c r="E523" s="207" t="s">
        <v>1109</v>
      </c>
      <c r="F523" s="208">
        <v>1002</v>
      </c>
      <c r="G523" s="208">
        <v>87.42</v>
      </c>
      <c r="H523" s="209">
        <v>71.86</v>
      </c>
      <c r="I523" s="210" t="s">
        <v>716</v>
      </c>
      <c r="J523" s="210" t="s">
        <v>110</v>
      </c>
    </row>
    <row r="524" spans="1:10">
      <c r="A524" s="204">
        <v>522</v>
      </c>
      <c r="B524" s="207" t="s">
        <v>1457</v>
      </c>
      <c r="C524" s="207" t="s">
        <v>1549</v>
      </c>
      <c r="D524" s="207" t="s">
        <v>1189</v>
      </c>
      <c r="E524" s="207" t="s">
        <v>1109</v>
      </c>
      <c r="F524" s="208">
        <v>1003</v>
      </c>
      <c r="G524" s="208">
        <v>87.42</v>
      </c>
      <c r="H524" s="209">
        <v>71.86</v>
      </c>
      <c r="I524" s="210" t="s">
        <v>716</v>
      </c>
      <c r="J524" s="210" t="s">
        <v>110</v>
      </c>
    </row>
    <row r="525" spans="1:10">
      <c r="A525" s="204">
        <v>523</v>
      </c>
      <c r="B525" s="207" t="s">
        <v>1457</v>
      </c>
      <c r="C525" s="207" t="s">
        <v>1550</v>
      </c>
      <c r="D525" s="207" t="s">
        <v>1041</v>
      </c>
      <c r="E525" s="207" t="s">
        <v>1109</v>
      </c>
      <c r="F525" s="208">
        <v>1004</v>
      </c>
      <c r="G525" s="208">
        <v>88.88</v>
      </c>
      <c r="H525" s="209">
        <v>73.06</v>
      </c>
      <c r="I525" s="204" t="s">
        <v>1043</v>
      </c>
      <c r="J525" s="204" t="s">
        <v>1044</v>
      </c>
    </row>
    <row r="526" spans="1:10">
      <c r="A526" s="204">
        <v>524</v>
      </c>
      <c r="B526" s="207" t="s">
        <v>1457</v>
      </c>
      <c r="C526" s="207" t="s">
        <v>1551</v>
      </c>
      <c r="D526" s="207" t="s">
        <v>1052</v>
      </c>
      <c r="E526" s="207" t="s">
        <v>1109</v>
      </c>
      <c r="F526" s="208">
        <v>1101</v>
      </c>
      <c r="G526" s="208">
        <v>85.88</v>
      </c>
      <c r="H526" s="209">
        <v>70.59</v>
      </c>
      <c r="I526" s="204" t="s">
        <v>1043</v>
      </c>
      <c r="J526" s="210" t="s">
        <v>110</v>
      </c>
    </row>
    <row r="527" spans="1:10">
      <c r="A527" s="204">
        <v>525</v>
      </c>
      <c r="B527" s="207" t="s">
        <v>1457</v>
      </c>
      <c r="C527" s="207" t="s">
        <v>1552</v>
      </c>
      <c r="D527" s="207" t="s">
        <v>1189</v>
      </c>
      <c r="E527" s="207" t="s">
        <v>1109</v>
      </c>
      <c r="F527" s="208">
        <v>1102</v>
      </c>
      <c r="G527" s="208">
        <v>87.42</v>
      </c>
      <c r="H527" s="209">
        <v>71.86</v>
      </c>
      <c r="I527" s="210" t="s">
        <v>716</v>
      </c>
      <c r="J527" s="210" t="s">
        <v>110</v>
      </c>
    </row>
    <row r="528" spans="1:10">
      <c r="A528" s="204">
        <v>526</v>
      </c>
      <c r="B528" s="207" t="s">
        <v>1457</v>
      </c>
      <c r="C528" s="207" t="s">
        <v>1553</v>
      </c>
      <c r="D528" s="207" t="s">
        <v>1189</v>
      </c>
      <c r="E528" s="207" t="s">
        <v>1109</v>
      </c>
      <c r="F528" s="208">
        <v>1103</v>
      </c>
      <c r="G528" s="208">
        <v>87.42</v>
      </c>
      <c r="H528" s="209">
        <v>71.86</v>
      </c>
      <c r="I528" s="210" t="s">
        <v>716</v>
      </c>
      <c r="J528" s="210" t="s">
        <v>110</v>
      </c>
    </row>
    <row r="529" spans="1:10">
      <c r="A529" s="204">
        <v>527</v>
      </c>
      <c r="B529" s="207" t="s">
        <v>1457</v>
      </c>
      <c r="C529" s="207" t="s">
        <v>1554</v>
      </c>
      <c r="D529" s="207" t="s">
        <v>1041</v>
      </c>
      <c r="E529" s="207" t="s">
        <v>1109</v>
      </c>
      <c r="F529" s="208">
        <v>1104</v>
      </c>
      <c r="G529" s="208">
        <v>88.88</v>
      </c>
      <c r="H529" s="209">
        <v>73.06</v>
      </c>
      <c r="I529" s="204" t="s">
        <v>1043</v>
      </c>
      <c r="J529" s="204" t="s">
        <v>1044</v>
      </c>
    </row>
    <row r="530" spans="1:10">
      <c r="A530" s="204">
        <v>528</v>
      </c>
      <c r="B530" s="207" t="s">
        <v>1457</v>
      </c>
      <c r="C530" s="207" t="s">
        <v>1555</v>
      </c>
      <c r="D530" s="207" t="s">
        <v>1052</v>
      </c>
      <c r="E530" s="207" t="s">
        <v>1109</v>
      </c>
      <c r="F530" s="208">
        <v>1201</v>
      </c>
      <c r="G530" s="208">
        <v>85.88</v>
      </c>
      <c r="H530" s="209">
        <v>70.59</v>
      </c>
      <c r="I530" s="204" t="s">
        <v>1043</v>
      </c>
      <c r="J530" s="210" t="s">
        <v>110</v>
      </c>
    </row>
    <row r="531" spans="1:10">
      <c r="A531" s="204">
        <v>529</v>
      </c>
      <c r="B531" s="207" t="s">
        <v>1457</v>
      </c>
      <c r="C531" s="207" t="s">
        <v>1556</v>
      </c>
      <c r="D531" s="207" t="s">
        <v>1189</v>
      </c>
      <c r="E531" s="207" t="s">
        <v>1109</v>
      </c>
      <c r="F531" s="208">
        <v>1202</v>
      </c>
      <c r="G531" s="208">
        <v>87.42</v>
      </c>
      <c r="H531" s="209">
        <v>71.86</v>
      </c>
      <c r="I531" s="210" t="s">
        <v>716</v>
      </c>
      <c r="J531" s="210" t="s">
        <v>110</v>
      </c>
    </row>
    <row r="532" spans="1:10">
      <c r="A532" s="204">
        <v>530</v>
      </c>
      <c r="B532" s="207" t="s">
        <v>1457</v>
      </c>
      <c r="C532" s="207" t="s">
        <v>1557</v>
      </c>
      <c r="D532" s="207" t="s">
        <v>1189</v>
      </c>
      <c r="E532" s="207" t="s">
        <v>1109</v>
      </c>
      <c r="F532" s="208">
        <v>1203</v>
      </c>
      <c r="G532" s="208">
        <v>87.42</v>
      </c>
      <c r="H532" s="209">
        <v>71.86</v>
      </c>
      <c r="I532" s="210" t="s">
        <v>716</v>
      </c>
      <c r="J532" s="210" t="s">
        <v>110</v>
      </c>
    </row>
    <row r="533" spans="1:10">
      <c r="A533" s="204">
        <v>531</v>
      </c>
      <c r="B533" s="207" t="s">
        <v>1457</v>
      </c>
      <c r="C533" s="207" t="s">
        <v>1558</v>
      </c>
      <c r="D533" s="207" t="s">
        <v>1041</v>
      </c>
      <c r="E533" s="207" t="s">
        <v>1109</v>
      </c>
      <c r="F533" s="208">
        <v>1204</v>
      </c>
      <c r="G533" s="208">
        <v>88.88</v>
      </c>
      <c r="H533" s="209">
        <v>73.06</v>
      </c>
      <c r="I533" s="204" t="s">
        <v>1043</v>
      </c>
      <c r="J533" s="204" t="s">
        <v>1044</v>
      </c>
    </row>
    <row r="534" spans="1:10">
      <c r="A534" s="204">
        <v>532</v>
      </c>
      <c r="B534" s="207" t="s">
        <v>1457</v>
      </c>
      <c r="C534" s="207" t="s">
        <v>1559</v>
      </c>
      <c r="D534" s="207" t="s">
        <v>1052</v>
      </c>
      <c r="E534" s="207" t="s">
        <v>1109</v>
      </c>
      <c r="F534" s="208">
        <v>1301</v>
      </c>
      <c r="G534" s="208">
        <v>85.88</v>
      </c>
      <c r="H534" s="209">
        <v>70.59</v>
      </c>
      <c r="I534" s="204" t="s">
        <v>1043</v>
      </c>
      <c r="J534" s="210" t="s">
        <v>110</v>
      </c>
    </row>
    <row r="535" spans="1:10">
      <c r="A535" s="204">
        <v>533</v>
      </c>
      <c r="B535" s="207" t="s">
        <v>1457</v>
      </c>
      <c r="C535" s="207" t="s">
        <v>1560</v>
      </c>
      <c r="D535" s="207" t="s">
        <v>1189</v>
      </c>
      <c r="E535" s="207" t="s">
        <v>1109</v>
      </c>
      <c r="F535" s="208">
        <v>1302</v>
      </c>
      <c r="G535" s="208">
        <v>87.42</v>
      </c>
      <c r="H535" s="209">
        <v>71.86</v>
      </c>
      <c r="I535" s="210" t="s">
        <v>716</v>
      </c>
      <c r="J535" s="210" t="s">
        <v>110</v>
      </c>
    </row>
    <row r="536" spans="1:10">
      <c r="A536" s="204">
        <v>534</v>
      </c>
      <c r="B536" s="207" t="s">
        <v>1457</v>
      </c>
      <c r="C536" s="207" t="s">
        <v>1561</v>
      </c>
      <c r="D536" s="207" t="s">
        <v>1189</v>
      </c>
      <c r="E536" s="207" t="s">
        <v>1109</v>
      </c>
      <c r="F536" s="208">
        <v>1303</v>
      </c>
      <c r="G536" s="208">
        <v>87.42</v>
      </c>
      <c r="H536" s="209">
        <v>71.86</v>
      </c>
      <c r="I536" s="210" t="s">
        <v>716</v>
      </c>
      <c r="J536" s="210" t="s">
        <v>110</v>
      </c>
    </row>
    <row r="537" spans="1:10">
      <c r="A537" s="204">
        <v>535</v>
      </c>
      <c r="B537" s="207" t="s">
        <v>1457</v>
      </c>
      <c r="C537" s="207" t="s">
        <v>1562</v>
      </c>
      <c r="D537" s="207" t="s">
        <v>1041</v>
      </c>
      <c r="E537" s="207" t="s">
        <v>1109</v>
      </c>
      <c r="F537" s="208">
        <v>1304</v>
      </c>
      <c r="G537" s="208">
        <v>88.88</v>
      </c>
      <c r="H537" s="209">
        <v>73.06</v>
      </c>
      <c r="I537" s="204" t="s">
        <v>1043</v>
      </c>
      <c r="J537" s="204" t="s">
        <v>1044</v>
      </c>
    </row>
    <row r="538" spans="1:10">
      <c r="A538" s="204">
        <v>536</v>
      </c>
      <c r="B538" s="207" t="s">
        <v>1457</v>
      </c>
      <c r="C538" s="207" t="s">
        <v>1563</v>
      </c>
      <c r="D538" s="207" t="s">
        <v>1052</v>
      </c>
      <c r="E538" s="207" t="s">
        <v>1109</v>
      </c>
      <c r="F538" s="208">
        <v>1401</v>
      </c>
      <c r="G538" s="208">
        <v>85.88</v>
      </c>
      <c r="H538" s="209">
        <v>70.59</v>
      </c>
      <c r="I538" s="204" t="s">
        <v>1043</v>
      </c>
      <c r="J538" s="210" t="s">
        <v>110</v>
      </c>
    </row>
    <row r="539" spans="1:10">
      <c r="A539" s="204">
        <v>537</v>
      </c>
      <c r="B539" s="207" t="s">
        <v>1457</v>
      </c>
      <c r="C539" s="207" t="s">
        <v>1564</v>
      </c>
      <c r="D539" s="207" t="s">
        <v>1189</v>
      </c>
      <c r="E539" s="207" t="s">
        <v>1109</v>
      </c>
      <c r="F539" s="208">
        <v>1402</v>
      </c>
      <c r="G539" s="208">
        <v>87.42</v>
      </c>
      <c r="H539" s="209">
        <v>71.86</v>
      </c>
      <c r="I539" s="210" t="s">
        <v>716</v>
      </c>
      <c r="J539" s="210" t="s">
        <v>110</v>
      </c>
    </row>
    <row r="540" spans="1:10">
      <c r="A540" s="204">
        <v>538</v>
      </c>
      <c r="B540" s="207" t="s">
        <v>1457</v>
      </c>
      <c r="C540" s="207" t="s">
        <v>1565</v>
      </c>
      <c r="D540" s="207" t="s">
        <v>1189</v>
      </c>
      <c r="E540" s="207" t="s">
        <v>1109</v>
      </c>
      <c r="F540" s="208">
        <v>1403</v>
      </c>
      <c r="G540" s="208">
        <v>87.42</v>
      </c>
      <c r="H540" s="209">
        <v>71.86</v>
      </c>
      <c r="I540" s="210" t="s">
        <v>716</v>
      </c>
      <c r="J540" s="210" t="s">
        <v>110</v>
      </c>
    </row>
    <row r="541" spans="1:10">
      <c r="A541" s="204">
        <v>539</v>
      </c>
      <c r="B541" s="207" t="s">
        <v>1457</v>
      </c>
      <c r="C541" s="207" t="s">
        <v>1566</v>
      </c>
      <c r="D541" s="207" t="s">
        <v>1041</v>
      </c>
      <c r="E541" s="207" t="s">
        <v>1109</v>
      </c>
      <c r="F541" s="208">
        <v>1404</v>
      </c>
      <c r="G541" s="208">
        <v>88.88</v>
      </c>
      <c r="H541" s="209">
        <v>73.06</v>
      </c>
      <c r="I541" s="204" t="s">
        <v>1043</v>
      </c>
      <c r="J541" s="204" t="s">
        <v>1044</v>
      </c>
    </row>
    <row r="542" spans="1:10">
      <c r="A542" s="204">
        <v>540</v>
      </c>
      <c r="B542" s="207" t="s">
        <v>1457</v>
      </c>
      <c r="C542" s="207" t="s">
        <v>1567</v>
      </c>
      <c r="D542" s="207" t="s">
        <v>1052</v>
      </c>
      <c r="E542" s="207" t="s">
        <v>1109</v>
      </c>
      <c r="F542" s="208">
        <v>1501</v>
      </c>
      <c r="G542" s="208">
        <v>85.88</v>
      </c>
      <c r="H542" s="209">
        <v>70.59</v>
      </c>
      <c r="I542" s="204" t="s">
        <v>1043</v>
      </c>
      <c r="J542" s="210" t="s">
        <v>110</v>
      </c>
    </row>
    <row r="543" spans="1:10">
      <c r="A543" s="204">
        <v>541</v>
      </c>
      <c r="B543" s="207" t="s">
        <v>1457</v>
      </c>
      <c r="C543" s="207" t="s">
        <v>1568</v>
      </c>
      <c r="D543" s="207" t="s">
        <v>1189</v>
      </c>
      <c r="E543" s="207" t="s">
        <v>1109</v>
      </c>
      <c r="F543" s="208">
        <v>1502</v>
      </c>
      <c r="G543" s="208">
        <v>87.42</v>
      </c>
      <c r="H543" s="209">
        <v>71.86</v>
      </c>
      <c r="I543" s="210" t="s">
        <v>716</v>
      </c>
      <c r="J543" s="210" t="s">
        <v>110</v>
      </c>
    </row>
    <row r="544" spans="1:10">
      <c r="A544" s="204">
        <v>542</v>
      </c>
      <c r="B544" s="207" t="s">
        <v>1457</v>
      </c>
      <c r="C544" s="207" t="s">
        <v>1569</v>
      </c>
      <c r="D544" s="207" t="s">
        <v>1189</v>
      </c>
      <c r="E544" s="207" t="s">
        <v>1109</v>
      </c>
      <c r="F544" s="208">
        <v>1503</v>
      </c>
      <c r="G544" s="208">
        <v>87.42</v>
      </c>
      <c r="H544" s="209">
        <v>71.86</v>
      </c>
      <c r="I544" s="210" t="s">
        <v>716</v>
      </c>
      <c r="J544" s="210" t="s">
        <v>110</v>
      </c>
    </row>
    <row r="545" spans="1:10">
      <c r="A545" s="204">
        <v>543</v>
      </c>
      <c r="B545" s="207" t="s">
        <v>1457</v>
      </c>
      <c r="C545" s="207" t="s">
        <v>1570</v>
      </c>
      <c r="D545" s="207" t="s">
        <v>1041</v>
      </c>
      <c r="E545" s="207" t="s">
        <v>1109</v>
      </c>
      <c r="F545" s="208">
        <v>1504</v>
      </c>
      <c r="G545" s="208">
        <v>88.88</v>
      </c>
      <c r="H545" s="209">
        <v>73.06</v>
      </c>
      <c r="I545" s="204" t="s">
        <v>1043</v>
      </c>
      <c r="J545" s="204" t="s">
        <v>1044</v>
      </c>
    </row>
    <row r="546" spans="1:10">
      <c r="A546" s="204">
        <v>544</v>
      </c>
      <c r="B546" s="207" t="s">
        <v>1571</v>
      </c>
      <c r="C546" s="207" t="s">
        <v>1572</v>
      </c>
      <c r="D546" s="207" t="s">
        <v>1041</v>
      </c>
      <c r="E546" s="207" t="s">
        <v>1042</v>
      </c>
      <c r="F546" s="208">
        <v>101</v>
      </c>
      <c r="G546" s="208">
        <v>88.61</v>
      </c>
      <c r="H546" s="209">
        <v>72.86</v>
      </c>
      <c r="I546" s="204" t="s">
        <v>1043</v>
      </c>
      <c r="J546" s="204" t="s">
        <v>1044</v>
      </c>
    </row>
    <row r="547" spans="1:10">
      <c r="A547" s="204">
        <v>545</v>
      </c>
      <c r="B547" s="207" t="s">
        <v>1571</v>
      </c>
      <c r="C547" s="207" t="s">
        <v>1573</v>
      </c>
      <c r="D547" s="207" t="s">
        <v>1046</v>
      </c>
      <c r="E547" s="207" t="s">
        <v>1042</v>
      </c>
      <c r="F547" s="208">
        <v>102</v>
      </c>
      <c r="G547" s="208">
        <v>78.790000000000006</v>
      </c>
      <c r="H547" s="209">
        <v>64.78</v>
      </c>
      <c r="I547" s="210" t="s">
        <v>716</v>
      </c>
      <c r="J547" s="210" t="s">
        <v>110</v>
      </c>
    </row>
    <row r="548" spans="1:10">
      <c r="A548" s="204">
        <v>546</v>
      </c>
      <c r="B548" s="207" t="s">
        <v>1571</v>
      </c>
      <c r="C548" s="207" t="s">
        <v>1574</v>
      </c>
      <c r="D548" s="207" t="s">
        <v>1048</v>
      </c>
      <c r="E548" s="207" t="s">
        <v>1042</v>
      </c>
      <c r="F548" s="208">
        <v>103</v>
      </c>
      <c r="G548" s="208">
        <v>44.44</v>
      </c>
      <c r="H548" s="209">
        <v>36.54</v>
      </c>
      <c r="I548" s="210" t="s">
        <v>716</v>
      </c>
      <c r="J548" s="210" t="s">
        <v>1049</v>
      </c>
    </row>
    <row r="549" spans="1:10">
      <c r="A549" s="204">
        <v>547</v>
      </c>
      <c r="B549" s="207" t="s">
        <v>1571</v>
      </c>
      <c r="C549" s="207" t="s">
        <v>1575</v>
      </c>
      <c r="D549" s="207" t="s">
        <v>1048</v>
      </c>
      <c r="E549" s="207" t="s">
        <v>1042</v>
      </c>
      <c r="F549" s="208">
        <v>104</v>
      </c>
      <c r="G549" s="208">
        <v>44.44</v>
      </c>
      <c r="H549" s="209">
        <v>36.54</v>
      </c>
      <c r="I549" s="210" t="s">
        <v>716</v>
      </c>
      <c r="J549" s="210" t="s">
        <v>1049</v>
      </c>
    </row>
    <row r="550" spans="1:10">
      <c r="A550" s="204">
        <v>548</v>
      </c>
      <c r="B550" s="207" t="s">
        <v>1571</v>
      </c>
      <c r="C550" s="207" t="s">
        <v>1576</v>
      </c>
      <c r="D550" s="207" t="s">
        <v>1046</v>
      </c>
      <c r="E550" s="207" t="s">
        <v>1042</v>
      </c>
      <c r="F550" s="208">
        <v>105</v>
      </c>
      <c r="G550" s="208">
        <v>78.790000000000006</v>
      </c>
      <c r="H550" s="209">
        <v>64.78</v>
      </c>
      <c r="I550" s="210" t="s">
        <v>716</v>
      </c>
      <c r="J550" s="210" t="s">
        <v>110</v>
      </c>
    </row>
    <row r="551" spans="1:10">
      <c r="A551" s="204">
        <v>549</v>
      </c>
      <c r="B551" s="207" t="s">
        <v>1571</v>
      </c>
      <c r="C551" s="207" t="s">
        <v>1577</v>
      </c>
      <c r="D551" s="207" t="s">
        <v>1052</v>
      </c>
      <c r="E551" s="207" t="s">
        <v>1042</v>
      </c>
      <c r="F551" s="208">
        <v>106</v>
      </c>
      <c r="G551" s="208">
        <v>85.95</v>
      </c>
      <c r="H551" s="209">
        <v>70.67</v>
      </c>
      <c r="I551" s="204" t="s">
        <v>1043</v>
      </c>
      <c r="J551" s="210" t="s">
        <v>110</v>
      </c>
    </row>
    <row r="552" spans="1:10">
      <c r="A552" s="204">
        <v>550</v>
      </c>
      <c r="B552" s="207" t="s">
        <v>1571</v>
      </c>
      <c r="C552" s="207" t="s">
        <v>1578</v>
      </c>
      <c r="D552" s="207" t="s">
        <v>1041</v>
      </c>
      <c r="E552" s="207" t="s">
        <v>1042</v>
      </c>
      <c r="F552" s="208">
        <v>201</v>
      </c>
      <c r="G552" s="208">
        <v>88.89</v>
      </c>
      <c r="H552" s="209">
        <v>73.09</v>
      </c>
      <c r="I552" s="204" t="s">
        <v>1043</v>
      </c>
      <c r="J552" s="204" t="s">
        <v>1044</v>
      </c>
    </row>
    <row r="553" spans="1:10">
      <c r="A553" s="204">
        <v>551</v>
      </c>
      <c r="B553" s="207" t="s">
        <v>1571</v>
      </c>
      <c r="C553" s="207" t="s">
        <v>1579</v>
      </c>
      <c r="D553" s="207" t="s">
        <v>1046</v>
      </c>
      <c r="E553" s="207" t="s">
        <v>1042</v>
      </c>
      <c r="F553" s="208">
        <v>202</v>
      </c>
      <c r="G553" s="208">
        <v>78.790000000000006</v>
      </c>
      <c r="H553" s="209">
        <v>64.78</v>
      </c>
      <c r="I553" s="210" t="s">
        <v>716</v>
      </c>
      <c r="J553" s="210" t="s">
        <v>110</v>
      </c>
    </row>
    <row r="554" spans="1:10">
      <c r="A554" s="204">
        <v>552</v>
      </c>
      <c r="B554" s="207" t="s">
        <v>1571</v>
      </c>
      <c r="C554" s="207" t="s">
        <v>1580</v>
      </c>
      <c r="D554" s="207" t="s">
        <v>1048</v>
      </c>
      <c r="E554" s="207" t="s">
        <v>1042</v>
      </c>
      <c r="F554" s="208">
        <v>203</v>
      </c>
      <c r="G554" s="208">
        <v>44.44</v>
      </c>
      <c r="H554" s="209">
        <v>36.54</v>
      </c>
      <c r="I554" s="210" t="s">
        <v>716</v>
      </c>
      <c r="J554" s="210" t="s">
        <v>1049</v>
      </c>
    </row>
    <row r="555" spans="1:10">
      <c r="A555" s="204">
        <v>553</v>
      </c>
      <c r="B555" s="207" t="s">
        <v>1571</v>
      </c>
      <c r="C555" s="207" t="s">
        <v>1581</v>
      </c>
      <c r="D555" s="207" t="s">
        <v>1048</v>
      </c>
      <c r="E555" s="207" t="s">
        <v>1042</v>
      </c>
      <c r="F555" s="208">
        <v>204</v>
      </c>
      <c r="G555" s="208">
        <v>44.44</v>
      </c>
      <c r="H555" s="209">
        <v>36.54</v>
      </c>
      <c r="I555" s="210" t="s">
        <v>716</v>
      </c>
      <c r="J555" s="210" t="s">
        <v>1049</v>
      </c>
    </row>
    <row r="556" spans="1:10">
      <c r="A556" s="204">
        <v>554</v>
      </c>
      <c r="B556" s="207" t="s">
        <v>1571</v>
      </c>
      <c r="C556" s="207" t="s">
        <v>1582</v>
      </c>
      <c r="D556" s="207" t="s">
        <v>1046</v>
      </c>
      <c r="E556" s="207" t="s">
        <v>1042</v>
      </c>
      <c r="F556" s="208">
        <v>205</v>
      </c>
      <c r="G556" s="208">
        <v>78.790000000000006</v>
      </c>
      <c r="H556" s="209">
        <v>64.78</v>
      </c>
      <c r="I556" s="210" t="s">
        <v>716</v>
      </c>
      <c r="J556" s="210" t="s">
        <v>110</v>
      </c>
    </row>
    <row r="557" spans="1:10">
      <c r="A557" s="204">
        <v>555</v>
      </c>
      <c r="B557" s="207" t="s">
        <v>1571</v>
      </c>
      <c r="C557" s="207" t="s">
        <v>1583</v>
      </c>
      <c r="D557" s="207" t="s">
        <v>1052</v>
      </c>
      <c r="E557" s="207" t="s">
        <v>1042</v>
      </c>
      <c r="F557" s="208">
        <v>206</v>
      </c>
      <c r="G557" s="208">
        <v>85.95</v>
      </c>
      <c r="H557" s="209">
        <v>70.67</v>
      </c>
      <c r="I557" s="204" t="s">
        <v>1043</v>
      </c>
      <c r="J557" s="210" t="s">
        <v>110</v>
      </c>
    </row>
    <row r="558" spans="1:10">
      <c r="A558" s="204">
        <v>556</v>
      </c>
      <c r="B558" s="207" t="s">
        <v>1571</v>
      </c>
      <c r="C558" s="207" t="s">
        <v>1584</v>
      </c>
      <c r="D558" s="207" t="s">
        <v>1041</v>
      </c>
      <c r="E558" s="207" t="s">
        <v>1042</v>
      </c>
      <c r="F558" s="208">
        <v>301</v>
      </c>
      <c r="G558" s="208">
        <v>88.89</v>
      </c>
      <c r="H558" s="209">
        <v>73.09</v>
      </c>
      <c r="I558" s="204" t="s">
        <v>1043</v>
      </c>
      <c r="J558" s="204" t="s">
        <v>1044</v>
      </c>
    </row>
    <row r="559" spans="1:10">
      <c r="A559" s="204">
        <v>557</v>
      </c>
      <c r="B559" s="207" t="s">
        <v>1571</v>
      </c>
      <c r="C559" s="207" t="s">
        <v>1585</v>
      </c>
      <c r="D559" s="207" t="s">
        <v>1046</v>
      </c>
      <c r="E559" s="207" t="s">
        <v>1042</v>
      </c>
      <c r="F559" s="208">
        <v>302</v>
      </c>
      <c r="G559" s="208">
        <v>78.790000000000006</v>
      </c>
      <c r="H559" s="209">
        <v>64.78</v>
      </c>
      <c r="I559" s="210" t="s">
        <v>716</v>
      </c>
      <c r="J559" s="210" t="s">
        <v>110</v>
      </c>
    </row>
    <row r="560" spans="1:10">
      <c r="A560" s="204">
        <v>558</v>
      </c>
      <c r="B560" s="207" t="s">
        <v>1571</v>
      </c>
      <c r="C560" s="207" t="s">
        <v>1586</v>
      </c>
      <c r="D560" s="207" t="s">
        <v>1048</v>
      </c>
      <c r="E560" s="207" t="s">
        <v>1042</v>
      </c>
      <c r="F560" s="208">
        <v>303</v>
      </c>
      <c r="G560" s="208">
        <v>44.44</v>
      </c>
      <c r="H560" s="209">
        <v>36.54</v>
      </c>
      <c r="I560" s="210" t="s">
        <v>716</v>
      </c>
      <c r="J560" s="210" t="s">
        <v>1049</v>
      </c>
    </row>
    <row r="561" spans="1:10">
      <c r="A561" s="204">
        <v>559</v>
      </c>
      <c r="B561" s="207" t="s">
        <v>1571</v>
      </c>
      <c r="C561" s="207" t="s">
        <v>1587</v>
      </c>
      <c r="D561" s="207" t="s">
        <v>1048</v>
      </c>
      <c r="E561" s="207" t="s">
        <v>1042</v>
      </c>
      <c r="F561" s="208">
        <v>304</v>
      </c>
      <c r="G561" s="208">
        <v>44.44</v>
      </c>
      <c r="H561" s="209">
        <v>36.54</v>
      </c>
      <c r="I561" s="210" t="s">
        <v>716</v>
      </c>
      <c r="J561" s="210" t="s">
        <v>1049</v>
      </c>
    </row>
    <row r="562" spans="1:10">
      <c r="A562" s="204">
        <v>560</v>
      </c>
      <c r="B562" s="207" t="s">
        <v>1571</v>
      </c>
      <c r="C562" s="207" t="s">
        <v>1588</v>
      </c>
      <c r="D562" s="207" t="s">
        <v>1046</v>
      </c>
      <c r="E562" s="207" t="s">
        <v>1042</v>
      </c>
      <c r="F562" s="208">
        <v>305</v>
      </c>
      <c r="G562" s="208">
        <v>78.790000000000006</v>
      </c>
      <c r="H562" s="209">
        <v>64.78</v>
      </c>
      <c r="I562" s="210" t="s">
        <v>716</v>
      </c>
      <c r="J562" s="210" t="s">
        <v>110</v>
      </c>
    </row>
    <row r="563" spans="1:10">
      <c r="A563" s="204">
        <v>561</v>
      </c>
      <c r="B563" s="207" t="s">
        <v>1571</v>
      </c>
      <c r="C563" s="207" t="s">
        <v>1589</v>
      </c>
      <c r="D563" s="207" t="s">
        <v>1052</v>
      </c>
      <c r="E563" s="207" t="s">
        <v>1042</v>
      </c>
      <c r="F563" s="208">
        <v>306</v>
      </c>
      <c r="G563" s="208">
        <v>85.95</v>
      </c>
      <c r="H563" s="209">
        <v>70.67</v>
      </c>
      <c r="I563" s="204" t="s">
        <v>1043</v>
      </c>
      <c r="J563" s="210" t="s">
        <v>110</v>
      </c>
    </row>
    <row r="564" spans="1:10">
      <c r="A564" s="204">
        <v>562</v>
      </c>
      <c r="B564" s="207" t="s">
        <v>1571</v>
      </c>
      <c r="C564" s="207" t="s">
        <v>1590</v>
      </c>
      <c r="D564" s="207" t="s">
        <v>1041</v>
      </c>
      <c r="E564" s="207" t="s">
        <v>1042</v>
      </c>
      <c r="F564" s="208">
        <v>401</v>
      </c>
      <c r="G564" s="208">
        <v>88.89</v>
      </c>
      <c r="H564" s="209">
        <v>73.09</v>
      </c>
      <c r="I564" s="204" t="s">
        <v>1043</v>
      </c>
      <c r="J564" s="204" t="s">
        <v>1044</v>
      </c>
    </row>
    <row r="565" spans="1:10">
      <c r="A565" s="204">
        <v>563</v>
      </c>
      <c r="B565" s="207" t="s">
        <v>1571</v>
      </c>
      <c r="C565" s="207" t="s">
        <v>1591</v>
      </c>
      <c r="D565" s="207" t="s">
        <v>1046</v>
      </c>
      <c r="E565" s="207" t="s">
        <v>1042</v>
      </c>
      <c r="F565" s="208">
        <v>402</v>
      </c>
      <c r="G565" s="208">
        <v>78.790000000000006</v>
      </c>
      <c r="H565" s="209">
        <v>64.78</v>
      </c>
      <c r="I565" s="210" t="s">
        <v>716</v>
      </c>
      <c r="J565" s="210" t="s">
        <v>110</v>
      </c>
    </row>
    <row r="566" spans="1:10">
      <c r="A566" s="204">
        <v>564</v>
      </c>
      <c r="B566" s="207" t="s">
        <v>1571</v>
      </c>
      <c r="C566" s="207" t="s">
        <v>1592</v>
      </c>
      <c r="D566" s="207" t="s">
        <v>1048</v>
      </c>
      <c r="E566" s="207" t="s">
        <v>1042</v>
      </c>
      <c r="F566" s="208">
        <v>403</v>
      </c>
      <c r="G566" s="208">
        <v>44.44</v>
      </c>
      <c r="H566" s="209">
        <v>36.54</v>
      </c>
      <c r="I566" s="210" t="s">
        <v>716</v>
      </c>
      <c r="J566" s="210" t="s">
        <v>1049</v>
      </c>
    </row>
    <row r="567" spans="1:10">
      <c r="A567" s="204">
        <v>565</v>
      </c>
      <c r="B567" s="207" t="s">
        <v>1571</v>
      </c>
      <c r="C567" s="207" t="s">
        <v>1593</v>
      </c>
      <c r="D567" s="207" t="s">
        <v>1048</v>
      </c>
      <c r="E567" s="207" t="s">
        <v>1042</v>
      </c>
      <c r="F567" s="208">
        <v>404</v>
      </c>
      <c r="G567" s="208">
        <v>44.44</v>
      </c>
      <c r="H567" s="209">
        <v>36.54</v>
      </c>
      <c r="I567" s="210" t="s">
        <v>716</v>
      </c>
      <c r="J567" s="210" t="s">
        <v>1049</v>
      </c>
    </row>
    <row r="568" spans="1:10">
      <c r="A568" s="204">
        <v>566</v>
      </c>
      <c r="B568" s="207" t="s">
        <v>1571</v>
      </c>
      <c r="C568" s="207" t="s">
        <v>1594</v>
      </c>
      <c r="D568" s="207" t="s">
        <v>1046</v>
      </c>
      <c r="E568" s="207" t="s">
        <v>1042</v>
      </c>
      <c r="F568" s="208">
        <v>405</v>
      </c>
      <c r="G568" s="208">
        <v>78.790000000000006</v>
      </c>
      <c r="H568" s="209">
        <v>64.78</v>
      </c>
      <c r="I568" s="210" t="s">
        <v>716</v>
      </c>
      <c r="J568" s="210" t="s">
        <v>110</v>
      </c>
    </row>
    <row r="569" spans="1:10">
      <c r="A569" s="204">
        <v>567</v>
      </c>
      <c r="B569" s="207" t="s">
        <v>1571</v>
      </c>
      <c r="C569" s="207" t="s">
        <v>1595</v>
      </c>
      <c r="D569" s="207" t="s">
        <v>1052</v>
      </c>
      <c r="E569" s="207" t="s">
        <v>1042</v>
      </c>
      <c r="F569" s="208">
        <v>406</v>
      </c>
      <c r="G569" s="208">
        <v>85.95</v>
      </c>
      <c r="H569" s="209">
        <v>70.67</v>
      </c>
      <c r="I569" s="204" t="s">
        <v>1043</v>
      </c>
      <c r="J569" s="210" t="s">
        <v>110</v>
      </c>
    </row>
    <row r="570" spans="1:10">
      <c r="A570" s="204">
        <v>568</v>
      </c>
      <c r="B570" s="207" t="s">
        <v>1571</v>
      </c>
      <c r="C570" s="207" t="s">
        <v>1596</v>
      </c>
      <c r="D570" s="207" t="s">
        <v>1041</v>
      </c>
      <c r="E570" s="207" t="s">
        <v>1042</v>
      </c>
      <c r="F570" s="208">
        <v>501</v>
      </c>
      <c r="G570" s="208">
        <v>88.89</v>
      </c>
      <c r="H570" s="209">
        <v>73.09</v>
      </c>
      <c r="I570" s="204" t="s">
        <v>1043</v>
      </c>
      <c r="J570" s="204" t="s">
        <v>1044</v>
      </c>
    </row>
    <row r="571" spans="1:10">
      <c r="A571" s="204">
        <v>569</v>
      </c>
      <c r="B571" s="207" t="s">
        <v>1571</v>
      </c>
      <c r="C571" s="207" t="s">
        <v>1597</v>
      </c>
      <c r="D571" s="207" t="s">
        <v>1046</v>
      </c>
      <c r="E571" s="207" t="s">
        <v>1042</v>
      </c>
      <c r="F571" s="208">
        <v>502</v>
      </c>
      <c r="G571" s="208">
        <v>78.790000000000006</v>
      </c>
      <c r="H571" s="209">
        <v>64.78</v>
      </c>
      <c r="I571" s="210" t="s">
        <v>716</v>
      </c>
      <c r="J571" s="210" t="s">
        <v>110</v>
      </c>
    </row>
    <row r="572" spans="1:10">
      <c r="A572" s="204">
        <v>570</v>
      </c>
      <c r="B572" s="207" t="s">
        <v>1571</v>
      </c>
      <c r="C572" s="207" t="s">
        <v>1598</v>
      </c>
      <c r="D572" s="207" t="s">
        <v>1048</v>
      </c>
      <c r="E572" s="207" t="s">
        <v>1042</v>
      </c>
      <c r="F572" s="208">
        <v>503</v>
      </c>
      <c r="G572" s="208">
        <v>44.44</v>
      </c>
      <c r="H572" s="209">
        <v>36.54</v>
      </c>
      <c r="I572" s="210" t="s">
        <v>716</v>
      </c>
      <c r="J572" s="210" t="s">
        <v>1049</v>
      </c>
    </row>
    <row r="573" spans="1:10">
      <c r="A573" s="204">
        <v>571</v>
      </c>
      <c r="B573" s="207" t="s">
        <v>1571</v>
      </c>
      <c r="C573" s="207" t="s">
        <v>1599</v>
      </c>
      <c r="D573" s="207" t="s">
        <v>1048</v>
      </c>
      <c r="E573" s="207" t="s">
        <v>1042</v>
      </c>
      <c r="F573" s="208">
        <v>504</v>
      </c>
      <c r="G573" s="208">
        <v>44.44</v>
      </c>
      <c r="H573" s="209">
        <v>36.54</v>
      </c>
      <c r="I573" s="210" t="s">
        <v>716</v>
      </c>
      <c r="J573" s="210" t="s">
        <v>1049</v>
      </c>
    </row>
    <row r="574" spans="1:10">
      <c r="A574" s="204">
        <v>572</v>
      </c>
      <c r="B574" s="207" t="s">
        <v>1571</v>
      </c>
      <c r="C574" s="207" t="s">
        <v>1600</v>
      </c>
      <c r="D574" s="207" t="s">
        <v>1046</v>
      </c>
      <c r="E574" s="207" t="s">
        <v>1042</v>
      </c>
      <c r="F574" s="208">
        <v>505</v>
      </c>
      <c r="G574" s="208">
        <v>78.790000000000006</v>
      </c>
      <c r="H574" s="209">
        <v>64.78</v>
      </c>
      <c r="I574" s="210" t="s">
        <v>716</v>
      </c>
      <c r="J574" s="210" t="s">
        <v>110</v>
      </c>
    </row>
    <row r="575" spans="1:10">
      <c r="A575" s="204">
        <v>573</v>
      </c>
      <c r="B575" s="207" t="s">
        <v>1571</v>
      </c>
      <c r="C575" s="207" t="s">
        <v>1601</v>
      </c>
      <c r="D575" s="207" t="s">
        <v>1052</v>
      </c>
      <c r="E575" s="207" t="s">
        <v>1042</v>
      </c>
      <c r="F575" s="208">
        <v>506</v>
      </c>
      <c r="G575" s="208">
        <v>85.95</v>
      </c>
      <c r="H575" s="209">
        <v>70.67</v>
      </c>
      <c r="I575" s="204" t="s">
        <v>1043</v>
      </c>
      <c r="J575" s="210" t="s">
        <v>110</v>
      </c>
    </row>
    <row r="576" spans="1:10">
      <c r="A576" s="204">
        <v>574</v>
      </c>
      <c r="B576" s="207" t="s">
        <v>1571</v>
      </c>
      <c r="C576" s="207" t="s">
        <v>1602</v>
      </c>
      <c r="D576" s="207" t="s">
        <v>1041</v>
      </c>
      <c r="E576" s="207" t="s">
        <v>1042</v>
      </c>
      <c r="F576" s="208">
        <v>601</v>
      </c>
      <c r="G576" s="208">
        <v>88.89</v>
      </c>
      <c r="H576" s="209">
        <v>73.09</v>
      </c>
      <c r="I576" s="204" t="s">
        <v>1043</v>
      </c>
      <c r="J576" s="204" t="s">
        <v>1044</v>
      </c>
    </row>
    <row r="577" spans="1:10">
      <c r="A577" s="204">
        <v>575</v>
      </c>
      <c r="B577" s="207" t="s">
        <v>1571</v>
      </c>
      <c r="C577" s="207" t="s">
        <v>1603</v>
      </c>
      <c r="D577" s="207" t="s">
        <v>1046</v>
      </c>
      <c r="E577" s="207" t="s">
        <v>1042</v>
      </c>
      <c r="F577" s="208">
        <v>602</v>
      </c>
      <c r="G577" s="208">
        <v>78.790000000000006</v>
      </c>
      <c r="H577" s="209">
        <v>64.78</v>
      </c>
      <c r="I577" s="210" t="s">
        <v>716</v>
      </c>
      <c r="J577" s="210" t="s">
        <v>110</v>
      </c>
    </row>
    <row r="578" spans="1:10">
      <c r="A578" s="204">
        <v>576</v>
      </c>
      <c r="B578" s="207" t="s">
        <v>1571</v>
      </c>
      <c r="C578" s="207" t="s">
        <v>1604</v>
      </c>
      <c r="D578" s="207" t="s">
        <v>1048</v>
      </c>
      <c r="E578" s="207" t="s">
        <v>1042</v>
      </c>
      <c r="F578" s="208">
        <v>603</v>
      </c>
      <c r="G578" s="208">
        <v>44.44</v>
      </c>
      <c r="H578" s="209">
        <v>36.54</v>
      </c>
      <c r="I578" s="210" t="s">
        <v>716</v>
      </c>
      <c r="J578" s="210" t="s">
        <v>1049</v>
      </c>
    </row>
    <row r="579" spans="1:10">
      <c r="A579" s="204">
        <v>577</v>
      </c>
      <c r="B579" s="207" t="s">
        <v>1571</v>
      </c>
      <c r="C579" s="207" t="s">
        <v>1605</v>
      </c>
      <c r="D579" s="207" t="s">
        <v>1048</v>
      </c>
      <c r="E579" s="207" t="s">
        <v>1042</v>
      </c>
      <c r="F579" s="208">
        <v>604</v>
      </c>
      <c r="G579" s="208">
        <v>44.44</v>
      </c>
      <c r="H579" s="209">
        <v>36.54</v>
      </c>
      <c r="I579" s="210" t="s">
        <v>716</v>
      </c>
      <c r="J579" s="210" t="s">
        <v>1049</v>
      </c>
    </row>
    <row r="580" spans="1:10">
      <c r="A580" s="204">
        <v>578</v>
      </c>
      <c r="B580" s="207" t="s">
        <v>1571</v>
      </c>
      <c r="C580" s="207" t="s">
        <v>1606</v>
      </c>
      <c r="D580" s="207" t="s">
        <v>1046</v>
      </c>
      <c r="E580" s="207" t="s">
        <v>1042</v>
      </c>
      <c r="F580" s="208">
        <v>605</v>
      </c>
      <c r="G580" s="208">
        <v>78.790000000000006</v>
      </c>
      <c r="H580" s="209">
        <v>64.78</v>
      </c>
      <c r="I580" s="210" t="s">
        <v>716</v>
      </c>
      <c r="J580" s="210" t="s">
        <v>110</v>
      </c>
    </row>
    <row r="581" spans="1:10">
      <c r="A581" s="204">
        <v>579</v>
      </c>
      <c r="B581" s="207" t="s">
        <v>1571</v>
      </c>
      <c r="C581" s="207" t="s">
        <v>1607</v>
      </c>
      <c r="D581" s="207" t="s">
        <v>1052</v>
      </c>
      <c r="E581" s="207" t="s">
        <v>1042</v>
      </c>
      <c r="F581" s="208">
        <v>606</v>
      </c>
      <c r="G581" s="208">
        <v>85.95</v>
      </c>
      <c r="H581" s="209">
        <v>70.67</v>
      </c>
      <c r="I581" s="204" t="s">
        <v>1043</v>
      </c>
      <c r="J581" s="210" t="s">
        <v>110</v>
      </c>
    </row>
    <row r="582" spans="1:10">
      <c r="A582" s="204">
        <v>580</v>
      </c>
      <c r="B582" s="207" t="s">
        <v>1571</v>
      </c>
      <c r="C582" s="207" t="s">
        <v>1608</v>
      </c>
      <c r="D582" s="207" t="s">
        <v>1041</v>
      </c>
      <c r="E582" s="207" t="s">
        <v>1042</v>
      </c>
      <c r="F582" s="208">
        <v>701</v>
      </c>
      <c r="G582" s="208">
        <v>88.89</v>
      </c>
      <c r="H582" s="209">
        <v>73.09</v>
      </c>
      <c r="I582" s="204" t="s">
        <v>1043</v>
      </c>
      <c r="J582" s="204" t="s">
        <v>1044</v>
      </c>
    </row>
    <row r="583" spans="1:10">
      <c r="A583" s="204">
        <v>581</v>
      </c>
      <c r="B583" s="207" t="s">
        <v>1571</v>
      </c>
      <c r="C583" s="207" t="s">
        <v>1609</v>
      </c>
      <c r="D583" s="207" t="s">
        <v>1046</v>
      </c>
      <c r="E583" s="207" t="s">
        <v>1042</v>
      </c>
      <c r="F583" s="208">
        <v>702</v>
      </c>
      <c r="G583" s="208">
        <v>78.790000000000006</v>
      </c>
      <c r="H583" s="209">
        <v>64.78</v>
      </c>
      <c r="I583" s="210" t="s">
        <v>716</v>
      </c>
      <c r="J583" s="210" t="s">
        <v>110</v>
      </c>
    </row>
    <row r="584" spans="1:10">
      <c r="A584" s="204">
        <v>582</v>
      </c>
      <c r="B584" s="207" t="s">
        <v>1571</v>
      </c>
      <c r="C584" s="207" t="s">
        <v>1610</v>
      </c>
      <c r="D584" s="207" t="s">
        <v>1048</v>
      </c>
      <c r="E584" s="207" t="s">
        <v>1042</v>
      </c>
      <c r="F584" s="208">
        <v>703</v>
      </c>
      <c r="G584" s="208">
        <v>44.44</v>
      </c>
      <c r="H584" s="209">
        <v>36.54</v>
      </c>
      <c r="I584" s="210" t="s">
        <v>716</v>
      </c>
      <c r="J584" s="210" t="s">
        <v>1049</v>
      </c>
    </row>
    <row r="585" spans="1:10">
      <c r="A585" s="204">
        <v>583</v>
      </c>
      <c r="B585" s="207" t="s">
        <v>1571</v>
      </c>
      <c r="C585" s="207" t="s">
        <v>1611</v>
      </c>
      <c r="D585" s="207" t="s">
        <v>1048</v>
      </c>
      <c r="E585" s="207" t="s">
        <v>1042</v>
      </c>
      <c r="F585" s="208">
        <v>704</v>
      </c>
      <c r="G585" s="208">
        <v>44.44</v>
      </c>
      <c r="H585" s="209">
        <v>36.54</v>
      </c>
      <c r="I585" s="210" t="s">
        <v>716</v>
      </c>
      <c r="J585" s="210" t="s">
        <v>1049</v>
      </c>
    </row>
    <row r="586" spans="1:10">
      <c r="A586" s="204">
        <v>584</v>
      </c>
      <c r="B586" s="207" t="s">
        <v>1571</v>
      </c>
      <c r="C586" s="207" t="s">
        <v>1612</v>
      </c>
      <c r="D586" s="207" t="s">
        <v>1046</v>
      </c>
      <c r="E586" s="207" t="s">
        <v>1042</v>
      </c>
      <c r="F586" s="208">
        <v>705</v>
      </c>
      <c r="G586" s="208">
        <v>78.790000000000006</v>
      </c>
      <c r="H586" s="209">
        <v>64.78</v>
      </c>
      <c r="I586" s="210" t="s">
        <v>716</v>
      </c>
      <c r="J586" s="210" t="s">
        <v>110</v>
      </c>
    </row>
    <row r="587" spans="1:10">
      <c r="A587" s="204">
        <v>585</v>
      </c>
      <c r="B587" s="207" t="s">
        <v>1571</v>
      </c>
      <c r="C587" s="207" t="s">
        <v>1613</v>
      </c>
      <c r="D587" s="207" t="s">
        <v>1052</v>
      </c>
      <c r="E587" s="207" t="s">
        <v>1042</v>
      </c>
      <c r="F587" s="208">
        <v>706</v>
      </c>
      <c r="G587" s="208">
        <v>85.95</v>
      </c>
      <c r="H587" s="209">
        <v>70.67</v>
      </c>
      <c r="I587" s="204" t="s">
        <v>1043</v>
      </c>
      <c r="J587" s="210" t="s">
        <v>110</v>
      </c>
    </row>
    <row r="588" spans="1:10">
      <c r="A588" s="204">
        <v>586</v>
      </c>
      <c r="B588" s="207" t="s">
        <v>1571</v>
      </c>
      <c r="C588" s="207" t="s">
        <v>1614</v>
      </c>
      <c r="D588" s="207" t="s">
        <v>1041</v>
      </c>
      <c r="E588" s="207" t="s">
        <v>1042</v>
      </c>
      <c r="F588" s="208">
        <v>801</v>
      </c>
      <c r="G588" s="208">
        <v>88.89</v>
      </c>
      <c r="H588" s="209">
        <v>73.09</v>
      </c>
      <c r="I588" s="204" t="s">
        <v>1043</v>
      </c>
      <c r="J588" s="204" t="s">
        <v>1044</v>
      </c>
    </row>
    <row r="589" spans="1:10">
      <c r="A589" s="204">
        <v>587</v>
      </c>
      <c r="B589" s="207" t="s">
        <v>1571</v>
      </c>
      <c r="C589" s="207" t="s">
        <v>1615</v>
      </c>
      <c r="D589" s="207" t="s">
        <v>1046</v>
      </c>
      <c r="E589" s="207" t="s">
        <v>1042</v>
      </c>
      <c r="F589" s="208">
        <v>802</v>
      </c>
      <c r="G589" s="208">
        <v>78.790000000000006</v>
      </c>
      <c r="H589" s="209">
        <v>64.78</v>
      </c>
      <c r="I589" s="210" t="s">
        <v>716</v>
      </c>
      <c r="J589" s="210" t="s">
        <v>110</v>
      </c>
    </row>
    <row r="590" spans="1:10">
      <c r="A590" s="204">
        <v>588</v>
      </c>
      <c r="B590" s="207" t="s">
        <v>1571</v>
      </c>
      <c r="C590" s="207" t="s">
        <v>1616</v>
      </c>
      <c r="D590" s="207" t="s">
        <v>1048</v>
      </c>
      <c r="E590" s="207" t="s">
        <v>1042</v>
      </c>
      <c r="F590" s="208">
        <v>803</v>
      </c>
      <c r="G590" s="208">
        <v>44.44</v>
      </c>
      <c r="H590" s="209">
        <v>36.54</v>
      </c>
      <c r="I590" s="210" t="s">
        <v>716</v>
      </c>
      <c r="J590" s="210" t="s">
        <v>1049</v>
      </c>
    </row>
    <row r="591" spans="1:10">
      <c r="A591" s="204">
        <v>589</v>
      </c>
      <c r="B591" s="207" t="s">
        <v>1571</v>
      </c>
      <c r="C591" s="207" t="s">
        <v>1617</v>
      </c>
      <c r="D591" s="207" t="s">
        <v>1048</v>
      </c>
      <c r="E591" s="207" t="s">
        <v>1042</v>
      </c>
      <c r="F591" s="208">
        <v>804</v>
      </c>
      <c r="G591" s="208">
        <v>44.44</v>
      </c>
      <c r="H591" s="209">
        <v>36.54</v>
      </c>
      <c r="I591" s="210" t="s">
        <v>716</v>
      </c>
      <c r="J591" s="210" t="s">
        <v>1049</v>
      </c>
    </row>
    <row r="592" spans="1:10">
      <c r="A592" s="204">
        <v>590</v>
      </c>
      <c r="B592" s="207" t="s">
        <v>1571</v>
      </c>
      <c r="C592" s="207" t="s">
        <v>1618</v>
      </c>
      <c r="D592" s="207" t="s">
        <v>1046</v>
      </c>
      <c r="E592" s="207" t="s">
        <v>1042</v>
      </c>
      <c r="F592" s="208">
        <v>805</v>
      </c>
      <c r="G592" s="208">
        <v>78.790000000000006</v>
      </c>
      <c r="H592" s="209">
        <v>64.78</v>
      </c>
      <c r="I592" s="210" t="s">
        <v>716</v>
      </c>
      <c r="J592" s="210" t="s">
        <v>110</v>
      </c>
    </row>
    <row r="593" spans="1:10">
      <c r="A593" s="204">
        <v>591</v>
      </c>
      <c r="B593" s="207" t="s">
        <v>1571</v>
      </c>
      <c r="C593" s="207" t="s">
        <v>1619</v>
      </c>
      <c r="D593" s="207" t="s">
        <v>1052</v>
      </c>
      <c r="E593" s="207" t="s">
        <v>1042</v>
      </c>
      <c r="F593" s="208">
        <v>806</v>
      </c>
      <c r="G593" s="208">
        <v>85.95</v>
      </c>
      <c r="H593" s="209">
        <v>70.67</v>
      </c>
      <c r="I593" s="204" t="s">
        <v>1043</v>
      </c>
      <c r="J593" s="210" t="s">
        <v>110</v>
      </c>
    </row>
    <row r="594" spans="1:10">
      <c r="A594" s="204">
        <v>592</v>
      </c>
      <c r="B594" s="207" t="s">
        <v>1571</v>
      </c>
      <c r="C594" s="207" t="s">
        <v>1620</v>
      </c>
      <c r="D594" s="207" t="s">
        <v>1041</v>
      </c>
      <c r="E594" s="207" t="s">
        <v>1042</v>
      </c>
      <c r="F594" s="208">
        <v>901</v>
      </c>
      <c r="G594" s="208">
        <v>88.89</v>
      </c>
      <c r="H594" s="209">
        <v>73.09</v>
      </c>
      <c r="I594" s="204" t="s">
        <v>1043</v>
      </c>
      <c r="J594" s="204" t="s">
        <v>1044</v>
      </c>
    </row>
    <row r="595" spans="1:10">
      <c r="A595" s="204">
        <v>593</v>
      </c>
      <c r="B595" s="207" t="s">
        <v>1571</v>
      </c>
      <c r="C595" s="207" t="s">
        <v>1621</v>
      </c>
      <c r="D595" s="207" t="s">
        <v>1046</v>
      </c>
      <c r="E595" s="207" t="s">
        <v>1042</v>
      </c>
      <c r="F595" s="208">
        <v>902</v>
      </c>
      <c r="G595" s="208">
        <v>78.790000000000006</v>
      </c>
      <c r="H595" s="209">
        <v>64.78</v>
      </c>
      <c r="I595" s="210" t="s">
        <v>716</v>
      </c>
      <c r="J595" s="210" t="s">
        <v>110</v>
      </c>
    </row>
    <row r="596" spans="1:10">
      <c r="A596" s="204">
        <v>594</v>
      </c>
      <c r="B596" s="207" t="s">
        <v>1571</v>
      </c>
      <c r="C596" s="207" t="s">
        <v>1622</v>
      </c>
      <c r="D596" s="207" t="s">
        <v>1048</v>
      </c>
      <c r="E596" s="207" t="s">
        <v>1042</v>
      </c>
      <c r="F596" s="208">
        <v>903</v>
      </c>
      <c r="G596" s="208">
        <v>44.44</v>
      </c>
      <c r="H596" s="209">
        <v>36.54</v>
      </c>
      <c r="I596" s="210" t="s">
        <v>716</v>
      </c>
      <c r="J596" s="210" t="s">
        <v>1049</v>
      </c>
    </row>
    <row r="597" spans="1:10">
      <c r="A597" s="204">
        <v>595</v>
      </c>
      <c r="B597" s="207" t="s">
        <v>1571</v>
      </c>
      <c r="C597" s="207" t="s">
        <v>1623</v>
      </c>
      <c r="D597" s="207" t="s">
        <v>1048</v>
      </c>
      <c r="E597" s="207" t="s">
        <v>1042</v>
      </c>
      <c r="F597" s="208">
        <v>904</v>
      </c>
      <c r="G597" s="208">
        <v>44.44</v>
      </c>
      <c r="H597" s="209">
        <v>36.54</v>
      </c>
      <c r="I597" s="210" t="s">
        <v>716</v>
      </c>
      <c r="J597" s="210" t="s">
        <v>1049</v>
      </c>
    </row>
    <row r="598" spans="1:10">
      <c r="A598" s="204">
        <v>596</v>
      </c>
      <c r="B598" s="207" t="s">
        <v>1571</v>
      </c>
      <c r="C598" s="207" t="s">
        <v>1624</v>
      </c>
      <c r="D598" s="207" t="s">
        <v>1046</v>
      </c>
      <c r="E598" s="207" t="s">
        <v>1042</v>
      </c>
      <c r="F598" s="208">
        <v>905</v>
      </c>
      <c r="G598" s="208">
        <v>78.790000000000006</v>
      </c>
      <c r="H598" s="209">
        <v>64.78</v>
      </c>
      <c r="I598" s="210" t="s">
        <v>716</v>
      </c>
      <c r="J598" s="210" t="s">
        <v>110</v>
      </c>
    </row>
    <row r="599" spans="1:10">
      <c r="A599" s="204">
        <v>597</v>
      </c>
      <c r="B599" s="207" t="s">
        <v>1571</v>
      </c>
      <c r="C599" s="207" t="s">
        <v>1625</v>
      </c>
      <c r="D599" s="207" t="s">
        <v>1052</v>
      </c>
      <c r="E599" s="207" t="s">
        <v>1042</v>
      </c>
      <c r="F599" s="208">
        <v>906</v>
      </c>
      <c r="G599" s="208">
        <v>85.95</v>
      </c>
      <c r="H599" s="209">
        <v>70.67</v>
      </c>
      <c r="I599" s="204" t="s">
        <v>1043</v>
      </c>
      <c r="J599" s="210" t="s">
        <v>110</v>
      </c>
    </row>
    <row r="600" spans="1:10">
      <c r="A600" s="204">
        <v>598</v>
      </c>
      <c r="B600" s="207" t="s">
        <v>1571</v>
      </c>
      <c r="C600" s="207" t="s">
        <v>1626</v>
      </c>
      <c r="D600" s="207" t="s">
        <v>1041</v>
      </c>
      <c r="E600" s="207" t="s">
        <v>1042</v>
      </c>
      <c r="F600" s="208">
        <v>1001</v>
      </c>
      <c r="G600" s="208">
        <v>88.89</v>
      </c>
      <c r="H600" s="209">
        <v>73.09</v>
      </c>
      <c r="I600" s="204" t="s">
        <v>1043</v>
      </c>
      <c r="J600" s="204" t="s">
        <v>1044</v>
      </c>
    </row>
    <row r="601" spans="1:10">
      <c r="A601" s="204">
        <v>599</v>
      </c>
      <c r="B601" s="207" t="s">
        <v>1571</v>
      </c>
      <c r="C601" s="207" t="s">
        <v>1627</v>
      </c>
      <c r="D601" s="207" t="s">
        <v>1046</v>
      </c>
      <c r="E601" s="207" t="s">
        <v>1042</v>
      </c>
      <c r="F601" s="208">
        <v>1002</v>
      </c>
      <c r="G601" s="208">
        <v>78.790000000000006</v>
      </c>
      <c r="H601" s="209">
        <v>64.78</v>
      </c>
      <c r="I601" s="210" t="s">
        <v>716</v>
      </c>
      <c r="J601" s="210" t="s">
        <v>110</v>
      </c>
    </row>
    <row r="602" spans="1:10">
      <c r="A602" s="204">
        <v>600</v>
      </c>
      <c r="B602" s="207" t="s">
        <v>1571</v>
      </c>
      <c r="C602" s="207" t="s">
        <v>1628</v>
      </c>
      <c r="D602" s="207" t="s">
        <v>1048</v>
      </c>
      <c r="E602" s="207" t="s">
        <v>1042</v>
      </c>
      <c r="F602" s="208">
        <v>1003</v>
      </c>
      <c r="G602" s="208">
        <v>44.44</v>
      </c>
      <c r="H602" s="209">
        <v>36.54</v>
      </c>
      <c r="I602" s="210" t="s">
        <v>716</v>
      </c>
      <c r="J602" s="210" t="s">
        <v>1049</v>
      </c>
    </row>
    <row r="603" spans="1:10">
      <c r="A603" s="204">
        <v>601</v>
      </c>
      <c r="B603" s="207" t="s">
        <v>1571</v>
      </c>
      <c r="C603" s="207" t="s">
        <v>1629</v>
      </c>
      <c r="D603" s="207" t="s">
        <v>1048</v>
      </c>
      <c r="E603" s="207" t="s">
        <v>1042</v>
      </c>
      <c r="F603" s="208">
        <v>1004</v>
      </c>
      <c r="G603" s="208">
        <v>44.44</v>
      </c>
      <c r="H603" s="209">
        <v>36.54</v>
      </c>
      <c r="I603" s="210" t="s">
        <v>716</v>
      </c>
      <c r="J603" s="210" t="s">
        <v>1049</v>
      </c>
    </row>
    <row r="604" spans="1:10">
      <c r="A604" s="204">
        <v>602</v>
      </c>
      <c r="B604" s="207" t="s">
        <v>1571</v>
      </c>
      <c r="C604" s="207" t="s">
        <v>1630</v>
      </c>
      <c r="D604" s="207" t="s">
        <v>1046</v>
      </c>
      <c r="E604" s="207" t="s">
        <v>1042</v>
      </c>
      <c r="F604" s="208">
        <v>1005</v>
      </c>
      <c r="G604" s="208">
        <v>78.790000000000006</v>
      </c>
      <c r="H604" s="209">
        <v>64.78</v>
      </c>
      <c r="I604" s="210" t="s">
        <v>716</v>
      </c>
      <c r="J604" s="210" t="s">
        <v>110</v>
      </c>
    </row>
    <row r="605" spans="1:10">
      <c r="A605" s="204">
        <v>603</v>
      </c>
      <c r="B605" s="207" t="s">
        <v>1571</v>
      </c>
      <c r="C605" s="207" t="s">
        <v>1631</v>
      </c>
      <c r="D605" s="207" t="s">
        <v>1052</v>
      </c>
      <c r="E605" s="207" t="s">
        <v>1042</v>
      </c>
      <c r="F605" s="208">
        <v>1006</v>
      </c>
      <c r="G605" s="208">
        <v>85.95</v>
      </c>
      <c r="H605" s="209">
        <v>70.67</v>
      </c>
      <c r="I605" s="204" t="s">
        <v>1043</v>
      </c>
      <c r="J605" s="210" t="s">
        <v>110</v>
      </c>
    </row>
    <row r="606" spans="1:10">
      <c r="A606" s="204">
        <v>604</v>
      </c>
      <c r="B606" s="207" t="s">
        <v>1571</v>
      </c>
      <c r="C606" s="207" t="s">
        <v>1632</v>
      </c>
      <c r="D606" s="207" t="s">
        <v>1041</v>
      </c>
      <c r="E606" s="207" t="s">
        <v>1042</v>
      </c>
      <c r="F606" s="208">
        <v>1101</v>
      </c>
      <c r="G606" s="208">
        <v>88.89</v>
      </c>
      <c r="H606" s="209">
        <v>73.09</v>
      </c>
      <c r="I606" s="204" t="s">
        <v>1043</v>
      </c>
      <c r="J606" s="204" t="s">
        <v>1044</v>
      </c>
    </row>
    <row r="607" spans="1:10">
      <c r="A607" s="204">
        <v>605</v>
      </c>
      <c r="B607" s="207" t="s">
        <v>1571</v>
      </c>
      <c r="C607" s="207" t="s">
        <v>1633</v>
      </c>
      <c r="D607" s="207" t="s">
        <v>1046</v>
      </c>
      <c r="E607" s="207" t="s">
        <v>1042</v>
      </c>
      <c r="F607" s="208">
        <v>1102</v>
      </c>
      <c r="G607" s="208">
        <v>78.790000000000006</v>
      </c>
      <c r="H607" s="209">
        <v>64.78</v>
      </c>
      <c r="I607" s="210" t="s">
        <v>716</v>
      </c>
      <c r="J607" s="210" t="s">
        <v>110</v>
      </c>
    </row>
    <row r="608" spans="1:10">
      <c r="A608" s="204">
        <v>606</v>
      </c>
      <c r="B608" s="207" t="s">
        <v>1571</v>
      </c>
      <c r="C608" s="207" t="s">
        <v>1634</v>
      </c>
      <c r="D608" s="207" t="s">
        <v>1048</v>
      </c>
      <c r="E608" s="207" t="s">
        <v>1042</v>
      </c>
      <c r="F608" s="208">
        <v>1103</v>
      </c>
      <c r="G608" s="208">
        <v>44.44</v>
      </c>
      <c r="H608" s="209">
        <v>36.54</v>
      </c>
      <c r="I608" s="210" t="s">
        <v>716</v>
      </c>
      <c r="J608" s="210" t="s">
        <v>1049</v>
      </c>
    </row>
    <row r="609" spans="1:10">
      <c r="A609" s="204">
        <v>607</v>
      </c>
      <c r="B609" s="207" t="s">
        <v>1571</v>
      </c>
      <c r="C609" s="207" t="s">
        <v>1635</v>
      </c>
      <c r="D609" s="207" t="s">
        <v>1048</v>
      </c>
      <c r="E609" s="207" t="s">
        <v>1042</v>
      </c>
      <c r="F609" s="208">
        <v>1104</v>
      </c>
      <c r="G609" s="208">
        <v>44.44</v>
      </c>
      <c r="H609" s="209">
        <v>36.54</v>
      </c>
      <c r="I609" s="210" t="s">
        <v>716</v>
      </c>
      <c r="J609" s="210" t="s">
        <v>1049</v>
      </c>
    </row>
    <row r="610" spans="1:10">
      <c r="A610" s="204">
        <v>608</v>
      </c>
      <c r="B610" s="207" t="s">
        <v>1571</v>
      </c>
      <c r="C610" s="207" t="s">
        <v>1636</v>
      </c>
      <c r="D610" s="207" t="s">
        <v>1046</v>
      </c>
      <c r="E610" s="207" t="s">
        <v>1042</v>
      </c>
      <c r="F610" s="208">
        <v>1105</v>
      </c>
      <c r="G610" s="208">
        <v>78.790000000000006</v>
      </c>
      <c r="H610" s="209">
        <v>64.78</v>
      </c>
      <c r="I610" s="210" t="s">
        <v>716</v>
      </c>
      <c r="J610" s="210" t="s">
        <v>110</v>
      </c>
    </row>
    <row r="611" spans="1:10">
      <c r="A611" s="204">
        <v>609</v>
      </c>
      <c r="B611" s="207" t="s">
        <v>1571</v>
      </c>
      <c r="C611" s="207" t="s">
        <v>1637</v>
      </c>
      <c r="D611" s="207" t="s">
        <v>1052</v>
      </c>
      <c r="E611" s="207" t="s">
        <v>1042</v>
      </c>
      <c r="F611" s="208">
        <v>1106</v>
      </c>
      <c r="G611" s="208">
        <v>85.95</v>
      </c>
      <c r="H611" s="209">
        <v>70.67</v>
      </c>
      <c r="I611" s="204" t="s">
        <v>1043</v>
      </c>
      <c r="J611" s="210" t="s">
        <v>110</v>
      </c>
    </row>
    <row r="612" spans="1:10">
      <c r="A612" s="204">
        <v>610</v>
      </c>
      <c r="B612" s="207" t="s">
        <v>1571</v>
      </c>
      <c r="C612" s="207" t="s">
        <v>1638</v>
      </c>
      <c r="D612" s="207" t="s">
        <v>1041</v>
      </c>
      <c r="E612" s="207" t="s">
        <v>1042</v>
      </c>
      <c r="F612" s="208">
        <v>1201</v>
      </c>
      <c r="G612" s="208">
        <v>88.89</v>
      </c>
      <c r="H612" s="209">
        <v>73.09</v>
      </c>
      <c r="I612" s="204" t="s">
        <v>1043</v>
      </c>
      <c r="J612" s="204" t="s">
        <v>1044</v>
      </c>
    </row>
    <row r="613" spans="1:10">
      <c r="A613" s="204">
        <v>611</v>
      </c>
      <c r="B613" s="207" t="s">
        <v>1571</v>
      </c>
      <c r="C613" s="207" t="s">
        <v>1639</v>
      </c>
      <c r="D613" s="207" t="s">
        <v>1046</v>
      </c>
      <c r="E613" s="207" t="s">
        <v>1042</v>
      </c>
      <c r="F613" s="208">
        <v>1202</v>
      </c>
      <c r="G613" s="208">
        <v>78.790000000000006</v>
      </c>
      <c r="H613" s="209">
        <v>64.78</v>
      </c>
      <c r="I613" s="210" t="s">
        <v>716</v>
      </c>
      <c r="J613" s="210" t="s">
        <v>110</v>
      </c>
    </row>
    <row r="614" spans="1:10">
      <c r="A614" s="204">
        <v>612</v>
      </c>
      <c r="B614" s="207" t="s">
        <v>1571</v>
      </c>
      <c r="C614" s="207" t="s">
        <v>1640</v>
      </c>
      <c r="D614" s="207" t="s">
        <v>1048</v>
      </c>
      <c r="E614" s="207" t="s">
        <v>1042</v>
      </c>
      <c r="F614" s="208">
        <v>1203</v>
      </c>
      <c r="G614" s="208">
        <v>44.44</v>
      </c>
      <c r="H614" s="209">
        <v>36.54</v>
      </c>
      <c r="I614" s="210" t="s">
        <v>716</v>
      </c>
      <c r="J614" s="210" t="s">
        <v>1049</v>
      </c>
    </row>
    <row r="615" spans="1:10">
      <c r="A615" s="204">
        <v>613</v>
      </c>
      <c r="B615" s="207" t="s">
        <v>1571</v>
      </c>
      <c r="C615" s="207" t="s">
        <v>1641</v>
      </c>
      <c r="D615" s="207" t="s">
        <v>1048</v>
      </c>
      <c r="E615" s="207" t="s">
        <v>1042</v>
      </c>
      <c r="F615" s="208">
        <v>1204</v>
      </c>
      <c r="G615" s="208">
        <v>44.44</v>
      </c>
      <c r="H615" s="209">
        <v>36.54</v>
      </c>
      <c r="I615" s="210" t="s">
        <v>716</v>
      </c>
      <c r="J615" s="210" t="s">
        <v>1049</v>
      </c>
    </row>
    <row r="616" spans="1:10">
      <c r="A616" s="204">
        <v>614</v>
      </c>
      <c r="B616" s="207" t="s">
        <v>1571</v>
      </c>
      <c r="C616" s="207" t="s">
        <v>1642</v>
      </c>
      <c r="D616" s="207" t="s">
        <v>1046</v>
      </c>
      <c r="E616" s="207" t="s">
        <v>1042</v>
      </c>
      <c r="F616" s="208">
        <v>1205</v>
      </c>
      <c r="G616" s="208">
        <v>78.790000000000006</v>
      </c>
      <c r="H616" s="209">
        <v>64.78</v>
      </c>
      <c r="I616" s="210" t="s">
        <v>716</v>
      </c>
      <c r="J616" s="210" t="s">
        <v>110</v>
      </c>
    </row>
    <row r="617" spans="1:10">
      <c r="A617" s="204">
        <v>615</v>
      </c>
      <c r="B617" s="207" t="s">
        <v>1571</v>
      </c>
      <c r="C617" s="207" t="s">
        <v>1643</v>
      </c>
      <c r="D617" s="207" t="s">
        <v>1052</v>
      </c>
      <c r="E617" s="207" t="s">
        <v>1042</v>
      </c>
      <c r="F617" s="208">
        <v>1206</v>
      </c>
      <c r="G617" s="208">
        <v>85.95</v>
      </c>
      <c r="H617" s="209">
        <v>70.67</v>
      </c>
      <c r="I617" s="204" t="s">
        <v>1043</v>
      </c>
      <c r="J617" s="210" t="s">
        <v>110</v>
      </c>
    </row>
    <row r="618" spans="1:10">
      <c r="A618" s="204">
        <v>616</v>
      </c>
      <c r="B618" s="207" t="s">
        <v>1571</v>
      </c>
      <c r="C618" s="207" t="s">
        <v>1644</v>
      </c>
      <c r="D618" s="207" t="s">
        <v>1041</v>
      </c>
      <c r="E618" s="207" t="s">
        <v>1042</v>
      </c>
      <c r="F618" s="208">
        <v>1301</v>
      </c>
      <c r="G618" s="208">
        <v>88.89</v>
      </c>
      <c r="H618" s="209">
        <v>73.09</v>
      </c>
      <c r="I618" s="204" t="s">
        <v>1043</v>
      </c>
      <c r="J618" s="204" t="s">
        <v>1044</v>
      </c>
    </row>
    <row r="619" spans="1:10">
      <c r="A619" s="204">
        <v>617</v>
      </c>
      <c r="B619" s="207" t="s">
        <v>1571</v>
      </c>
      <c r="C619" s="207" t="s">
        <v>1645</v>
      </c>
      <c r="D619" s="207" t="s">
        <v>1046</v>
      </c>
      <c r="E619" s="207" t="s">
        <v>1042</v>
      </c>
      <c r="F619" s="208">
        <v>1302</v>
      </c>
      <c r="G619" s="208">
        <v>78.790000000000006</v>
      </c>
      <c r="H619" s="209">
        <v>64.78</v>
      </c>
      <c r="I619" s="210" t="s">
        <v>716</v>
      </c>
      <c r="J619" s="210" t="s">
        <v>110</v>
      </c>
    </row>
    <row r="620" spans="1:10">
      <c r="A620" s="204">
        <v>618</v>
      </c>
      <c r="B620" s="207" t="s">
        <v>1571</v>
      </c>
      <c r="C620" s="207" t="s">
        <v>1646</v>
      </c>
      <c r="D620" s="207" t="s">
        <v>1048</v>
      </c>
      <c r="E620" s="207" t="s">
        <v>1042</v>
      </c>
      <c r="F620" s="208">
        <v>1303</v>
      </c>
      <c r="G620" s="208">
        <v>44.44</v>
      </c>
      <c r="H620" s="209">
        <v>36.54</v>
      </c>
      <c r="I620" s="210" t="s">
        <v>716</v>
      </c>
      <c r="J620" s="210" t="s">
        <v>1049</v>
      </c>
    </row>
    <row r="621" spans="1:10">
      <c r="A621" s="204">
        <v>619</v>
      </c>
      <c r="B621" s="207" t="s">
        <v>1571</v>
      </c>
      <c r="C621" s="207" t="s">
        <v>1647</v>
      </c>
      <c r="D621" s="207" t="s">
        <v>1048</v>
      </c>
      <c r="E621" s="207" t="s">
        <v>1042</v>
      </c>
      <c r="F621" s="208">
        <v>1304</v>
      </c>
      <c r="G621" s="208">
        <v>44.44</v>
      </c>
      <c r="H621" s="209">
        <v>36.54</v>
      </c>
      <c r="I621" s="210" t="s">
        <v>716</v>
      </c>
      <c r="J621" s="210" t="s">
        <v>1049</v>
      </c>
    </row>
    <row r="622" spans="1:10">
      <c r="A622" s="204">
        <v>620</v>
      </c>
      <c r="B622" s="207" t="s">
        <v>1571</v>
      </c>
      <c r="C622" s="207" t="s">
        <v>1648</v>
      </c>
      <c r="D622" s="207" t="s">
        <v>1046</v>
      </c>
      <c r="E622" s="207" t="s">
        <v>1042</v>
      </c>
      <c r="F622" s="208">
        <v>1305</v>
      </c>
      <c r="G622" s="208">
        <v>78.790000000000006</v>
      </c>
      <c r="H622" s="209">
        <v>64.78</v>
      </c>
      <c r="I622" s="210" t="s">
        <v>716</v>
      </c>
      <c r="J622" s="210" t="s">
        <v>110</v>
      </c>
    </row>
    <row r="623" spans="1:10">
      <c r="A623" s="204">
        <v>621</v>
      </c>
      <c r="B623" s="207" t="s">
        <v>1571</v>
      </c>
      <c r="C623" s="207" t="s">
        <v>1649</v>
      </c>
      <c r="D623" s="207" t="s">
        <v>1052</v>
      </c>
      <c r="E623" s="207" t="s">
        <v>1042</v>
      </c>
      <c r="F623" s="208">
        <v>1306</v>
      </c>
      <c r="G623" s="208">
        <v>85.95</v>
      </c>
      <c r="H623" s="209">
        <v>70.67</v>
      </c>
      <c r="I623" s="204" t="s">
        <v>1043</v>
      </c>
      <c r="J623" s="210" t="s">
        <v>110</v>
      </c>
    </row>
    <row r="624" spans="1:10">
      <c r="A624" s="204">
        <v>622</v>
      </c>
      <c r="B624" s="207" t="s">
        <v>1571</v>
      </c>
      <c r="C624" s="207" t="s">
        <v>1650</v>
      </c>
      <c r="D624" s="207" t="s">
        <v>1041</v>
      </c>
      <c r="E624" s="207" t="s">
        <v>1042</v>
      </c>
      <c r="F624" s="208">
        <v>1401</v>
      </c>
      <c r="G624" s="208">
        <v>88.89</v>
      </c>
      <c r="H624" s="209">
        <v>73.09</v>
      </c>
      <c r="I624" s="204" t="s">
        <v>1043</v>
      </c>
      <c r="J624" s="204" t="s">
        <v>1044</v>
      </c>
    </row>
    <row r="625" spans="1:10">
      <c r="A625" s="204">
        <v>623</v>
      </c>
      <c r="B625" s="207" t="s">
        <v>1571</v>
      </c>
      <c r="C625" s="207" t="s">
        <v>1651</v>
      </c>
      <c r="D625" s="207" t="s">
        <v>1046</v>
      </c>
      <c r="E625" s="207" t="s">
        <v>1042</v>
      </c>
      <c r="F625" s="208">
        <v>1402</v>
      </c>
      <c r="G625" s="208">
        <v>78.790000000000006</v>
      </c>
      <c r="H625" s="209">
        <v>64.78</v>
      </c>
      <c r="I625" s="210" t="s">
        <v>716</v>
      </c>
      <c r="J625" s="210" t="s">
        <v>110</v>
      </c>
    </row>
    <row r="626" spans="1:10">
      <c r="A626" s="204">
        <v>624</v>
      </c>
      <c r="B626" s="207" t="s">
        <v>1571</v>
      </c>
      <c r="C626" s="207" t="s">
        <v>1652</v>
      </c>
      <c r="D626" s="207" t="s">
        <v>1048</v>
      </c>
      <c r="E626" s="207" t="s">
        <v>1042</v>
      </c>
      <c r="F626" s="208">
        <v>1403</v>
      </c>
      <c r="G626" s="208">
        <v>44.44</v>
      </c>
      <c r="H626" s="209">
        <v>36.54</v>
      </c>
      <c r="I626" s="210" t="s">
        <v>716</v>
      </c>
      <c r="J626" s="210" t="s">
        <v>1049</v>
      </c>
    </row>
    <row r="627" spans="1:10">
      <c r="A627" s="204">
        <v>625</v>
      </c>
      <c r="B627" s="207" t="s">
        <v>1571</v>
      </c>
      <c r="C627" s="207" t="s">
        <v>1653</v>
      </c>
      <c r="D627" s="207" t="s">
        <v>1048</v>
      </c>
      <c r="E627" s="207" t="s">
        <v>1042</v>
      </c>
      <c r="F627" s="208">
        <v>1404</v>
      </c>
      <c r="G627" s="208">
        <v>44.44</v>
      </c>
      <c r="H627" s="209">
        <v>36.54</v>
      </c>
      <c r="I627" s="210" t="s">
        <v>716</v>
      </c>
      <c r="J627" s="210" t="s">
        <v>1049</v>
      </c>
    </row>
    <row r="628" spans="1:10">
      <c r="A628" s="204">
        <v>626</v>
      </c>
      <c r="B628" s="207" t="s">
        <v>1571</v>
      </c>
      <c r="C628" s="207" t="s">
        <v>1654</v>
      </c>
      <c r="D628" s="207" t="s">
        <v>1046</v>
      </c>
      <c r="E628" s="207" t="s">
        <v>1042</v>
      </c>
      <c r="F628" s="208">
        <v>1405</v>
      </c>
      <c r="G628" s="208">
        <v>78.790000000000006</v>
      </c>
      <c r="H628" s="209">
        <v>64.78</v>
      </c>
      <c r="I628" s="210" t="s">
        <v>716</v>
      </c>
      <c r="J628" s="210" t="s">
        <v>110</v>
      </c>
    </row>
    <row r="629" spans="1:10">
      <c r="A629" s="204">
        <v>627</v>
      </c>
      <c r="B629" s="207" t="s">
        <v>1571</v>
      </c>
      <c r="C629" s="207" t="s">
        <v>1655</v>
      </c>
      <c r="D629" s="207" t="s">
        <v>1052</v>
      </c>
      <c r="E629" s="207" t="s">
        <v>1042</v>
      </c>
      <c r="F629" s="208">
        <v>1406</v>
      </c>
      <c r="G629" s="208">
        <v>85.95</v>
      </c>
      <c r="H629" s="209">
        <v>70.67</v>
      </c>
      <c r="I629" s="204" t="s">
        <v>1043</v>
      </c>
      <c r="J629" s="210" t="s">
        <v>110</v>
      </c>
    </row>
    <row r="630" spans="1:10">
      <c r="A630" s="204">
        <v>628</v>
      </c>
      <c r="B630" s="207" t="s">
        <v>1571</v>
      </c>
      <c r="C630" s="207" t="s">
        <v>1656</v>
      </c>
      <c r="D630" s="207" t="s">
        <v>1041</v>
      </c>
      <c r="E630" s="207" t="s">
        <v>1042</v>
      </c>
      <c r="F630" s="208">
        <v>1501</v>
      </c>
      <c r="G630" s="208">
        <v>88.89</v>
      </c>
      <c r="H630" s="209">
        <v>73.09</v>
      </c>
      <c r="I630" s="204" t="s">
        <v>1043</v>
      </c>
      <c r="J630" s="204" t="s">
        <v>1044</v>
      </c>
    </row>
    <row r="631" spans="1:10">
      <c r="A631" s="204">
        <v>629</v>
      </c>
      <c r="B631" s="207" t="s">
        <v>1571</v>
      </c>
      <c r="C631" s="207" t="s">
        <v>1657</v>
      </c>
      <c r="D631" s="207" t="s">
        <v>1046</v>
      </c>
      <c r="E631" s="207" t="s">
        <v>1042</v>
      </c>
      <c r="F631" s="208">
        <v>1502</v>
      </c>
      <c r="G631" s="208">
        <v>78.790000000000006</v>
      </c>
      <c r="H631" s="209">
        <v>64.78</v>
      </c>
      <c r="I631" s="210" t="s">
        <v>716</v>
      </c>
      <c r="J631" s="210" t="s">
        <v>110</v>
      </c>
    </row>
    <row r="632" spans="1:10">
      <c r="A632" s="204">
        <v>630</v>
      </c>
      <c r="B632" s="207" t="s">
        <v>1571</v>
      </c>
      <c r="C632" s="207" t="s">
        <v>1658</v>
      </c>
      <c r="D632" s="207" t="s">
        <v>1048</v>
      </c>
      <c r="E632" s="207" t="s">
        <v>1042</v>
      </c>
      <c r="F632" s="208">
        <v>1503</v>
      </c>
      <c r="G632" s="208">
        <v>44.44</v>
      </c>
      <c r="H632" s="209">
        <v>36.54</v>
      </c>
      <c r="I632" s="210" t="s">
        <v>716</v>
      </c>
      <c r="J632" s="210" t="s">
        <v>1049</v>
      </c>
    </row>
    <row r="633" spans="1:10">
      <c r="A633" s="204">
        <v>631</v>
      </c>
      <c r="B633" s="207" t="s">
        <v>1571</v>
      </c>
      <c r="C633" s="207" t="s">
        <v>1659</v>
      </c>
      <c r="D633" s="207" t="s">
        <v>1048</v>
      </c>
      <c r="E633" s="207" t="s">
        <v>1042</v>
      </c>
      <c r="F633" s="208">
        <v>1504</v>
      </c>
      <c r="G633" s="208">
        <v>44.44</v>
      </c>
      <c r="H633" s="209">
        <v>36.54</v>
      </c>
      <c r="I633" s="210" t="s">
        <v>716</v>
      </c>
      <c r="J633" s="210" t="s">
        <v>1049</v>
      </c>
    </row>
    <row r="634" spans="1:10">
      <c r="A634" s="204">
        <v>632</v>
      </c>
      <c r="B634" s="207" t="s">
        <v>1571</v>
      </c>
      <c r="C634" s="207" t="s">
        <v>1660</v>
      </c>
      <c r="D634" s="207" t="s">
        <v>1046</v>
      </c>
      <c r="E634" s="207" t="s">
        <v>1042</v>
      </c>
      <c r="F634" s="208">
        <v>1505</v>
      </c>
      <c r="G634" s="208">
        <v>78.790000000000006</v>
      </c>
      <c r="H634" s="209">
        <v>64.78</v>
      </c>
      <c r="I634" s="210" t="s">
        <v>716</v>
      </c>
      <c r="J634" s="210" t="s">
        <v>110</v>
      </c>
    </row>
    <row r="635" spans="1:10">
      <c r="A635" s="204">
        <v>633</v>
      </c>
      <c r="B635" s="207" t="s">
        <v>1571</v>
      </c>
      <c r="C635" s="207" t="s">
        <v>1661</v>
      </c>
      <c r="D635" s="207" t="s">
        <v>1052</v>
      </c>
      <c r="E635" s="207" t="s">
        <v>1042</v>
      </c>
      <c r="F635" s="208">
        <v>1506</v>
      </c>
      <c r="G635" s="208">
        <v>85.95</v>
      </c>
      <c r="H635" s="209">
        <v>70.67</v>
      </c>
      <c r="I635" s="204" t="s">
        <v>1043</v>
      </c>
      <c r="J635" s="210" t="s">
        <v>110</v>
      </c>
    </row>
    <row r="636" spans="1:10">
      <c r="A636" s="204">
        <v>634</v>
      </c>
      <c r="B636" s="207" t="s">
        <v>1571</v>
      </c>
      <c r="C636" s="207" t="s">
        <v>1662</v>
      </c>
      <c r="D636" s="207" t="s">
        <v>1052</v>
      </c>
      <c r="E636" s="207" t="s">
        <v>1109</v>
      </c>
      <c r="F636" s="208">
        <v>101</v>
      </c>
      <c r="G636" s="208">
        <v>85.85</v>
      </c>
      <c r="H636" s="209">
        <v>70.59</v>
      </c>
      <c r="I636" s="204" t="s">
        <v>1043</v>
      </c>
      <c r="J636" s="210" t="s">
        <v>110</v>
      </c>
    </row>
    <row r="637" spans="1:10">
      <c r="A637" s="204">
        <v>635</v>
      </c>
      <c r="B637" s="207" t="s">
        <v>1571</v>
      </c>
      <c r="C637" s="207" t="s">
        <v>1663</v>
      </c>
      <c r="D637" s="207" t="s">
        <v>1189</v>
      </c>
      <c r="E637" s="207" t="s">
        <v>1109</v>
      </c>
      <c r="F637" s="208">
        <v>102</v>
      </c>
      <c r="G637" s="208">
        <v>87.4</v>
      </c>
      <c r="H637" s="209">
        <v>71.86</v>
      </c>
      <c r="I637" s="210" t="s">
        <v>716</v>
      </c>
      <c r="J637" s="210" t="s">
        <v>110</v>
      </c>
    </row>
    <row r="638" spans="1:10">
      <c r="A638" s="204">
        <v>636</v>
      </c>
      <c r="B638" s="207" t="s">
        <v>1571</v>
      </c>
      <c r="C638" s="207" t="s">
        <v>1664</v>
      </c>
      <c r="D638" s="207" t="s">
        <v>1189</v>
      </c>
      <c r="E638" s="207" t="s">
        <v>1109</v>
      </c>
      <c r="F638" s="208">
        <v>103</v>
      </c>
      <c r="G638" s="208">
        <v>87.4</v>
      </c>
      <c r="H638" s="209">
        <v>71.86</v>
      </c>
      <c r="I638" s="210" t="s">
        <v>716</v>
      </c>
      <c r="J638" s="210" t="s">
        <v>110</v>
      </c>
    </row>
    <row r="639" spans="1:10">
      <c r="A639" s="204">
        <v>637</v>
      </c>
      <c r="B639" s="207" t="s">
        <v>1571</v>
      </c>
      <c r="C639" s="207" t="s">
        <v>1664</v>
      </c>
      <c r="D639" s="207" t="s">
        <v>1052</v>
      </c>
      <c r="E639" s="207" t="s">
        <v>1109</v>
      </c>
      <c r="F639" s="208">
        <v>104</v>
      </c>
      <c r="G639" s="208">
        <v>86.46</v>
      </c>
      <c r="H639" s="209">
        <v>71.09</v>
      </c>
      <c r="I639" s="204" t="s">
        <v>1043</v>
      </c>
      <c r="J639" s="210" t="s">
        <v>110</v>
      </c>
    </row>
    <row r="640" spans="1:10">
      <c r="A640" s="204">
        <v>638</v>
      </c>
      <c r="B640" s="207" t="s">
        <v>1571</v>
      </c>
      <c r="C640" s="207" t="s">
        <v>1665</v>
      </c>
      <c r="D640" s="207" t="s">
        <v>1052</v>
      </c>
      <c r="E640" s="207" t="s">
        <v>1109</v>
      </c>
      <c r="F640" s="208">
        <v>201</v>
      </c>
      <c r="G640" s="208">
        <v>85.85</v>
      </c>
      <c r="H640" s="209">
        <v>70.59</v>
      </c>
      <c r="I640" s="204" t="s">
        <v>1043</v>
      </c>
      <c r="J640" s="210" t="s">
        <v>110</v>
      </c>
    </row>
    <row r="641" spans="1:10">
      <c r="A641" s="204">
        <v>639</v>
      </c>
      <c r="B641" s="207" t="s">
        <v>1571</v>
      </c>
      <c r="C641" s="207" t="s">
        <v>1666</v>
      </c>
      <c r="D641" s="207" t="s">
        <v>1189</v>
      </c>
      <c r="E641" s="207" t="s">
        <v>1109</v>
      </c>
      <c r="F641" s="208">
        <v>202</v>
      </c>
      <c r="G641" s="208">
        <v>87.4</v>
      </c>
      <c r="H641" s="209">
        <v>71.86</v>
      </c>
      <c r="I641" s="210" t="s">
        <v>716</v>
      </c>
      <c r="J641" s="210" t="s">
        <v>110</v>
      </c>
    </row>
    <row r="642" spans="1:10">
      <c r="A642" s="204">
        <v>640</v>
      </c>
      <c r="B642" s="207" t="s">
        <v>1571</v>
      </c>
      <c r="C642" s="207" t="s">
        <v>1667</v>
      </c>
      <c r="D642" s="207" t="s">
        <v>1189</v>
      </c>
      <c r="E642" s="207" t="s">
        <v>1109</v>
      </c>
      <c r="F642" s="208">
        <v>203</v>
      </c>
      <c r="G642" s="208">
        <v>87.4</v>
      </c>
      <c r="H642" s="209">
        <v>71.86</v>
      </c>
      <c r="I642" s="210" t="s">
        <v>716</v>
      </c>
      <c r="J642" s="210" t="s">
        <v>110</v>
      </c>
    </row>
    <row r="643" spans="1:10">
      <c r="A643" s="204">
        <v>641</v>
      </c>
      <c r="B643" s="207" t="s">
        <v>1571</v>
      </c>
      <c r="C643" s="207" t="s">
        <v>1668</v>
      </c>
      <c r="D643" s="207" t="s">
        <v>1052</v>
      </c>
      <c r="E643" s="207" t="s">
        <v>1109</v>
      </c>
      <c r="F643" s="208">
        <v>204</v>
      </c>
      <c r="G643" s="208">
        <v>86.74</v>
      </c>
      <c r="H643" s="209">
        <v>71.319999999999993</v>
      </c>
      <c r="I643" s="204" t="s">
        <v>1043</v>
      </c>
      <c r="J643" s="210" t="s">
        <v>110</v>
      </c>
    </row>
    <row r="644" spans="1:10">
      <c r="A644" s="204">
        <v>642</v>
      </c>
      <c r="B644" s="207" t="s">
        <v>1571</v>
      </c>
      <c r="C644" s="207" t="s">
        <v>1669</v>
      </c>
      <c r="D644" s="207" t="s">
        <v>1052</v>
      </c>
      <c r="E644" s="207" t="s">
        <v>1109</v>
      </c>
      <c r="F644" s="208">
        <v>301</v>
      </c>
      <c r="G644" s="208">
        <v>85.85</v>
      </c>
      <c r="H644" s="209">
        <v>70.59</v>
      </c>
      <c r="I644" s="204" t="s">
        <v>1043</v>
      </c>
      <c r="J644" s="210" t="s">
        <v>110</v>
      </c>
    </row>
    <row r="645" spans="1:10">
      <c r="A645" s="204">
        <v>643</v>
      </c>
      <c r="B645" s="207" t="s">
        <v>1571</v>
      </c>
      <c r="C645" s="207" t="s">
        <v>1670</v>
      </c>
      <c r="D645" s="207" t="s">
        <v>1189</v>
      </c>
      <c r="E645" s="207" t="s">
        <v>1109</v>
      </c>
      <c r="F645" s="208">
        <v>302</v>
      </c>
      <c r="G645" s="208">
        <v>87.4</v>
      </c>
      <c r="H645" s="209">
        <v>71.86</v>
      </c>
      <c r="I645" s="210" t="s">
        <v>716</v>
      </c>
      <c r="J645" s="210" t="s">
        <v>110</v>
      </c>
    </row>
    <row r="646" spans="1:10">
      <c r="A646" s="204">
        <v>644</v>
      </c>
      <c r="B646" s="207" t="s">
        <v>1571</v>
      </c>
      <c r="C646" s="207" t="s">
        <v>1671</v>
      </c>
      <c r="D646" s="207" t="s">
        <v>1189</v>
      </c>
      <c r="E646" s="207" t="s">
        <v>1109</v>
      </c>
      <c r="F646" s="208">
        <v>303</v>
      </c>
      <c r="G646" s="208">
        <v>87.4</v>
      </c>
      <c r="H646" s="209">
        <v>71.86</v>
      </c>
      <c r="I646" s="210" t="s">
        <v>716</v>
      </c>
      <c r="J646" s="210" t="s">
        <v>110</v>
      </c>
    </row>
    <row r="647" spans="1:10">
      <c r="A647" s="204">
        <v>645</v>
      </c>
      <c r="B647" s="207" t="s">
        <v>1571</v>
      </c>
      <c r="C647" s="207" t="s">
        <v>1672</v>
      </c>
      <c r="D647" s="207" t="s">
        <v>1052</v>
      </c>
      <c r="E647" s="207" t="s">
        <v>1109</v>
      </c>
      <c r="F647" s="208">
        <v>304</v>
      </c>
      <c r="G647" s="208">
        <v>86.74</v>
      </c>
      <c r="H647" s="209">
        <v>71.319999999999993</v>
      </c>
      <c r="I647" s="204" t="s">
        <v>1043</v>
      </c>
      <c r="J647" s="210" t="s">
        <v>110</v>
      </c>
    </row>
    <row r="648" spans="1:10">
      <c r="A648" s="204">
        <v>646</v>
      </c>
      <c r="B648" s="207" t="s">
        <v>1571</v>
      </c>
      <c r="C648" s="207" t="s">
        <v>1673</v>
      </c>
      <c r="D648" s="207" t="s">
        <v>1052</v>
      </c>
      <c r="E648" s="207" t="s">
        <v>1109</v>
      </c>
      <c r="F648" s="208">
        <v>401</v>
      </c>
      <c r="G648" s="208">
        <v>85.85</v>
      </c>
      <c r="H648" s="209">
        <v>70.59</v>
      </c>
      <c r="I648" s="204" t="s">
        <v>1043</v>
      </c>
      <c r="J648" s="210" t="s">
        <v>110</v>
      </c>
    </row>
    <row r="649" spans="1:10">
      <c r="A649" s="204">
        <v>647</v>
      </c>
      <c r="B649" s="207" t="s">
        <v>1571</v>
      </c>
      <c r="C649" s="207" t="s">
        <v>1674</v>
      </c>
      <c r="D649" s="207" t="s">
        <v>1189</v>
      </c>
      <c r="E649" s="207" t="s">
        <v>1109</v>
      </c>
      <c r="F649" s="208">
        <v>402</v>
      </c>
      <c r="G649" s="208">
        <v>87.4</v>
      </c>
      <c r="H649" s="209">
        <v>71.86</v>
      </c>
      <c r="I649" s="210" t="s">
        <v>716</v>
      </c>
      <c r="J649" s="210" t="s">
        <v>110</v>
      </c>
    </row>
    <row r="650" spans="1:10">
      <c r="A650" s="204">
        <v>648</v>
      </c>
      <c r="B650" s="207" t="s">
        <v>1571</v>
      </c>
      <c r="C650" s="207" t="s">
        <v>1675</v>
      </c>
      <c r="D650" s="207" t="s">
        <v>1189</v>
      </c>
      <c r="E650" s="207" t="s">
        <v>1109</v>
      </c>
      <c r="F650" s="208">
        <v>403</v>
      </c>
      <c r="G650" s="208">
        <v>87.4</v>
      </c>
      <c r="H650" s="209">
        <v>71.86</v>
      </c>
      <c r="I650" s="210" t="s">
        <v>716</v>
      </c>
      <c r="J650" s="210" t="s">
        <v>110</v>
      </c>
    </row>
    <row r="651" spans="1:10">
      <c r="A651" s="204">
        <v>649</v>
      </c>
      <c r="B651" s="207" t="s">
        <v>1571</v>
      </c>
      <c r="C651" s="207" t="s">
        <v>1676</v>
      </c>
      <c r="D651" s="207" t="s">
        <v>1052</v>
      </c>
      <c r="E651" s="207" t="s">
        <v>1109</v>
      </c>
      <c r="F651" s="208">
        <v>404</v>
      </c>
      <c r="G651" s="208">
        <v>86.74</v>
      </c>
      <c r="H651" s="209">
        <v>71.319999999999993</v>
      </c>
      <c r="I651" s="204" t="s">
        <v>1043</v>
      </c>
      <c r="J651" s="210" t="s">
        <v>110</v>
      </c>
    </row>
    <row r="652" spans="1:10">
      <c r="A652" s="204">
        <v>650</v>
      </c>
      <c r="B652" s="207" t="s">
        <v>1571</v>
      </c>
      <c r="C652" s="207" t="s">
        <v>1677</v>
      </c>
      <c r="D652" s="207" t="s">
        <v>1052</v>
      </c>
      <c r="E652" s="207" t="s">
        <v>1109</v>
      </c>
      <c r="F652" s="208">
        <v>501</v>
      </c>
      <c r="G652" s="208">
        <v>85.85</v>
      </c>
      <c r="H652" s="209">
        <v>70.59</v>
      </c>
      <c r="I652" s="204" t="s">
        <v>1043</v>
      </c>
      <c r="J652" s="210" t="s">
        <v>110</v>
      </c>
    </row>
    <row r="653" spans="1:10">
      <c r="A653" s="204">
        <v>651</v>
      </c>
      <c r="B653" s="207" t="s">
        <v>1571</v>
      </c>
      <c r="C653" s="207" t="s">
        <v>1678</v>
      </c>
      <c r="D653" s="207" t="s">
        <v>1189</v>
      </c>
      <c r="E653" s="207" t="s">
        <v>1109</v>
      </c>
      <c r="F653" s="208">
        <v>502</v>
      </c>
      <c r="G653" s="208">
        <v>87.4</v>
      </c>
      <c r="H653" s="209">
        <v>71.86</v>
      </c>
      <c r="I653" s="210" t="s">
        <v>716</v>
      </c>
      <c r="J653" s="210" t="s">
        <v>110</v>
      </c>
    </row>
    <row r="654" spans="1:10">
      <c r="A654" s="204">
        <v>652</v>
      </c>
      <c r="B654" s="207" t="s">
        <v>1571</v>
      </c>
      <c r="C654" s="207" t="s">
        <v>1679</v>
      </c>
      <c r="D654" s="207" t="s">
        <v>1189</v>
      </c>
      <c r="E654" s="207" t="s">
        <v>1109</v>
      </c>
      <c r="F654" s="208">
        <v>503</v>
      </c>
      <c r="G654" s="208">
        <v>87.4</v>
      </c>
      <c r="H654" s="209">
        <v>71.86</v>
      </c>
      <c r="I654" s="210" t="s">
        <v>716</v>
      </c>
      <c r="J654" s="210" t="s">
        <v>110</v>
      </c>
    </row>
    <row r="655" spans="1:10">
      <c r="A655" s="204">
        <v>653</v>
      </c>
      <c r="B655" s="207" t="s">
        <v>1571</v>
      </c>
      <c r="C655" s="207" t="s">
        <v>1680</v>
      </c>
      <c r="D655" s="207" t="s">
        <v>1052</v>
      </c>
      <c r="E655" s="207" t="s">
        <v>1109</v>
      </c>
      <c r="F655" s="208">
        <v>504</v>
      </c>
      <c r="G655" s="208">
        <v>86.74</v>
      </c>
      <c r="H655" s="209">
        <v>71.319999999999993</v>
      </c>
      <c r="I655" s="204" t="s">
        <v>1043</v>
      </c>
      <c r="J655" s="210" t="s">
        <v>110</v>
      </c>
    </row>
    <row r="656" spans="1:10">
      <c r="A656" s="204">
        <v>654</v>
      </c>
      <c r="B656" s="207" t="s">
        <v>1571</v>
      </c>
      <c r="C656" s="207" t="s">
        <v>1662</v>
      </c>
      <c r="D656" s="207" t="s">
        <v>1052</v>
      </c>
      <c r="E656" s="207" t="s">
        <v>1109</v>
      </c>
      <c r="F656" s="208">
        <v>601</v>
      </c>
      <c r="G656" s="208">
        <v>85.85</v>
      </c>
      <c r="H656" s="209">
        <v>70.59</v>
      </c>
      <c r="I656" s="204" t="s">
        <v>1043</v>
      </c>
      <c r="J656" s="210" t="s">
        <v>110</v>
      </c>
    </row>
    <row r="657" spans="1:10">
      <c r="A657" s="204">
        <v>655</v>
      </c>
      <c r="B657" s="207" t="s">
        <v>1571</v>
      </c>
      <c r="C657" s="207" t="s">
        <v>1663</v>
      </c>
      <c r="D657" s="207" t="s">
        <v>1189</v>
      </c>
      <c r="E657" s="207" t="s">
        <v>1109</v>
      </c>
      <c r="F657" s="208">
        <v>602</v>
      </c>
      <c r="G657" s="208">
        <v>87.4</v>
      </c>
      <c r="H657" s="209">
        <v>71.86</v>
      </c>
      <c r="I657" s="210" t="s">
        <v>716</v>
      </c>
      <c r="J657" s="210" t="s">
        <v>110</v>
      </c>
    </row>
    <row r="658" spans="1:10">
      <c r="A658" s="204">
        <v>656</v>
      </c>
      <c r="B658" s="207" t="s">
        <v>1571</v>
      </c>
      <c r="C658" s="207" t="s">
        <v>1664</v>
      </c>
      <c r="D658" s="207" t="s">
        <v>1189</v>
      </c>
      <c r="E658" s="207" t="s">
        <v>1109</v>
      </c>
      <c r="F658" s="208">
        <v>603</v>
      </c>
      <c r="G658" s="208">
        <v>87.4</v>
      </c>
      <c r="H658" s="209">
        <v>71.86</v>
      </c>
      <c r="I658" s="210" t="s">
        <v>716</v>
      </c>
      <c r="J658" s="210" t="s">
        <v>110</v>
      </c>
    </row>
    <row r="659" spans="1:10">
      <c r="A659" s="204">
        <v>657</v>
      </c>
      <c r="B659" s="207" t="s">
        <v>1571</v>
      </c>
      <c r="C659" s="207" t="s">
        <v>1664</v>
      </c>
      <c r="D659" s="207" t="s">
        <v>1052</v>
      </c>
      <c r="E659" s="207" t="s">
        <v>1109</v>
      </c>
      <c r="F659" s="208">
        <v>604</v>
      </c>
      <c r="G659" s="208">
        <v>86.74</v>
      </c>
      <c r="H659" s="209">
        <v>71.319999999999993</v>
      </c>
      <c r="I659" s="204" t="s">
        <v>1043</v>
      </c>
      <c r="J659" s="210" t="s">
        <v>110</v>
      </c>
    </row>
    <row r="660" spans="1:10">
      <c r="A660" s="204">
        <v>658</v>
      </c>
      <c r="B660" s="207" t="s">
        <v>1571</v>
      </c>
      <c r="C660" s="207" t="s">
        <v>1665</v>
      </c>
      <c r="D660" s="207" t="s">
        <v>1052</v>
      </c>
      <c r="E660" s="207" t="s">
        <v>1109</v>
      </c>
      <c r="F660" s="208">
        <v>701</v>
      </c>
      <c r="G660" s="208">
        <v>85.85</v>
      </c>
      <c r="H660" s="209">
        <v>70.59</v>
      </c>
      <c r="I660" s="204" t="s">
        <v>1043</v>
      </c>
      <c r="J660" s="210" t="s">
        <v>110</v>
      </c>
    </row>
    <row r="661" spans="1:10">
      <c r="A661" s="204">
        <v>659</v>
      </c>
      <c r="B661" s="207" t="s">
        <v>1571</v>
      </c>
      <c r="C661" s="207" t="s">
        <v>1666</v>
      </c>
      <c r="D661" s="207" t="s">
        <v>1189</v>
      </c>
      <c r="E661" s="207" t="s">
        <v>1109</v>
      </c>
      <c r="F661" s="208">
        <v>702</v>
      </c>
      <c r="G661" s="208">
        <v>87.4</v>
      </c>
      <c r="H661" s="209">
        <v>71.86</v>
      </c>
      <c r="I661" s="210" t="s">
        <v>716</v>
      </c>
      <c r="J661" s="210" t="s">
        <v>110</v>
      </c>
    </row>
    <row r="662" spans="1:10">
      <c r="A662" s="204">
        <v>660</v>
      </c>
      <c r="B662" s="207" t="s">
        <v>1571</v>
      </c>
      <c r="C662" s="207" t="s">
        <v>1667</v>
      </c>
      <c r="D662" s="207" t="s">
        <v>1189</v>
      </c>
      <c r="E662" s="207" t="s">
        <v>1109</v>
      </c>
      <c r="F662" s="208">
        <v>703</v>
      </c>
      <c r="G662" s="208">
        <v>87.4</v>
      </c>
      <c r="H662" s="209">
        <v>71.86</v>
      </c>
      <c r="I662" s="210" t="s">
        <v>716</v>
      </c>
      <c r="J662" s="210" t="s">
        <v>110</v>
      </c>
    </row>
    <row r="663" spans="1:10">
      <c r="A663" s="204">
        <v>661</v>
      </c>
      <c r="B663" s="207" t="s">
        <v>1571</v>
      </c>
      <c r="C663" s="207" t="s">
        <v>1668</v>
      </c>
      <c r="D663" s="207" t="s">
        <v>1052</v>
      </c>
      <c r="E663" s="207" t="s">
        <v>1109</v>
      </c>
      <c r="F663" s="208">
        <v>704</v>
      </c>
      <c r="G663" s="208">
        <v>86.74</v>
      </c>
      <c r="H663" s="209">
        <v>71.319999999999993</v>
      </c>
      <c r="I663" s="204" t="s">
        <v>1043</v>
      </c>
      <c r="J663" s="210" t="s">
        <v>110</v>
      </c>
    </row>
    <row r="664" spans="1:10">
      <c r="A664" s="204">
        <v>662</v>
      </c>
      <c r="B664" s="207" t="s">
        <v>1571</v>
      </c>
      <c r="C664" s="207" t="s">
        <v>1669</v>
      </c>
      <c r="D664" s="207" t="s">
        <v>1052</v>
      </c>
      <c r="E664" s="207" t="s">
        <v>1109</v>
      </c>
      <c r="F664" s="208">
        <v>801</v>
      </c>
      <c r="G664" s="208">
        <v>85.85</v>
      </c>
      <c r="H664" s="209">
        <v>70.59</v>
      </c>
      <c r="I664" s="204" t="s">
        <v>1043</v>
      </c>
      <c r="J664" s="210" t="s">
        <v>110</v>
      </c>
    </row>
    <row r="665" spans="1:10">
      <c r="A665" s="204">
        <v>663</v>
      </c>
      <c r="B665" s="207" t="s">
        <v>1571</v>
      </c>
      <c r="C665" s="207" t="s">
        <v>1670</v>
      </c>
      <c r="D665" s="207" t="s">
        <v>1189</v>
      </c>
      <c r="E665" s="207" t="s">
        <v>1109</v>
      </c>
      <c r="F665" s="208">
        <v>802</v>
      </c>
      <c r="G665" s="208">
        <v>87.4</v>
      </c>
      <c r="H665" s="209">
        <v>71.86</v>
      </c>
      <c r="I665" s="210" t="s">
        <v>716</v>
      </c>
      <c r="J665" s="210" t="s">
        <v>110</v>
      </c>
    </row>
    <row r="666" spans="1:10">
      <c r="A666" s="204">
        <v>664</v>
      </c>
      <c r="B666" s="207" t="s">
        <v>1571</v>
      </c>
      <c r="C666" s="207" t="s">
        <v>1671</v>
      </c>
      <c r="D666" s="207" t="s">
        <v>1189</v>
      </c>
      <c r="E666" s="207" t="s">
        <v>1109</v>
      </c>
      <c r="F666" s="208">
        <v>803</v>
      </c>
      <c r="G666" s="208">
        <v>87.4</v>
      </c>
      <c r="H666" s="209">
        <v>71.86</v>
      </c>
      <c r="I666" s="210" t="s">
        <v>716</v>
      </c>
      <c r="J666" s="210" t="s">
        <v>110</v>
      </c>
    </row>
    <row r="667" spans="1:10">
      <c r="A667" s="204">
        <v>665</v>
      </c>
      <c r="B667" s="207" t="s">
        <v>1571</v>
      </c>
      <c r="C667" s="207" t="s">
        <v>1672</v>
      </c>
      <c r="D667" s="207" t="s">
        <v>1052</v>
      </c>
      <c r="E667" s="207" t="s">
        <v>1109</v>
      </c>
      <c r="F667" s="208">
        <v>804</v>
      </c>
      <c r="G667" s="208">
        <v>86.74</v>
      </c>
      <c r="H667" s="209">
        <v>71.319999999999993</v>
      </c>
      <c r="I667" s="204" t="s">
        <v>1043</v>
      </c>
      <c r="J667" s="210" t="s">
        <v>110</v>
      </c>
    </row>
    <row r="668" spans="1:10">
      <c r="A668" s="204">
        <v>666</v>
      </c>
      <c r="B668" s="207" t="s">
        <v>1571</v>
      </c>
      <c r="C668" s="207" t="s">
        <v>1673</v>
      </c>
      <c r="D668" s="207" t="s">
        <v>1052</v>
      </c>
      <c r="E668" s="207" t="s">
        <v>1109</v>
      </c>
      <c r="F668" s="208">
        <v>901</v>
      </c>
      <c r="G668" s="208">
        <v>85.85</v>
      </c>
      <c r="H668" s="209">
        <v>70.59</v>
      </c>
      <c r="I668" s="204" t="s">
        <v>1043</v>
      </c>
      <c r="J668" s="210" t="s">
        <v>110</v>
      </c>
    </row>
    <row r="669" spans="1:10">
      <c r="A669" s="204">
        <v>667</v>
      </c>
      <c r="B669" s="207" t="s">
        <v>1571</v>
      </c>
      <c r="C669" s="207" t="s">
        <v>1674</v>
      </c>
      <c r="D669" s="207" t="s">
        <v>1189</v>
      </c>
      <c r="E669" s="207" t="s">
        <v>1109</v>
      </c>
      <c r="F669" s="208">
        <v>902</v>
      </c>
      <c r="G669" s="208">
        <v>87.4</v>
      </c>
      <c r="H669" s="209">
        <v>71.86</v>
      </c>
      <c r="I669" s="210" t="s">
        <v>716</v>
      </c>
      <c r="J669" s="210" t="s">
        <v>110</v>
      </c>
    </row>
    <row r="670" spans="1:10">
      <c r="A670" s="204">
        <v>668</v>
      </c>
      <c r="B670" s="207" t="s">
        <v>1571</v>
      </c>
      <c r="C670" s="207" t="s">
        <v>1675</v>
      </c>
      <c r="D670" s="207" t="s">
        <v>1189</v>
      </c>
      <c r="E670" s="207" t="s">
        <v>1109</v>
      </c>
      <c r="F670" s="208">
        <v>903</v>
      </c>
      <c r="G670" s="208">
        <v>87.4</v>
      </c>
      <c r="H670" s="209">
        <v>71.86</v>
      </c>
      <c r="I670" s="210" t="s">
        <v>716</v>
      </c>
      <c r="J670" s="210" t="s">
        <v>110</v>
      </c>
    </row>
    <row r="671" spans="1:10">
      <c r="A671" s="204">
        <v>669</v>
      </c>
      <c r="B671" s="207" t="s">
        <v>1571</v>
      </c>
      <c r="C671" s="207" t="s">
        <v>1676</v>
      </c>
      <c r="D671" s="207" t="s">
        <v>1052</v>
      </c>
      <c r="E671" s="207" t="s">
        <v>1109</v>
      </c>
      <c r="F671" s="208">
        <v>904</v>
      </c>
      <c r="G671" s="208">
        <v>86.74</v>
      </c>
      <c r="H671" s="209">
        <v>71.319999999999993</v>
      </c>
      <c r="I671" s="204" t="s">
        <v>1043</v>
      </c>
      <c r="J671" s="210" t="s">
        <v>110</v>
      </c>
    </row>
    <row r="672" spans="1:10">
      <c r="A672" s="204">
        <v>670</v>
      </c>
      <c r="B672" s="207" t="s">
        <v>1571</v>
      </c>
      <c r="C672" s="207" t="s">
        <v>1677</v>
      </c>
      <c r="D672" s="207" t="s">
        <v>1052</v>
      </c>
      <c r="E672" s="207" t="s">
        <v>1109</v>
      </c>
      <c r="F672" s="208">
        <v>1001</v>
      </c>
      <c r="G672" s="208">
        <v>85.85</v>
      </c>
      <c r="H672" s="209">
        <v>70.59</v>
      </c>
      <c r="I672" s="204" t="s">
        <v>1043</v>
      </c>
      <c r="J672" s="210" t="s">
        <v>110</v>
      </c>
    </row>
    <row r="673" spans="1:10">
      <c r="A673" s="204">
        <v>671</v>
      </c>
      <c r="B673" s="207" t="s">
        <v>1571</v>
      </c>
      <c r="C673" s="207" t="s">
        <v>1678</v>
      </c>
      <c r="D673" s="207" t="s">
        <v>1189</v>
      </c>
      <c r="E673" s="207" t="s">
        <v>1109</v>
      </c>
      <c r="F673" s="208">
        <v>1002</v>
      </c>
      <c r="G673" s="208">
        <v>87.4</v>
      </c>
      <c r="H673" s="209">
        <v>71.86</v>
      </c>
      <c r="I673" s="210" t="s">
        <v>716</v>
      </c>
      <c r="J673" s="210" t="s">
        <v>110</v>
      </c>
    </row>
    <row r="674" spans="1:10">
      <c r="A674" s="204">
        <v>672</v>
      </c>
      <c r="B674" s="207" t="s">
        <v>1571</v>
      </c>
      <c r="C674" s="207" t="s">
        <v>1679</v>
      </c>
      <c r="D674" s="207" t="s">
        <v>1189</v>
      </c>
      <c r="E674" s="207" t="s">
        <v>1109</v>
      </c>
      <c r="F674" s="208">
        <v>1003</v>
      </c>
      <c r="G674" s="208">
        <v>87.4</v>
      </c>
      <c r="H674" s="209">
        <v>71.86</v>
      </c>
      <c r="I674" s="210" t="s">
        <v>716</v>
      </c>
      <c r="J674" s="210" t="s">
        <v>110</v>
      </c>
    </row>
    <row r="675" spans="1:10">
      <c r="A675" s="204">
        <v>673</v>
      </c>
      <c r="B675" s="207" t="s">
        <v>1571</v>
      </c>
      <c r="C675" s="207" t="s">
        <v>1680</v>
      </c>
      <c r="D675" s="207" t="s">
        <v>1052</v>
      </c>
      <c r="E675" s="207" t="s">
        <v>1109</v>
      </c>
      <c r="F675" s="208">
        <v>1004</v>
      </c>
      <c r="G675" s="208">
        <v>86.74</v>
      </c>
      <c r="H675" s="209">
        <v>71.319999999999993</v>
      </c>
      <c r="I675" s="204" t="s">
        <v>1043</v>
      </c>
      <c r="J675" s="210" t="s">
        <v>110</v>
      </c>
    </row>
    <row r="676" spans="1:10">
      <c r="A676" s="204">
        <v>674</v>
      </c>
      <c r="B676" s="207" t="s">
        <v>1571</v>
      </c>
      <c r="C676" s="207" t="s">
        <v>1681</v>
      </c>
      <c r="D676" s="207" t="s">
        <v>1052</v>
      </c>
      <c r="E676" s="207" t="s">
        <v>1109</v>
      </c>
      <c r="F676" s="208">
        <v>1101</v>
      </c>
      <c r="G676" s="208">
        <v>85.85</v>
      </c>
      <c r="H676" s="209">
        <v>70.59</v>
      </c>
      <c r="I676" s="204" t="s">
        <v>1043</v>
      </c>
      <c r="J676" s="210" t="s">
        <v>110</v>
      </c>
    </row>
    <row r="677" spans="1:10">
      <c r="A677" s="204">
        <v>675</v>
      </c>
      <c r="B677" s="207" t="s">
        <v>1571</v>
      </c>
      <c r="C677" s="207" t="s">
        <v>1682</v>
      </c>
      <c r="D677" s="207" t="s">
        <v>1189</v>
      </c>
      <c r="E677" s="207" t="s">
        <v>1109</v>
      </c>
      <c r="F677" s="208">
        <v>1102</v>
      </c>
      <c r="G677" s="208">
        <v>87.4</v>
      </c>
      <c r="H677" s="209">
        <v>71.86</v>
      </c>
      <c r="I677" s="210" t="s">
        <v>716</v>
      </c>
      <c r="J677" s="210" t="s">
        <v>110</v>
      </c>
    </row>
    <row r="678" spans="1:10">
      <c r="A678" s="204">
        <v>676</v>
      </c>
      <c r="B678" s="207" t="s">
        <v>1571</v>
      </c>
      <c r="C678" s="207" t="s">
        <v>1683</v>
      </c>
      <c r="D678" s="207" t="s">
        <v>1189</v>
      </c>
      <c r="E678" s="207" t="s">
        <v>1109</v>
      </c>
      <c r="F678" s="208">
        <v>1103</v>
      </c>
      <c r="G678" s="208">
        <v>87.4</v>
      </c>
      <c r="H678" s="209">
        <v>71.86</v>
      </c>
      <c r="I678" s="210" t="s">
        <v>716</v>
      </c>
      <c r="J678" s="210" t="s">
        <v>110</v>
      </c>
    </row>
    <row r="679" spans="1:10">
      <c r="A679" s="204">
        <v>677</v>
      </c>
      <c r="B679" s="207" t="s">
        <v>1571</v>
      </c>
      <c r="C679" s="207" t="s">
        <v>1683</v>
      </c>
      <c r="D679" s="207" t="s">
        <v>1052</v>
      </c>
      <c r="E679" s="207" t="s">
        <v>1109</v>
      </c>
      <c r="F679" s="208">
        <v>1104</v>
      </c>
      <c r="G679" s="208">
        <v>86.74</v>
      </c>
      <c r="H679" s="209">
        <v>71.319999999999993</v>
      </c>
      <c r="I679" s="204" t="s">
        <v>1043</v>
      </c>
      <c r="J679" s="210" t="s">
        <v>110</v>
      </c>
    </row>
    <row r="680" spans="1:10">
      <c r="A680" s="204">
        <v>678</v>
      </c>
      <c r="B680" s="207" t="s">
        <v>1571</v>
      </c>
      <c r="C680" s="207" t="s">
        <v>1684</v>
      </c>
      <c r="D680" s="207" t="s">
        <v>1052</v>
      </c>
      <c r="E680" s="207" t="s">
        <v>1109</v>
      </c>
      <c r="F680" s="208">
        <v>1201</v>
      </c>
      <c r="G680" s="208">
        <v>85.85</v>
      </c>
      <c r="H680" s="209">
        <v>70.59</v>
      </c>
      <c r="I680" s="204" t="s">
        <v>1043</v>
      </c>
      <c r="J680" s="210" t="s">
        <v>110</v>
      </c>
    </row>
    <row r="681" spans="1:10">
      <c r="A681" s="204">
        <v>679</v>
      </c>
      <c r="B681" s="207" t="s">
        <v>1571</v>
      </c>
      <c r="C681" s="207" t="s">
        <v>1685</v>
      </c>
      <c r="D681" s="207" t="s">
        <v>1189</v>
      </c>
      <c r="E681" s="207" t="s">
        <v>1109</v>
      </c>
      <c r="F681" s="208">
        <v>1202</v>
      </c>
      <c r="G681" s="208">
        <v>87.4</v>
      </c>
      <c r="H681" s="209">
        <v>71.86</v>
      </c>
      <c r="I681" s="210" t="s">
        <v>716</v>
      </c>
      <c r="J681" s="210" t="s">
        <v>110</v>
      </c>
    </row>
    <row r="682" spans="1:10">
      <c r="A682" s="204">
        <v>680</v>
      </c>
      <c r="B682" s="207" t="s">
        <v>1571</v>
      </c>
      <c r="C682" s="207" t="s">
        <v>1686</v>
      </c>
      <c r="D682" s="207" t="s">
        <v>1189</v>
      </c>
      <c r="E682" s="207" t="s">
        <v>1109</v>
      </c>
      <c r="F682" s="208">
        <v>1203</v>
      </c>
      <c r="G682" s="208">
        <v>87.4</v>
      </c>
      <c r="H682" s="209">
        <v>71.86</v>
      </c>
      <c r="I682" s="210" t="s">
        <v>716</v>
      </c>
      <c r="J682" s="210" t="s">
        <v>110</v>
      </c>
    </row>
    <row r="683" spans="1:10">
      <c r="A683" s="204">
        <v>681</v>
      </c>
      <c r="B683" s="207" t="s">
        <v>1571</v>
      </c>
      <c r="C683" s="207" t="s">
        <v>1687</v>
      </c>
      <c r="D683" s="207" t="s">
        <v>1052</v>
      </c>
      <c r="E683" s="207" t="s">
        <v>1109</v>
      </c>
      <c r="F683" s="208">
        <v>1204</v>
      </c>
      <c r="G683" s="208">
        <v>86.74</v>
      </c>
      <c r="H683" s="209">
        <v>71.319999999999993</v>
      </c>
      <c r="I683" s="204" t="s">
        <v>1043</v>
      </c>
      <c r="J683" s="210" t="s">
        <v>110</v>
      </c>
    </row>
    <row r="684" spans="1:10">
      <c r="A684" s="204">
        <v>682</v>
      </c>
      <c r="B684" s="207" t="s">
        <v>1571</v>
      </c>
      <c r="C684" s="207" t="s">
        <v>1688</v>
      </c>
      <c r="D684" s="207" t="s">
        <v>1052</v>
      </c>
      <c r="E684" s="207" t="s">
        <v>1109</v>
      </c>
      <c r="F684" s="208">
        <v>1301</v>
      </c>
      <c r="G684" s="208">
        <v>85.85</v>
      </c>
      <c r="H684" s="209">
        <v>70.59</v>
      </c>
      <c r="I684" s="204" t="s">
        <v>1043</v>
      </c>
      <c r="J684" s="210" t="s">
        <v>110</v>
      </c>
    </row>
    <row r="685" spans="1:10">
      <c r="A685" s="204">
        <v>683</v>
      </c>
      <c r="B685" s="207" t="s">
        <v>1571</v>
      </c>
      <c r="C685" s="207" t="s">
        <v>1689</v>
      </c>
      <c r="D685" s="207" t="s">
        <v>1189</v>
      </c>
      <c r="E685" s="207" t="s">
        <v>1109</v>
      </c>
      <c r="F685" s="208">
        <v>1302</v>
      </c>
      <c r="G685" s="208">
        <v>87.4</v>
      </c>
      <c r="H685" s="209">
        <v>71.86</v>
      </c>
      <c r="I685" s="210" t="s">
        <v>716</v>
      </c>
      <c r="J685" s="210" t="s">
        <v>110</v>
      </c>
    </row>
    <row r="686" spans="1:10">
      <c r="A686" s="204">
        <v>684</v>
      </c>
      <c r="B686" s="207" t="s">
        <v>1571</v>
      </c>
      <c r="C686" s="207" t="s">
        <v>1690</v>
      </c>
      <c r="D686" s="207" t="s">
        <v>1189</v>
      </c>
      <c r="E686" s="207" t="s">
        <v>1109</v>
      </c>
      <c r="F686" s="208">
        <v>1303</v>
      </c>
      <c r="G686" s="208">
        <v>87.4</v>
      </c>
      <c r="H686" s="209">
        <v>71.86</v>
      </c>
      <c r="I686" s="210" t="s">
        <v>716</v>
      </c>
      <c r="J686" s="210" t="s">
        <v>110</v>
      </c>
    </row>
    <row r="687" spans="1:10">
      <c r="A687" s="204">
        <v>685</v>
      </c>
      <c r="B687" s="207" t="s">
        <v>1571</v>
      </c>
      <c r="C687" s="207" t="s">
        <v>1691</v>
      </c>
      <c r="D687" s="207" t="s">
        <v>1052</v>
      </c>
      <c r="E687" s="207" t="s">
        <v>1109</v>
      </c>
      <c r="F687" s="208">
        <v>1304</v>
      </c>
      <c r="G687" s="208">
        <v>86.74</v>
      </c>
      <c r="H687" s="209">
        <v>71.319999999999993</v>
      </c>
      <c r="I687" s="204" t="s">
        <v>1043</v>
      </c>
      <c r="J687" s="210" t="s">
        <v>110</v>
      </c>
    </row>
    <row r="688" spans="1:10">
      <c r="A688" s="204">
        <v>686</v>
      </c>
      <c r="B688" s="207" t="s">
        <v>1571</v>
      </c>
      <c r="C688" s="207" t="s">
        <v>1692</v>
      </c>
      <c r="D688" s="207" t="s">
        <v>1052</v>
      </c>
      <c r="E688" s="207" t="s">
        <v>1109</v>
      </c>
      <c r="F688" s="208">
        <v>1401</v>
      </c>
      <c r="G688" s="208">
        <v>85.85</v>
      </c>
      <c r="H688" s="209">
        <v>70.59</v>
      </c>
      <c r="I688" s="204" t="s">
        <v>1043</v>
      </c>
      <c r="J688" s="210" t="s">
        <v>110</v>
      </c>
    </row>
    <row r="689" spans="1:10">
      <c r="A689" s="204">
        <v>687</v>
      </c>
      <c r="B689" s="207" t="s">
        <v>1571</v>
      </c>
      <c r="C689" s="207" t="s">
        <v>1693</v>
      </c>
      <c r="D689" s="207" t="s">
        <v>1189</v>
      </c>
      <c r="E689" s="207" t="s">
        <v>1109</v>
      </c>
      <c r="F689" s="208">
        <v>1402</v>
      </c>
      <c r="G689" s="208">
        <v>87.4</v>
      </c>
      <c r="H689" s="209">
        <v>71.86</v>
      </c>
      <c r="I689" s="210" t="s">
        <v>716</v>
      </c>
      <c r="J689" s="210" t="s">
        <v>110</v>
      </c>
    </row>
    <row r="690" spans="1:10">
      <c r="A690" s="204">
        <v>688</v>
      </c>
      <c r="B690" s="207" t="s">
        <v>1571</v>
      </c>
      <c r="C690" s="207" t="s">
        <v>1694</v>
      </c>
      <c r="D690" s="207" t="s">
        <v>1189</v>
      </c>
      <c r="E690" s="207" t="s">
        <v>1109</v>
      </c>
      <c r="F690" s="208">
        <v>1403</v>
      </c>
      <c r="G690" s="208">
        <v>87.4</v>
      </c>
      <c r="H690" s="209">
        <v>71.86</v>
      </c>
      <c r="I690" s="210" t="s">
        <v>716</v>
      </c>
      <c r="J690" s="210" t="s">
        <v>110</v>
      </c>
    </row>
    <row r="691" spans="1:10">
      <c r="A691" s="204">
        <v>689</v>
      </c>
      <c r="B691" s="207" t="s">
        <v>1571</v>
      </c>
      <c r="C691" s="207" t="s">
        <v>1695</v>
      </c>
      <c r="D691" s="207" t="s">
        <v>1052</v>
      </c>
      <c r="E691" s="207" t="s">
        <v>1109</v>
      </c>
      <c r="F691" s="208">
        <v>1404</v>
      </c>
      <c r="G691" s="208">
        <v>86.74</v>
      </c>
      <c r="H691" s="209">
        <v>71.319999999999993</v>
      </c>
      <c r="I691" s="204" t="s">
        <v>1043</v>
      </c>
      <c r="J691" s="210" t="s">
        <v>110</v>
      </c>
    </row>
    <row r="692" spans="1:10">
      <c r="A692" s="204">
        <v>690</v>
      </c>
      <c r="B692" s="207" t="s">
        <v>1571</v>
      </c>
      <c r="C692" s="207" t="s">
        <v>1696</v>
      </c>
      <c r="D692" s="207" t="s">
        <v>1052</v>
      </c>
      <c r="E692" s="207" t="s">
        <v>1109</v>
      </c>
      <c r="F692" s="208">
        <v>1501</v>
      </c>
      <c r="G692" s="208">
        <v>85.85</v>
      </c>
      <c r="H692" s="209">
        <v>70.59</v>
      </c>
      <c r="I692" s="204" t="s">
        <v>1043</v>
      </c>
      <c r="J692" s="210" t="s">
        <v>110</v>
      </c>
    </row>
    <row r="693" spans="1:10">
      <c r="A693" s="204">
        <v>691</v>
      </c>
      <c r="B693" s="207" t="s">
        <v>1571</v>
      </c>
      <c r="C693" s="207" t="s">
        <v>1697</v>
      </c>
      <c r="D693" s="207" t="s">
        <v>1189</v>
      </c>
      <c r="E693" s="207" t="s">
        <v>1109</v>
      </c>
      <c r="F693" s="208">
        <v>1502</v>
      </c>
      <c r="G693" s="208">
        <v>87.4</v>
      </c>
      <c r="H693" s="209">
        <v>71.86</v>
      </c>
      <c r="I693" s="210" t="s">
        <v>716</v>
      </c>
      <c r="J693" s="210" t="s">
        <v>110</v>
      </c>
    </row>
    <row r="694" spans="1:10">
      <c r="A694" s="204">
        <v>692</v>
      </c>
      <c r="B694" s="207" t="s">
        <v>1571</v>
      </c>
      <c r="C694" s="207" t="s">
        <v>1698</v>
      </c>
      <c r="D694" s="207" t="s">
        <v>1189</v>
      </c>
      <c r="E694" s="207" t="s">
        <v>1109</v>
      </c>
      <c r="F694" s="208">
        <v>1503</v>
      </c>
      <c r="G694" s="208">
        <v>87.4</v>
      </c>
      <c r="H694" s="209">
        <v>71.86</v>
      </c>
      <c r="I694" s="210" t="s">
        <v>716</v>
      </c>
      <c r="J694" s="210" t="s">
        <v>110</v>
      </c>
    </row>
    <row r="695" spans="1:10">
      <c r="A695" s="204">
        <v>693</v>
      </c>
      <c r="B695" s="207" t="s">
        <v>1571</v>
      </c>
      <c r="C695" s="207" t="s">
        <v>1699</v>
      </c>
      <c r="D695" s="207" t="s">
        <v>1052</v>
      </c>
      <c r="E695" s="207" t="s">
        <v>1109</v>
      </c>
      <c r="F695" s="208">
        <v>1504</v>
      </c>
      <c r="G695" s="208">
        <v>86.74</v>
      </c>
      <c r="H695" s="209">
        <v>71.319999999999993</v>
      </c>
      <c r="I695" s="204" t="s">
        <v>1043</v>
      </c>
      <c r="J695" s="210" t="s">
        <v>110</v>
      </c>
    </row>
    <row r="696" spans="1:10">
      <c r="A696" s="335" t="s">
        <v>1700</v>
      </c>
      <c r="B696" s="335"/>
      <c r="C696" s="335"/>
      <c r="D696" s="335"/>
      <c r="E696" s="335"/>
      <c r="F696" s="211">
        <f>COUNT(F3:F695)</f>
        <v>693</v>
      </c>
      <c r="G696" s="212">
        <f>SUM(G2:G695)</f>
        <v>54916.249999999818</v>
      </c>
      <c r="H696" s="212">
        <f>SUM(H2:H695)</f>
        <v>45001.289999999892</v>
      </c>
      <c r="I696" s="204"/>
      <c r="J696" s="204"/>
    </row>
    <row r="697" spans="1:10">
      <c r="A697" s="336" t="s">
        <v>1702</v>
      </c>
      <c r="B697" s="337"/>
      <c r="C697" s="337"/>
      <c r="D697" s="337"/>
      <c r="E697" s="337"/>
      <c r="F697" s="337"/>
      <c r="G697" s="337"/>
      <c r="H697" s="337"/>
      <c r="I697" s="337"/>
      <c r="J697" s="337"/>
    </row>
  </sheetData>
  <autoFilter ref="A1:M697"/>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875</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868</v>
      </c>
      <c r="E4" s="134">
        <f>ROUND(1.5*12*E1,0)</f>
        <v>348794</v>
      </c>
    </row>
    <row r="5" spans="1:7" ht="76.5" customHeight="1">
      <c r="A5" s="136">
        <v>2.2000000000000002</v>
      </c>
      <c r="B5" s="67" t="s">
        <v>186</v>
      </c>
      <c r="C5" s="67">
        <f>ROUND(E5,0)</f>
        <v>232529</v>
      </c>
      <c r="D5" s="68" t="s">
        <v>876</v>
      </c>
      <c r="E5" s="134">
        <f>ROUND(E2*0.003,0)</f>
        <v>232529</v>
      </c>
    </row>
    <row r="6" spans="1:7" ht="36">
      <c r="A6" s="136">
        <v>2.2999999999999998</v>
      </c>
      <c r="B6" s="67" t="s">
        <v>191</v>
      </c>
      <c r="C6" s="67">
        <f>E6</f>
        <v>918491</v>
      </c>
      <c r="D6" s="68" t="s">
        <v>871</v>
      </c>
      <c r="E6" s="138">
        <f>ROUND(3.95*E1*12,0)</f>
        <v>918491</v>
      </c>
    </row>
    <row r="7" spans="1:7">
      <c r="A7" s="136">
        <v>3</v>
      </c>
      <c r="B7" s="67" t="s">
        <v>193</v>
      </c>
      <c r="C7" s="67">
        <f>C8+C9+C10</f>
        <v>102890</v>
      </c>
      <c r="D7" s="137" t="s">
        <v>59</v>
      </c>
    </row>
    <row r="8" spans="1:7" ht="36">
      <c r="A8" s="136">
        <v>3.1</v>
      </c>
      <c r="B8" s="67" t="s">
        <v>187</v>
      </c>
      <c r="C8" s="67">
        <f>E8</f>
        <v>18583</v>
      </c>
      <c r="D8" s="68" t="s">
        <v>880</v>
      </c>
      <c r="E8" s="134">
        <f>ROUND(47.95*E1*0.02,0)</f>
        <v>18583</v>
      </c>
    </row>
    <row r="9" spans="1:7">
      <c r="A9" s="136">
        <v>3.2</v>
      </c>
      <c r="B9" s="67" t="s">
        <v>195</v>
      </c>
      <c r="C9" s="67">
        <v>0</v>
      </c>
      <c r="D9" s="68" t="s">
        <v>869</v>
      </c>
      <c r="G9" s="134">
        <f>E9*F9</f>
        <v>0</v>
      </c>
    </row>
    <row r="10" spans="1:7" ht="60">
      <c r="A10" s="136">
        <v>3.3</v>
      </c>
      <c r="B10" s="67" t="s">
        <v>197</v>
      </c>
      <c r="C10" s="67">
        <f>E10</f>
        <v>84307</v>
      </c>
      <c r="D10" s="68" t="s">
        <v>881</v>
      </c>
      <c r="E10" s="134">
        <f>ROUND((C2+C3+C8)*0.03,0)</f>
        <v>84307</v>
      </c>
    </row>
    <row r="11" spans="1:7">
      <c r="A11" s="136">
        <v>4</v>
      </c>
      <c r="B11" s="67" t="s">
        <v>188</v>
      </c>
      <c r="C11" s="67">
        <f>C2+C3+C7</f>
        <v>2894533</v>
      </c>
      <c r="D11" s="137" t="s">
        <v>60</v>
      </c>
    </row>
    <row r="12" spans="1:7">
      <c r="A12" s="136">
        <v>5</v>
      </c>
      <c r="B12" s="67" t="s">
        <v>199</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2"/>
  <sheetViews>
    <sheetView workbookViewId="0">
      <selection activeCell="L5" sqref="L5"/>
    </sheetView>
  </sheetViews>
  <sheetFormatPr defaultColWidth="9" defaultRowHeight="14.25"/>
  <cols>
    <col min="1" max="1" width="9" style="344"/>
    <col min="2" max="2" width="32.875" style="344" customWidth="1"/>
    <col min="3" max="3" width="11.5" style="344" customWidth="1"/>
    <col min="4" max="5" width="9" style="344"/>
    <col min="6" max="6" width="16" style="344" customWidth="1"/>
    <col min="7" max="11" width="9" style="344"/>
    <col min="12" max="12" width="15.75" style="344" customWidth="1"/>
    <col min="13" max="16384" width="9" style="344"/>
  </cols>
  <sheetData>
    <row r="1" spans="1:12">
      <c r="A1" s="341" t="s">
        <v>57</v>
      </c>
      <c r="B1" s="342" t="s">
        <v>1902</v>
      </c>
      <c r="C1" s="342" t="s">
        <v>1903</v>
      </c>
      <c r="D1" s="342" t="s">
        <v>1904</v>
      </c>
      <c r="E1" s="342" t="s">
        <v>1905</v>
      </c>
      <c r="F1" s="342" t="s">
        <v>1906</v>
      </c>
      <c r="G1" s="343" t="s">
        <v>1907</v>
      </c>
    </row>
    <row r="2" spans="1:12">
      <c r="A2" s="341">
        <v>1</v>
      </c>
      <c r="B2" s="345" t="s">
        <v>1908</v>
      </c>
      <c r="C2" s="345" t="s">
        <v>714</v>
      </c>
      <c r="D2" s="345">
        <v>63.01</v>
      </c>
      <c r="E2" s="345" t="s">
        <v>1909</v>
      </c>
      <c r="F2" s="345"/>
      <c r="G2" s="341"/>
      <c r="J2" s="346"/>
      <c r="K2" s="346" t="s">
        <v>1910</v>
      </c>
      <c r="L2" s="346" t="s">
        <v>1911</v>
      </c>
    </row>
    <row r="3" spans="1:12">
      <c r="A3" s="341">
        <v>2</v>
      </c>
      <c r="B3" s="345" t="s">
        <v>1912</v>
      </c>
      <c r="C3" s="345" t="s">
        <v>794</v>
      </c>
      <c r="D3" s="345">
        <v>87.22</v>
      </c>
      <c r="E3" s="345" t="s">
        <v>1913</v>
      </c>
      <c r="F3" s="345"/>
      <c r="G3" s="341"/>
      <c r="I3" s="347" t="s">
        <v>1914</v>
      </c>
      <c r="J3" s="346" t="s">
        <v>1915</v>
      </c>
      <c r="K3" s="344">
        <f>COUNTIF(C:C,"一居")</f>
        <v>494</v>
      </c>
      <c r="L3" s="346" t="s">
        <v>1916</v>
      </c>
    </row>
    <row r="4" spans="1:12">
      <c r="A4" s="341">
        <v>3</v>
      </c>
      <c r="B4" s="345" t="s">
        <v>1917</v>
      </c>
      <c r="C4" s="345" t="s">
        <v>733</v>
      </c>
      <c r="D4" s="345">
        <v>98.39</v>
      </c>
      <c r="E4" s="345" t="s">
        <v>1918</v>
      </c>
      <c r="F4" s="345"/>
      <c r="G4" s="341"/>
      <c r="I4" s="347"/>
      <c r="J4" s="346" t="s">
        <v>1919</v>
      </c>
      <c r="K4" s="344">
        <f>COUNTIF(C:C,"二居")</f>
        <v>445</v>
      </c>
      <c r="L4" s="346" t="s">
        <v>1920</v>
      </c>
    </row>
    <row r="5" spans="1:12">
      <c r="A5" s="341">
        <v>4</v>
      </c>
      <c r="B5" s="345" t="s">
        <v>1921</v>
      </c>
      <c r="C5" s="345" t="s">
        <v>733</v>
      </c>
      <c r="D5" s="345">
        <v>98.39</v>
      </c>
      <c r="E5" s="345" t="s">
        <v>1918</v>
      </c>
      <c r="F5" s="345"/>
      <c r="G5" s="341"/>
      <c r="I5" s="347"/>
      <c r="J5" s="346" t="s">
        <v>1922</v>
      </c>
      <c r="K5" s="344">
        <f>COUNTIF(C:C,"三居")</f>
        <v>22</v>
      </c>
      <c r="L5" s="346" t="s">
        <v>1923</v>
      </c>
    </row>
    <row r="6" spans="1:12">
      <c r="A6" s="341">
        <v>5</v>
      </c>
      <c r="B6" s="345" t="s">
        <v>1924</v>
      </c>
      <c r="C6" s="345" t="s">
        <v>733</v>
      </c>
      <c r="D6" s="345">
        <v>98.39</v>
      </c>
      <c r="E6" s="345" t="s">
        <v>1918</v>
      </c>
      <c r="F6" s="345"/>
      <c r="G6" s="341"/>
      <c r="I6" s="346"/>
      <c r="K6" s="346"/>
    </row>
    <row r="7" spans="1:12">
      <c r="A7" s="341">
        <v>6</v>
      </c>
      <c r="B7" s="345" t="s">
        <v>1925</v>
      </c>
      <c r="C7" s="345" t="s">
        <v>733</v>
      </c>
      <c r="D7" s="345">
        <v>98.39</v>
      </c>
      <c r="E7" s="345" t="s">
        <v>1918</v>
      </c>
      <c r="F7" s="345"/>
      <c r="G7" s="341"/>
    </row>
    <row r="8" spans="1:12">
      <c r="A8" s="341">
        <v>7</v>
      </c>
      <c r="B8" s="345" t="s">
        <v>1926</v>
      </c>
      <c r="C8" s="345" t="s">
        <v>733</v>
      </c>
      <c r="D8" s="345">
        <v>98.39</v>
      </c>
      <c r="E8" s="345" t="s">
        <v>1918</v>
      </c>
      <c r="F8" s="345"/>
      <c r="G8" s="341"/>
    </row>
    <row r="9" spans="1:12">
      <c r="A9" s="341">
        <v>8</v>
      </c>
      <c r="B9" s="345" t="s">
        <v>1927</v>
      </c>
      <c r="C9" s="345" t="s">
        <v>733</v>
      </c>
      <c r="D9" s="345">
        <v>98.39</v>
      </c>
      <c r="E9" s="345" t="s">
        <v>1918</v>
      </c>
      <c r="F9" s="345"/>
      <c r="G9" s="341"/>
    </row>
    <row r="10" spans="1:12">
      <c r="A10" s="341">
        <v>9</v>
      </c>
      <c r="B10" s="345" t="s">
        <v>1928</v>
      </c>
      <c r="C10" s="345" t="s">
        <v>733</v>
      </c>
      <c r="D10" s="345">
        <v>98.39</v>
      </c>
      <c r="E10" s="345" t="s">
        <v>1918</v>
      </c>
      <c r="F10" s="345"/>
      <c r="G10" s="341"/>
    </row>
    <row r="11" spans="1:12">
      <c r="A11" s="341">
        <v>10</v>
      </c>
      <c r="B11" s="345" t="s">
        <v>1929</v>
      </c>
      <c r="C11" s="345" t="s">
        <v>733</v>
      </c>
      <c r="D11" s="345">
        <v>98.39</v>
      </c>
      <c r="E11" s="345" t="s">
        <v>1918</v>
      </c>
      <c r="F11" s="345"/>
      <c r="G11" s="341"/>
    </row>
    <row r="12" spans="1:12">
      <c r="A12" s="341">
        <v>11</v>
      </c>
      <c r="B12" s="345" t="s">
        <v>1930</v>
      </c>
      <c r="C12" s="345" t="s">
        <v>794</v>
      </c>
      <c r="D12" s="345">
        <v>89.09</v>
      </c>
      <c r="E12" s="345" t="s">
        <v>1931</v>
      </c>
      <c r="F12" s="345"/>
      <c r="G12" s="341"/>
    </row>
    <row r="13" spans="1:12">
      <c r="A13" s="341">
        <v>12</v>
      </c>
      <c r="B13" s="345" t="s">
        <v>1932</v>
      </c>
      <c r="C13" s="345" t="s">
        <v>794</v>
      </c>
      <c r="D13" s="345">
        <v>89.09</v>
      </c>
      <c r="E13" s="345" t="s">
        <v>1931</v>
      </c>
      <c r="F13" s="345"/>
      <c r="G13" s="341"/>
      <c r="K13" s="346"/>
    </row>
    <row r="14" spans="1:12">
      <c r="A14" s="341">
        <v>13</v>
      </c>
      <c r="B14" s="345" t="s">
        <v>1933</v>
      </c>
      <c r="C14" s="345" t="s">
        <v>794</v>
      </c>
      <c r="D14" s="345">
        <v>89.09</v>
      </c>
      <c r="E14" s="345" t="s">
        <v>1931</v>
      </c>
      <c r="F14" s="345"/>
      <c r="G14" s="341"/>
    </row>
    <row r="15" spans="1:12">
      <c r="A15" s="341">
        <v>14</v>
      </c>
      <c r="B15" s="345" t="s">
        <v>1934</v>
      </c>
      <c r="C15" s="345" t="s">
        <v>794</v>
      </c>
      <c r="D15" s="345">
        <v>89.8</v>
      </c>
      <c r="E15" s="345" t="s">
        <v>1931</v>
      </c>
      <c r="F15" s="345"/>
      <c r="G15" s="341"/>
    </row>
    <row r="16" spans="1:12">
      <c r="A16" s="341">
        <v>15</v>
      </c>
      <c r="B16" s="345" t="s">
        <v>1935</v>
      </c>
      <c r="C16" s="345" t="s">
        <v>794</v>
      </c>
      <c r="D16" s="345">
        <v>89.22</v>
      </c>
      <c r="E16" s="345" t="s">
        <v>1931</v>
      </c>
      <c r="F16" s="345"/>
      <c r="G16" s="341"/>
    </row>
    <row r="17" spans="1:12">
      <c r="A17" s="341">
        <v>16</v>
      </c>
      <c r="B17" s="345" t="s">
        <v>1936</v>
      </c>
      <c r="C17" s="345" t="s">
        <v>714</v>
      </c>
      <c r="D17" s="345">
        <v>65.7</v>
      </c>
      <c r="E17" s="345" t="s">
        <v>1937</v>
      </c>
      <c r="F17" s="345"/>
      <c r="G17" s="341"/>
      <c r="L17" s="346"/>
    </row>
    <row r="18" spans="1:12">
      <c r="A18" s="341">
        <v>17</v>
      </c>
      <c r="B18" s="345" t="s">
        <v>1938</v>
      </c>
      <c r="C18" s="345" t="s">
        <v>714</v>
      </c>
      <c r="D18" s="345">
        <v>65.7</v>
      </c>
      <c r="E18" s="345" t="s">
        <v>1937</v>
      </c>
      <c r="F18" s="345"/>
      <c r="G18" s="341"/>
    </row>
    <row r="19" spans="1:12">
      <c r="A19" s="341">
        <v>18</v>
      </c>
      <c r="B19" s="345" t="s">
        <v>1939</v>
      </c>
      <c r="C19" s="345" t="s">
        <v>714</v>
      </c>
      <c r="D19" s="345">
        <v>65.7</v>
      </c>
      <c r="E19" s="345" t="s">
        <v>1937</v>
      </c>
      <c r="F19" s="345"/>
      <c r="G19" s="341"/>
    </row>
    <row r="20" spans="1:12">
      <c r="A20" s="341">
        <v>19</v>
      </c>
      <c r="B20" s="345" t="s">
        <v>1940</v>
      </c>
      <c r="C20" s="345" t="s">
        <v>714</v>
      </c>
      <c r="D20" s="345">
        <v>65.7</v>
      </c>
      <c r="E20" s="345" t="s">
        <v>1937</v>
      </c>
      <c r="F20" s="345"/>
      <c r="G20" s="341"/>
    </row>
    <row r="21" spans="1:12">
      <c r="A21" s="341">
        <v>20</v>
      </c>
      <c r="B21" s="345" t="s">
        <v>1941</v>
      </c>
      <c r="C21" s="345" t="s">
        <v>714</v>
      </c>
      <c r="D21" s="345">
        <v>65.7</v>
      </c>
      <c r="E21" s="345" t="s">
        <v>1937</v>
      </c>
      <c r="F21" s="345"/>
      <c r="G21" s="341"/>
    </row>
    <row r="22" spans="1:12">
      <c r="A22" s="341">
        <v>21</v>
      </c>
      <c r="B22" s="345" t="s">
        <v>1942</v>
      </c>
      <c r="C22" s="345" t="s">
        <v>714</v>
      </c>
      <c r="D22" s="345">
        <v>65.7</v>
      </c>
      <c r="E22" s="345" t="s">
        <v>1937</v>
      </c>
      <c r="F22" s="345"/>
      <c r="G22" s="341"/>
    </row>
    <row r="23" spans="1:12">
      <c r="A23" s="341">
        <v>22</v>
      </c>
      <c r="B23" s="345" t="s">
        <v>1943</v>
      </c>
      <c r="C23" s="345" t="s">
        <v>714</v>
      </c>
      <c r="D23" s="345">
        <v>62.98</v>
      </c>
      <c r="E23" s="345" t="s">
        <v>1909</v>
      </c>
      <c r="F23" s="345"/>
      <c r="G23" s="341"/>
    </row>
    <row r="24" spans="1:12">
      <c r="A24" s="341">
        <v>23</v>
      </c>
      <c r="B24" s="345" t="s">
        <v>1944</v>
      </c>
      <c r="C24" s="345" t="s">
        <v>714</v>
      </c>
      <c r="D24" s="345">
        <v>65.7</v>
      </c>
      <c r="E24" s="345" t="s">
        <v>1937</v>
      </c>
      <c r="F24" s="345"/>
      <c r="G24" s="341"/>
    </row>
    <row r="25" spans="1:12">
      <c r="A25" s="341">
        <v>24</v>
      </c>
      <c r="B25" s="345" t="s">
        <v>1945</v>
      </c>
      <c r="C25" s="345" t="s">
        <v>714</v>
      </c>
      <c r="D25" s="345">
        <v>65.7</v>
      </c>
      <c r="E25" s="345" t="s">
        <v>1937</v>
      </c>
      <c r="F25" s="345"/>
      <c r="G25" s="341"/>
    </row>
    <row r="26" spans="1:12">
      <c r="A26" s="341">
        <v>25</v>
      </c>
      <c r="B26" s="345" t="s">
        <v>1946</v>
      </c>
      <c r="C26" s="345" t="s">
        <v>714</v>
      </c>
      <c r="D26" s="345">
        <v>65.7</v>
      </c>
      <c r="E26" s="345" t="s">
        <v>1937</v>
      </c>
      <c r="F26" s="345"/>
      <c r="G26" s="341"/>
    </row>
    <row r="27" spans="1:12">
      <c r="A27" s="341">
        <v>26</v>
      </c>
      <c r="B27" s="345" t="s">
        <v>1947</v>
      </c>
      <c r="C27" s="345" t="s">
        <v>714</v>
      </c>
      <c r="D27" s="345">
        <v>65.7</v>
      </c>
      <c r="E27" s="345" t="s">
        <v>1937</v>
      </c>
      <c r="F27" s="345"/>
      <c r="G27" s="341"/>
    </row>
    <row r="28" spans="1:12">
      <c r="A28" s="341">
        <v>27</v>
      </c>
      <c r="B28" s="345" t="s">
        <v>1948</v>
      </c>
      <c r="C28" s="345" t="s">
        <v>714</v>
      </c>
      <c r="D28" s="345">
        <v>65.7</v>
      </c>
      <c r="E28" s="345" t="s">
        <v>1937</v>
      </c>
      <c r="F28" s="345"/>
      <c r="G28" s="341"/>
    </row>
    <row r="29" spans="1:12">
      <c r="A29" s="341">
        <v>28</v>
      </c>
      <c r="B29" s="345" t="s">
        <v>1949</v>
      </c>
      <c r="C29" s="345" t="s">
        <v>714</v>
      </c>
      <c r="D29" s="345">
        <v>65.7</v>
      </c>
      <c r="E29" s="345" t="s">
        <v>1937</v>
      </c>
      <c r="F29" s="345"/>
      <c r="G29" s="341"/>
    </row>
    <row r="30" spans="1:12">
      <c r="A30" s="341">
        <v>29</v>
      </c>
      <c r="B30" s="345" t="s">
        <v>1950</v>
      </c>
      <c r="C30" s="345" t="s">
        <v>714</v>
      </c>
      <c r="D30" s="345">
        <v>65.7</v>
      </c>
      <c r="E30" s="345" t="s">
        <v>1937</v>
      </c>
      <c r="F30" s="345"/>
      <c r="G30" s="341"/>
    </row>
    <row r="31" spans="1:12">
      <c r="A31" s="341">
        <v>30</v>
      </c>
      <c r="B31" s="345" t="s">
        <v>1951</v>
      </c>
      <c r="C31" s="345" t="s">
        <v>714</v>
      </c>
      <c r="D31" s="345">
        <v>65.7</v>
      </c>
      <c r="E31" s="345" t="s">
        <v>1937</v>
      </c>
      <c r="F31" s="345"/>
      <c r="G31" s="341"/>
    </row>
    <row r="32" spans="1:12">
      <c r="A32" s="341">
        <v>31</v>
      </c>
      <c r="B32" s="345" t="s">
        <v>1952</v>
      </c>
      <c r="C32" s="345" t="s">
        <v>714</v>
      </c>
      <c r="D32" s="345">
        <v>65.7</v>
      </c>
      <c r="E32" s="345" t="s">
        <v>1937</v>
      </c>
      <c r="F32" s="345"/>
      <c r="G32" s="341"/>
    </row>
    <row r="33" spans="1:7">
      <c r="A33" s="341">
        <v>32</v>
      </c>
      <c r="B33" s="345" t="s">
        <v>1953</v>
      </c>
      <c r="C33" s="345" t="s">
        <v>714</v>
      </c>
      <c r="D33" s="345">
        <v>65.7</v>
      </c>
      <c r="E33" s="345" t="s">
        <v>1937</v>
      </c>
      <c r="F33" s="345"/>
      <c r="G33" s="341"/>
    </row>
    <row r="34" spans="1:7">
      <c r="A34" s="341">
        <v>33</v>
      </c>
      <c r="B34" s="345" t="s">
        <v>1954</v>
      </c>
      <c r="C34" s="345" t="s">
        <v>714</v>
      </c>
      <c r="D34" s="345">
        <v>65.7</v>
      </c>
      <c r="E34" s="345" t="s">
        <v>1937</v>
      </c>
      <c r="F34" s="345"/>
      <c r="G34" s="341"/>
    </row>
    <row r="35" spans="1:7">
      <c r="A35" s="341">
        <v>34</v>
      </c>
      <c r="B35" s="345" t="s">
        <v>1955</v>
      </c>
      <c r="C35" s="345" t="s">
        <v>714</v>
      </c>
      <c r="D35" s="345">
        <v>65.7</v>
      </c>
      <c r="E35" s="345" t="s">
        <v>1937</v>
      </c>
      <c r="F35" s="345"/>
      <c r="G35" s="341"/>
    </row>
    <row r="36" spans="1:7">
      <c r="A36" s="341">
        <v>35</v>
      </c>
      <c r="B36" s="345" t="s">
        <v>1956</v>
      </c>
      <c r="C36" s="345" t="s">
        <v>714</v>
      </c>
      <c r="D36" s="345">
        <v>65.7</v>
      </c>
      <c r="E36" s="345" t="s">
        <v>1937</v>
      </c>
      <c r="F36" s="345"/>
      <c r="G36" s="341"/>
    </row>
    <row r="37" spans="1:7">
      <c r="A37" s="341">
        <v>36</v>
      </c>
      <c r="B37" s="345" t="s">
        <v>1957</v>
      </c>
      <c r="C37" s="345" t="s">
        <v>714</v>
      </c>
      <c r="D37" s="345">
        <v>65.69</v>
      </c>
      <c r="E37" s="345" t="s">
        <v>1937</v>
      </c>
      <c r="F37" s="345"/>
      <c r="G37" s="341"/>
    </row>
    <row r="38" spans="1:7">
      <c r="A38" s="341">
        <v>37</v>
      </c>
      <c r="B38" s="345" t="s">
        <v>1958</v>
      </c>
      <c r="C38" s="345" t="s">
        <v>714</v>
      </c>
      <c r="D38" s="345">
        <v>65.69</v>
      </c>
      <c r="E38" s="345" t="s">
        <v>1937</v>
      </c>
      <c r="F38" s="345"/>
      <c r="G38" s="341"/>
    </row>
    <row r="39" spans="1:7">
      <c r="A39" s="341">
        <v>38</v>
      </c>
      <c r="B39" s="345" t="s">
        <v>1959</v>
      </c>
      <c r="C39" s="345" t="s">
        <v>714</v>
      </c>
      <c r="D39" s="345">
        <v>62.98</v>
      </c>
      <c r="E39" s="345" t="s">
        <v>1909</v>
      </c>
      <c r="F39" s="345"/>
      <c r="G39" s="341"/>
    </row>
    <row r="40" spans="1:7">
      <c r="A40" s="341">
        <v>39</v>
      </c>
      <c r="B40" s="345" t="s">
        <v>1960</v>
      </c>
      <c r="C40" s="345" t="s">
        <v>714</v>
      </c>
      <c r="D40" s="345">
        <v>65.69</v>
      </c>
      <c r="E40" s="345" t="s">
        <v>1937</v>
      </c>
      <c r="F40" s="345"/>
      <c r="G40" s="341"/>
    </row>
    <row r="41" spans="1:7">
      <c r="A41" s="341">
        <v>40</v>
      </c>
      <c r="B41" s="345" t="s">
        <v>1961</v>
      </c>
      <c r="C41" s="345" t="s">
        <v>714</v>
      </c>
      <c r="D41" s="345">
        <v>62.98</v>
      </c>
      <c r="E41" s="345" t="s">
        <v>1909</v>
      </c>
      <c r="F41" s="345"/>
      <c r="G41" s="341"/>
    </row>
    <row r="42" spans="1:7">
      <c r="A42" s="341">
        <v>41</v>
      </c>
      <c r="B42" s="345" t="s">
        <v>1962</v>
      </c>
      <c r="C42" s="345" t="s">
        <v>714</v>
      </c>
      <c r="D42" s="345">
        <v>62.98</v>
      </c>
      <c r="E42" s="345" t="s">
        <v>1909</v>
      </c>
      <c r="F42" s="345"/>
      <c r="G42" s="341"/>
    </row>
    <row r="43" spans="1:7">
      <c r="A43" s="341">
        <v>42</v>
      </c>
      <c r="B43" s="345" t="s">
        <v>1963</v>
      </c>
      <c r="C43" s="345" t="s">
        <v>714</v>
      </c>
      <c r="D43" s="345">
        <v>65.69</v>
      </c>
      <c r="E43" s="345" t="s">
        <v>1937</v>
      </c>
      <c r="F43" s="345"/>
      <c r="G43" s="341"/>
    </row>
    <row r="44" spans="1:7">
      <c r="A44" s="341">
        <v>43</v>
      </c>
      <c r="B44" s="345" t="s">
        <v>1964</v>
      </c>
      <c r="C44" s="345" t="s">
        <v>714</v>
      </c>
      <c r="D44" s="345">
        <v>65.69</v>
      </c>
      <c r="E44" s="345" t="s">
        <v>1937</v>
      </c>
      <c r="F44" s="345"/>
      <c r="G44" s="341"/>
    </row>
    <row r="45" spans="1:7">
      <c r="A45" s="341">
        <v>44</v>
      </c>
      <c r="B45" s="345" t="s">
        <v>1965</v>
      </c>
      <c r="C45" s="345" t="s">
        <v>714</v>
      </c>
      <c r="D45" s="345">
        <v>63.4</v>
      </c>
      <c r="E45" s="345" t="s">
        <v>1909</v>
      </c>
      <c r="F45" s="345"/>
      <c r="G45" s="341"/>
    </row>
    <row r="46" spans="1:7">
      <c r="A46" s="341">
        <v>45</v>
      </c>
      <c r="B46" s="345" t="s">
        <v>1966</v>
      </c>
      <c r="C46" s="345" t="s">
        <v>733</v>
      </c>
      <c r="D46" s="345">
        <v>98.39</v>
      </c>
      <c r="E46" s="345" t="s">
        <v>1918</v>
      </c>
      <c r="F46" s="345"/>
      <c r="G46" s="341"/>
    </row>
    <row r="47" spans="1:7">
      <c r="A47" s="341">
        <v>46</v>
      </c>
      <c r="B47" s="345" t="s">
        <v>1967</v>
      </c>
      <c r="C47" s="345" t="s">
        <v>794</v>
      </c>
      <c r="D47" s="345">
        <v>89.77</v>
      </c>
      <c r="E47" s="345" t="s">
        <v>1931</v>
      </c>
      <c r="F47" s="345"/>
      <c r="G47" s="341"/>
    </row>
    <row r="48" spans="1:7">
      <c r="A48" s="341">
        <v>47</v>
      </c>
      <c r="B48" s="345" t="s">
        <v>1968</v>
      </c>
      <c r="C48" s="345" t="s">
        <v>794</v>
      </c>
      <c r="D48" s="345">
        <v>89.04</v>
      </c>
      <c r="E48" s="345" t="s">
        <v>1931</v>
      </c>
      <c r="F48" s="345"/>
      <c r="G48" s="341"/>
    </row>
    <row r="49" spans="1:7">
      <c r="A49" s="341">
        <v>48</v>
      </c>
      <c r="B49" s="345" t="s">
        <v>1969</v>
      </c>
      <c r="C49" s="345" t="s">
        <v>794</v>
      </c>
      <c r="D49" s="345">
        <v>89.11</v>
      </c>
      <c r="E49" s="345" t="s">
        <v>1931</v>
      </c>
      <c r="F49" s="345"/>
      <c r="G49" s="341"/>
    </row>
    <row r="50" spans="1:7">
      <c r="A50" s="341">
        <v>49</v>
      </c>
      <c r="B50" s="345" t="s">
        <v>1970</v>
      </c>
      <c r="C50" s="345" t="s">
        <v>794</v>
      </c>
      <c r="D50" s="345">
        <v>89.11</v>
      </c>
      <c r="E50" s="345" t="s">
        <v>1931</v>
      </c>
      <c r="F50" s="345"/>
      <c r="G50" s="341"/>
    </row>
    <row r="51" spans="1:7">
      <c r="A51" s="341">
        <v>50</v>
      </c>
      <c r="B51" s="345" t="s">
        <v>1971</v>
      </c>
      <c r="C51" s="345" t="s">
        <v>733</v>
      </c>
      <c r="D51" s="345">
        <v>109.46</v>
      </c>
      <c r="E51" s="345" t="s">
        <v>1972</v>
      </c>
      <c r="F51" s="345"/>
      <c r="G51" s="341"/>
    </row>
    <row r="52" spans="1:7">
      <c r="A52" s="341">
        <v>51</v>
      </c>
      <c r="B52" s="345" t="s">
        <v>1973</v>
      </c>
      <c r="C52" s="345" t="s">
        <v>794</v>
      </c>
      <c r="D52" s="345">
        <v>89.69</v>
      </c>
      <c r="E52" s="345" t="s">
        <v>1931</v>
      </c>
      <c r="F52" s="345"/>
      <c r="G52" s="341"/>
    </row>
    <row r="53" spans="1:7">
      <c r="A53" s="341">
        <v>52</v>
      </c>
      <c r="B53" s="345" t="s">
        <v>1974</v>
      </c>
      <c r="C53" s="345" t="s">
        <v>794</v>
      </c>
      <c r="D53" s="345">
        <v>89.26</v>
      </c>
      <c r="E53" s="345" t="s">
        <v>1931</v>
      </c>
      <c r="F53" s="345"/>
      <c r="G53" s="341"/>
    </row>
    <row r="54" spans="1:7">
      <c r="A54" s="341">
        <v>53</v>
      </c>
      <c r="B54" s="345" t="s">
        <v>1975</v>
      </c>
      <c r="C54" s="345" t="s">
        <v>794</v>
      </c>
      <c r="D54" s="345">
        <v>89.26</v>
      </c>
      <c r="E54" s="345" t="s">
        <v>1931</v>
      </c>
      <c r="F54" s="345"/>
      <c r="G54" s="341"/>
    </row>
    <row r="55" spans="1:7">
      <c r="A55" s="341">
        <v>54</v>
      </c>
      <c r="B55" s="345" t="s">
        <v>1976</v>
      </c>
      <c r="C55" s="345" t="s">
        <v>794</v>
      </c>
      <c r="D55" s="345">
        <v>89.26</v>
      </c>
      <c r="E55" s="345" t="s">
        <v>1931</v>
      </c>
      <c r="F55" s="345"/>
      <c r="G55" s="341"/>
    </row>
    <row r="56" spans="1:7">
      <c r="A56" s="341">
        <v>55</v>
      </c>
      <c r="B56" s="345" t="s">
        <v>1977</v>
      </c>
      <c r="C56" s="345" t="s">
        <v>794</v>
      </c>
      <c r="D56" s="345">
        <v>89.26</v>
      </c>
      <c r="E56" s="345" t="s">
        <v>1931</v>
      </c>
      <c r="F56" s="345"/>
      <c r="G56" s="341"/>
    </row>
    <row r="57" spans="1:7">
      <c r="A57" s="341">
        <v>56</v>
      </c>
      <c r="B57" s="345" t="s">
        <v>1978</v>
      </c>
      <c r="C57" s="345" t="s">
        <v>794</v>
      </c>
      <c r="D57" s="345">
        <v>89.26</v>
      </c>
      <c r="E57" s="345" t="s">
        <v>1931</v>
      </c>
      <c r="F57" s="345"/>
      <c r="G57" s="341"/>
    </row>
    <row r="58" spans="1:7">
      <c r="A58" s="341">
        <v>57</v>
      </c>
      <c r="B58" s="345" t="s">
        <v>1979</v>
      </c>
      <c r="C58" s="345" t="s">
        <v>794</v>
      </c>
      <c r="D58" s="345">
        <v>89.26</v>
      </c>
      <c r="E58" s="345" t="s">
        <v>1931</v>
      </c>
      <c r="F58" s="345"/>
      <c r="G58" s="341"/>
    </row>
    <row r="59" spans="1:7">
      <c r="A59" s="341">
        <v>58</v>
      </c>
      <c r="B59" s="345" t="s">
        <v>1980</v>
      </c>
      <c r="C59" s="345" t="s">
        <v>794</v>
      </c>
      <c r="D59" s="345">
        <v>89.26</v>
      </c>
      <c r="E59" s="345" t="s">
        <v>1931</v>
      </c>
      <c r="F59" s="345"/>
      <c r="G59" s="341"/>
    </row>
    <row r="60" spans="1:7">
      <c r="A60" s="341">
        <v>59</v>
      </c>
      <c r="B60" s="345" t="s">
        <v>1981</v>
      </c>
      <c r="C60" s="345" t="s">
        <v>794</v>
      </c>
      <c r="D60" s="345">
        <v>89.26</v>
      </c>
      <c r="E60" s="345" t="s">
        <v>1931</v>
      </c>
      <c r="F60" s="345"/>
      <c r="G60" s="341"/>
    </row>
    <row r="61" spans="1:7">
      <c r="A61" s="341">
        <v>60</v>
      </c>
      <c r="B61" s="345" t="s">
        <v>1982</v>
      </c>
      <c r="C61" s="345" t="s">
        <v>794</v>
      </c>
      <c r="D61" s="345">
        <v>89.26</v>
      </c>
      <c r="E61" s="345" t="s">
        <v>1931</v>
      </c>
      <c r="F61" s="345"/>
      <c r="G61" s="341"/>
    </row>
    <row r="62" spans="1:7" ht="38.25">
      <c r="A62" s="341">
        <v>61</v>
      </c>
      <c r="B62" s="348" t="s">
        <v>1983</v>
      </c>
      <c r="C62" s="348" t="s">
        <v>794</v>
      </c>
      <c r="D62" s="348">
        <v>89.26</v>
      </c>
      <c r="E62" s="348" t="s">
        <v>1931</v>
      </c>
      <c r="F62" s="348" t="s">
        <v>1984</v>
      </c>
      <c r="G62" s="341"/>
    </row>
    <row r="63" spans="1:7">
      <c r="A63" s="341">
        <v>62</v>
      </c>
      <c r="B63" s="345" t="s">
        <v>1985</v>
      </c>
      <c r="C63" s="345" t="s">
        <v>794</v>
      </c>
      <c r="D63" s="345">
        <v>89.26</v>
      </c>
      <c r="E63" s="345" t="s">
        <v>1931</v>
      </c>
      <c r="F63" s="345"/>
      <c r="G63" s="341"/>
    </row>
    <row r="64" spans="1:7">
      <c r="A64" s="341">
        <v>63</v>
      </c>
      <c r="B64" s="345" t="s">
        <v>1986</v>
      </c>
      <c r="C64" s="345" t="s">
        <v>794</v>
      </c>
      <c r="D64" s="345">
        <v>89.26</v>
      </c>
      <c r="E64" s="345" t="s">
        <v>1931</v>
      </c>
      <c r="F64" s="345"/>
      <c r="G64" s="341"/>
    </row>
    <row r="65" spans="1:7">
      <c r="A65" s="341">
        <v>64</v>
      </c>
      <c r="B65" s="345" t="s">
        <v>1987</v>
      </c>
      <c r="C65" s="345" t="s">
        <v>794</v>
      </c>
      <c r="D65" s="345">
        <v>89.26</v>
      </c>
      <c r="E65" s="345" t="s">
        <v>1931</v>
      </c>
      <c r="F65" s="345"/>
      <c r="G65" s="341"/>
    </row>
    <row r="66" spans="1:7" ht="38.25">
      <c r="A66" s="341">
        <v>65</v>
      </c>
      <c r="B66" s="348" t="s">
        <v>1988</v>
      </c>
      <c r="C66" s="348" t="s">
        <v>794</v>
      </c>
      <c r="D66" s="348">
        <v>89.26</v>
      </c>
      <c r="E66" s="348" t="s">
        <v>1931</v>
      </c>
      <c r="F66" s="348" t="s">
        <v>1984</v>
      </c>
      <c r="G66" s="341"/>
    </row>
    <row r="67" spans="1:7">
      <c r="A67" s="341">
        <v>66</v>
      </c>
      <c r="B67" s="345" t="s">
        <v>1989</v>
      </c>
      <c r="C67" s="345" t="s">
        <v>794</v>
      </c>
      <c r="D67" s="345">
        <v>89.26</v>
      </c>
      <c r="E67" s="345" t="s">
        <v>1931</v>
      </c>
      <c r="F67" s="345"/>
      <c r="G67" s="341"/>
    </row>
    <row r="68" spans="1:7">
      <c r="A68" s="341">
        <v>67</v>
      </c>
      <c r="B68" s="345" t="s">
        <v>1990</v>
      </c>
      <c r="C68" s="345" t="s">
        <v>794</v>
      </c>
      <c r="D68" s="345">
        <v>88.54</v>
      </c>
      <c r="E68" s="345" t="s">
        <v>1931</v>
      </c>
      <c r="F68" s="345"/>
      <c r="G68" s="341"/>
    </row>
    <row r="69" spans="1:7">
      <c r="A69" s="341">
        <v>68</v>
      </c>
      <c r="B69" s="345" t="s">
        <v>1991</v>
      </c>
      <c r="C69" s="345" t="s">
        <v>794</v>
      </c>
      <c r="D69" s="345">
        <v>88.54</v>
      </c>
      <c r="E69" s="345" t="s">
        <v>1931</v>
      </c>
      <c r="F69" s="345"/>
      <c r="G69" s="341"/>
    </row>
    <row r="70" spans="1:7">
      <c r="A70" s="341">
        <v>69</v>
      </c>
      <c r="B70" s="345" t="s">
        <v>1992</v>
      </c>
      <c r="C70" s="345" t="s">
        <v>794</v>
      </c>
      <c r="D70" s="345">
        <v>88.54</v>
      </c>
      <c r="E70" s="345" t="s">
        <v>1931</v>
      </c>
      <c r="F70" s="345"/>
      <c r="G70" s="341"/>
    </row>
    <row r="71" spans="1:7">
      <c r="A71" s="341">
        <v>70</v>
      </c>
      <c r="B71" s="345" t="s">
        <v>1993</v>
      </c>
      <c r="C71" s="345" t="s">
        <v>794</v>
      </c>
      <c r="D71" s="345">
        <v>88.54</v>
      </c>
      <c r="E71" s="345" t="s">
        <v>1931</v>
      </c>
      <c r="F71" s="345"/>
      <c r="G71" s="341"/>
    </row>
    <row r="72" spans="1:7">
      <c r="A72" s="341">
        <v>71</v>
      </c>
      <c r="B72" s="345" t="s">
        <v>1994</v>
      </c>
      <c r="C72" s="345" t="s">
        <v>794</v>
      </c>
      <c r="D72" s="345">
        <v>88.54</v>
      </c>
      <c r="E72" s="345" t="s">
        <v>1931</v>
      </c>
      <c r="F72" s="345"/>
      <c r="G72" s="341"/>
    </row>
    <row r="73" spans="1:7">
      <c r="A73" s="341">
        <v>72</v>
      </c>
      <c r="B73" s="345" t="s">
        <v>1995</v>
      </c>
      <c r="C73" s="345" t="s">
        <v>794</v>
      </c>
      <c r="D73" s="345">
        <v>88.54</v>
      </c>
      <c r="E73" s="345" t="s">
        <v>1931</v>
      </c>
      <c r="F73" s="345"/>
      <c r="G73" s="341"/>
    </row>
    <row r="74" spans="1:7">
      <c r="A74" s="341">
        <v>73</v>
      </c>
      <c r="B74" s="345" t="s">
        <v>1996</v>
      </c>
      <c r="C74" s="345" t="s">
        <v>794</v>
      </c>
      <c r="D74" s="345">
        <v>88.54</v>
      </c>
      <c r="E74" s="345" t="s">
        <v>1931</v>
      </c>
      <c r="F74" s="345"/>
      <c r="G74" s="341"/>
    </row>
    <row r="75" spans="1:7">
      <c r="A75" s="341">
        <v>74</v>
      </c>
      <c r="B75" s="345" t="s">
        <v>1997</v>
      </c>
      <c r="C75" s="345" t="s">
        <v>794</v>
      </c>
      <c r="D75" s="345">
        <v>88.54</v>
      </c>
      <c r="E75" s="345" t="s">
        <v>1931</v>
      </c>
      <c r="F75" s="345"/>
      <c r="G75" s="341"/>
    </row>
    <row r="76" spans="1:7">
      <c r="A76" s="341">
        <v>75</v>
      </c>
      <c r="B76" s="345" t="s">
        <v>1998</v>
      </c>
      <c r="C76" s="345" t="s">
        <v>794</v>
      </c>
      <c r="D76" s="345">
        <v>89.22</v>
      </c>
      <c r="E76" s="345" t="s">
        <v>1931</v>
      </c>
      <c r="F76" s="345"/>
      <c r="G76" s="341"/>
    </row>
    <row r="77" spans="1:7">
      <c r="A77" s="341">
        <v>76</v>
      </c>
      <c r="B77" s="345" t="s">
        <v>1999</v>
      </c>
      <c r="C77" s="345" t="s">
        <v>794</v>
      </c>
      <c r="D77" s="345">
        <v>89.22</v>
      </c>
      <c r="E77" s="345" t="s">
        <v>1931</v>
      </c>
      <c r="F77" s="345"/>
      <c r="G77" s="341"/>
    </row>
    <row r="78" spans="1:7">
      <c r="A78" s="341">
        <v>77</v>
      </c>
      <c r="B78" s="345" t="s">
        <v>2000</v>
      </c>
      <c r="C78" s="345" t="s">
        <v>794</v>
      </c>
      <c r="D78" s="345">
        <v>89.22</v>
      </c>
      <c r="E78" s="345" t="s">
        <v>1931</v>
      </c>
      <c r="F78" s="345"/>
      <c r="G78" s="341"/>
    </row>
    <row r="79" spans="1:7">
      <c r="A79" s="341">
        <v>78</v>
      </c>
      <c r="B79" s="345" t="s">
        <v>2001</v>
      </c>
      <c r="C79" s="345" t="s">
        <v>794</v>
      </c>
      <c r="D79" s="345">
        <v>89.22</v>
      </c>
      <c r="E79" s="345" t="s">
        <v>1931</v>
      </c>
      <c r="F79" s="345"/>
      <c r="G79" s="341"/>
    </row>
    <row r="80" spans="1:7">
      <c r="A80" s="341">
        <v>79</v>
      </c>
      <c r="B80" s="345" t="s">
        <v>2002</v>
      </c>
      <c r="C80" s="345" t="s">
        <v>794</v>
      </c>
      <c r="D80" s="345">
        <v>89.22</v>
      </c>
      <c r="E80" s="345" t="s">
        <v>1931</v>
      </c>
      <c r="F80" s="345"/>
      <c r="G80" s="341"/>
    </row>
    <row r="81" spans="1:7">
      <c r="A81" s="341">
        <v>80</v>
      </c>
      <c r="B81" s="345" t="s">
        <v>2003</v>
      </c>
      <c r="C81" s="345" t="s">
        <v>794</v>
      </c>
      <c r="D81" s="345">
        <v>89.22</v>
      </c>
      <c r="E81" s="345" t="s">
        <v>1931</v>
      </c>
      <c r="F81" s="345"/>
      <c r="G81" s="341"/>
    </row>
    <row r="82" spans="1:7">
      <c r="A82" s="341">
        <v>81</v>
      </c>
      <c r="B82" s="345" t="s">
        <v>2004</v>
      </c>
      <c r="C82" s="345" t="s">
        <v>794</v>
      </c>
      <c r="D82" s="345">
        <v>89.22</v>
      </c>
      <c r="E82" s="345" t="s">
        <v>1931</v>
      </c>
      <c r="F82" s="345"/>
      <c r="G82" s="341"/>
    </row>
    <row r="83" spans="1:7">
      <c r="A83" s="341">
        <v>82</v>
      </c>
      <c r="B83" s="345" t="s">
        <v>2005</v>
      </c>
      <c r="C83" s="345" t="s">
        <v>794</v>
      </c>
      <c r="D83" s="345">
        <v>89.22</v>
      </c>
      <c r="E83" s="345" t="s">
        <v>1931</v>
      </c>
      <c r="F83" s="345"/>
      <c r="G83" s="341"/>
    </row>
    <row r="84" spans="1:7">
      <c r="A84" s="341">
        <v>83</v>
      </c>
      <c r="B84" s="345" t="s">
        <v>2006</v>
      </c>
      <c r="C84" s="345" t="s">
        <v>794</v>
      </c>
      <c r="D84" s="345">
        <v>89.22</v>
      </c>
      <c r="E84" s="345" t="s">
        <v>1931</v>
      </c>
      <c r="F84" s="345"/>
      <c r="G84" s="341"/>
    </row>
    <row r="85" spans="1:7">
      <c r="A85" s="341">
        <v>84</v>
      </c>
      <c r="B85" s="345" t="s">
        <v>2007</v>
      </c>
      <c r="C85" s="345" t="s">
        <v>794</v>
      </c>
      <c r="D85" s="345">
        <v>89.22</v>
      </c>
      <c r="E85" s="345" t="s">
        <v>1931</v>
      </c>
      <c r="F85" s="345"/>
      <c r="G85" s="341"/>
    </row>
    <row r="86" spans="1:7">
      <c r="A86" s="341">
        <v>85</v>
      </c>
      <c r="B86" s="345" t="s">
        <v>2008</v>
      </c>
      <c r="C86" s="345" t="s">
        <v>794</v>
      </c>
      <c r="D86" s="345">
        <v>89.22</v>
      </c>
      <c r="E86" s="345" t="s">
        <v>1931</v>
      </c>
      <c r="F86" s="345"/>
      <c r="G86" s="341"/>
    </row>
    <row r="87" spans="1:7">
      <c r="A87" s="341">
        <v>86</v>
      </c>
      <c r="B87" s="345" t="s">
        <v>2009</v>
      </c>
      <c r="C87" s="345" t="s">
        <v>794</v>
      </c>
      <c r="D87" s="345">
        <v>89.22</v>
      </c>
      <c r="E87" s="345" t="s">
        <v>1931</v>
      </c>
      <c r="F87" s="345"/>
      <c r="G87" s="341"/>
    </row>
    <row r="88" spans="1:7">
      <c r="A88" s="341">
        <v>87</v>
      </c>
      <c r="B88" s="345" t="s">
        <v>2010</v>
      </c>
      <c r="C88" s="345" t="s">
        <v>794</v>
      </c>
      <c r="D88" s="345">
        <v>89.22</v>
      </c>
      <c r="E88" s="345" t="s">
        <v>1931</v>
      </c>
      <c r="F88" s="345"/>
      <c r="G88" s="341"/>
    </row>
    <row r="89" spans="1:7">
      <c r="A89" s="341">
        <v>88</v>
      </c>
      <c r="B89" s="345" t="s">
        <v>2011</v>
      </c>
      <c r="C89" s="345" t="s">
        <v>714</v>
      </c>
      <c r="D89" s="345">
        <v>65.62</v>
      </c>
      <c r="E89" s="345" t="s">
        <v>1937</v>
      </c>
      <c r="F89" s="345"/>
      <c r="G89" s="341"/>
    </row>
    <row r="90" spans="1:7">
      <c r="A90" s="341">
        <v>89</v>
      </c>
      <c r="B90" s="345" t="s">
        <v>2012</v>
      </c>
      <c r="C90" s="345" t="s">
        <v>714</v>
      </c>
      <c r="D90" s="345">
        <v>65.62</v>
      </c>
      <c r="E90" s="345" t="s">
        <v>1937</v>
      </c>
      <c r="F90" s="345"/>
      <c r="G90" s="341"/>
    </row>
    <row r="91" spans="1:7">
      <c r="A91" s="341">
        <v>90</v>
      </c>
      <c r="B91" s="345" t="s">
        <v>2013</v>
      </c>
      <c r="C91" s="345" t="s">
        <v>794</v>
      </c>
      <c r="D91" s="345">
        <v>89.19</v>
      </c>
      <c r="E91" s="345" t="s">
        <v>1931</v>
      </c>
      <c r="F91" s="345"/>
      <c r="G91" s="341"/>
    </row>
    <row r="92" spans="1:7">
      <c r="A92" s="341">
        <v>91</v>
      </c>
      <c r="B92" s="345" t="s">
        <v>2014</v>
      </c>
      <c r="C92" s="345" t="s">
        <v>714</v>
      </c>
      <c r="D92" s="345">
        <v>65.62</v>
      </c>
      <c r="E92" s="345" t="s">
        <v>1937</v>
      </c>
      <c r="F92" s="345"/>
      <c r="G92" s="341"/>
    </row>
    <row r="93" spans="1:7">
      <c r="A93" s="341">
        <v>92</v>
      </c>
      <c r="B93" s="345" t="s">
        <v>2015</v>
      </c>
      <c r="C93" s="345" t="s">
        <v>714</v>
      </c>
      <c r="D93" s="345">
        <v>65.62</v>
      </c>
      <c r="E93" s="345" t="s">
        <v>1937</v>
      </c>
      <c r="F93" s="345"/>
      <c r="G93" s="341"/>
    </row>
    <row r="94" spans="1:7">
      <c r="A94" s="341">
        <v>93</v>
      </c>
      <c r="B94" s="345" t="s">
        <v>2016</v>
      </c>
      <c r="C94" s="345" t="s">
        <v>714</v>
      </c>
      <c r="D94" s="345">
        <v>65.62</v>
      </c>
      <c r="E94" s="345" t="s">
        <v>1937</v>
      </c>
      <c r="F94" s="345"/>
      <c r="G94" s="341"/>
    </row>
    <row r="95" spans="1:7">
      <c r="A95" s="341">
        <v>94</v>
      </c>
      <c r="B95" s="345" t="s">
        <v>2017</v>
      </c>
      <c r="C95" s="345" t="s">
        <v>794</v>
      </c>
      <c r="D95" s="345">
        <v>88.91</v>
      </c>
      <c r="E95" s="345" t="s">
        <v>2018</v>
      </c>
      <c r="F95" s="345"/>
      <c r="G95" s="341"/>
    </row>
    <row r="96" spans="1:7">
      <c r="A96" s="341">
        <v>95</v>
      </c>
      <c r="B96" s="345" t="s">
        <v>2019</v>
      </c>
      <c r="C96" s="345" t="s">
        <v>714</v>
      </c>
      <c r="D96" s="345">
        <v>66.42</v>
      </c>
      <c r="E96" s="345" t="s">
        <v>1937</v>
      </c>
      <c r="F96" s="345"/>
      <c r="G96" s="341"/>
    </row>
    <row r="97" spans="1:7">
      <c r="A97" s="341">
        <v>96</v>
      </c>
      <c r="B97" s="345" t="s">
        <v>2020</v>
      </c>
      <c r="C97" s="345" t="s">
        <v>714</v>
      </c>
      <c r="D97" s="345">
        <v>66.42</v>
      </c>
      <c r="E97" s="345" t="s">
        <v>1937</v>
      </c>
      <c r="F97" s="345"/>
      <c r="G97" s="341"/>
    </row>
    <row r="98" spans="1:7">
      <c r="A98" s="341">
        <v>97</v>
      </c>
      <c r="B98" s="345" t="s">
        <v>2021</v>
      </c>
      <c r="C98" s="345" t="s">
        <v>794</v>
      </c>
      <c r="D98" s="345">
        <v>89.57</v>
      </c>
      <c r="E98" s="345" t="s">
        <v>1931</v>
      </c>
      <c r="F98" s="345"/>
      <c r="G98" s="341"/>
    </row>
    <row r="99" spans="1:7">
      <c r="A99" s="341">
        <v>98</v>
      </c>
      <c r="B99" s="345" t="s">
        <v>2022</v>
      </c>
      <c r="C99" s="345" t="s">
        <v>794</v>
      </c>
      <c r="D99" s="345">
        <v>89.75</v>
      </c>
      <c r="E99" s="345" t="s">
        <v>1931</v>
      </c>
      <c r="F99" s="345"/>
      <c r="G99" s="341"/>
    </row>
    <row r="100" spans="1:7">
      <c r="A100" s="341">
        <v>99</v>
      </c>
      <c r="B100" s="345" t="s">
        <v>2023</v>
      </c>
      <c r="C100" s="345" t="s">
        <v>714</v>
      </c>
      <c r="D100" s="345">
        <v>66.2</v>
      </c>
      <c r="E100" s="345" t="s">
        <v>1937</v>
      </c>
      <c r="F100" s="345"/>
      <c r="G100" s="341"/>
    </row>
    <row r="101" spans="1:7">
      <c r="A101" s="341">
        <v>100</v>
      </c>
      <c r="B101" s="345" t="s">
        <v>2024</v>
      </c>
      <c r="C101" s="345" t="s">
        <v>794</v>
      </c>
      <c r="D101" s="345">
        <v>89.57</v>
      </c>
      <c r="E101" s="345" t="s">
        <v>1931</v>
      </c>
      <c r="F101" s="345"/>
      <c r="G101" s="341"/>
    </row>
    <row r="102" spans="1:7">
      <c r="A102" s="341">
        <v>101</v>
      </c>
      <c r="B102" s="345" t="s">
        <v>2025</v>
      </c>
      <c r="C102" s="345" t="s">
        <v>794</v>
      </c>
      <c r="D102" s="345">
        <v>89.57</v>
      </c>
      <c r="E102" s="345" t="s">
        <v>1931</v>
      </c>
      <c r="F102" s="345"/>
      <c r="G102" s="341"/>
    </row>
    <row r="103" spans="1:7">
      <c r="A103" s="341">
        <v>102</v>
      </c>
      <c r="B103" s="345" t="s">
        <v>2026</v>
      </c>
      <c r="C103" s="345" t="s">
        <v>794</v>
      </c>
      <c r="D103" s="345">
        <v>89.57</v>
      </c>
      <c r="E103" s="345" t="s">
        <v>1931</v>
      </c>
      <c r="F103" s="345"/>
      <c r="G103" s="341"/>
    </row>
    <row r="104" spans="1:7">
      <c r="A104" s="341">
        <v>103</v>
      </c>
      <c r="B104" s="345" t="s">
        <v>2027</v>
      </c>
      <c r="C104" s="345" t="s">
        <v>794</v>
      </c>
      <c r="D104" s="345">
        <v>89.57</v>
      </c>
      <c r="E104" s="345" t="s">
        <v>1931</v>
      </c>
      <c r="F104" s="345"/>
      <c r="G104" s="341"/>
    </row>
    <row r="105" spans="1:7">
      <c r="A105" s="341">
        <v>104</v>
      </c>
      <c r="B105" s="345" t="s">
        <v>2028</v>
      </c>
      <c r="C105" s="345" t="s">
        <v>714</v>
      </c>
      <c r="D105" s="345">
        <v>66.13</v>
      </c>
      <c r="E105" s="345" t="s">
        <v>1937</v>
      </c>
      <c r="F105" s="345"/>
      <c r="G105" s="341"/>
    </row>
    <row r="106" spans="1:7">
      <c r="A106" s="341">
        <v>105</v>
      </c>
      <c r="B106" s="345" t="s">
        <v>2029</v>
      </c>
      <c r="C106" s="345" t="s">
        <v>714</v>
      </c>
      <c r="D106" s="345">
        <v>66.13</v>
      </c>
      <c r="E106" s="345" t="s">
        <v>1937</v>
      </c>
      <c r="F106" s="345"/>
      <c r="G106" s="341"/>
    </row>
    <row r="107" spans="1:7">
      <c r="A107" s="341">
        <v>106</v>
      </c>
      <c r="B107" s="345" t="s">
        <v>2030</v>
      </c>
      <c r="C107" s="345" t="s">
        <v>794</v>
      </c>
      <c r="D107" s="345">
        <v>90.31</v>
      </c>
      <c r="E107" s="345" t="s">
        <v>1931</v>
      </c>
      <c r="F107" s="345"/>
      <c r="G107" s="341"/>
    </row>
    <row r="108" spans="1:7">
      <c r="A108" s="341">
        <v>107</v>
      </c>
      <c r="B108" s="345" t="s">
        <v>2031</v>
      </c>
      <c r="C108" s="345" t="s">
        <v>794</v>
      </c>
      <c r="D108" s="345">
        <v>90.48</v>
      </c>
      <c r="E108" s="345" t="s">
        <v>1931</v>
      </c>
      <c r="F108" s="345"/>
      <c r="G108" s="341"/>
    </row>
    <row r="109" spans="1:7">
      <c r="A109" s="341">
        <v>108</v>
      </c>
      <c r="B109" s="345" t="s">
        <v>2032</v>
      </c>
      <c r="C109" s="345" t="s">
        <v>794</v>
      </c>
      <c r="D109" s="345">
        <v>90.31</v>
      </c>
      <c r="E109" s="345" t="s">
        <v>1931</v>
      </c>
      <c r="F109" s="345"/>
      <c r="G109" s="341"/>
    </row>
    <row r="110" spans="1:7">
      <c r="A110" s="341">
        <v>109</v>
      </c>
      <c r="B110" s="345" t="s">
        <v>2033</v>
      </c>
      <c r="C110" s="345" t="s">
        <v>794</v>
      </c>
      <c r="D110" s="345">
        <v>90.48</v>
      </c>
      <c r="E110" s="345" t="s">
        <v>1931</v>
      </c>
      <c r="F110" s="345"/>
      <c r="G110" s="341"/>
    </row>
    <row r="111" spans="1:7">
      <c r="A111" s="341">
        <v>110</v>
      </c>
      <c r="B111" s="345" t="s">
        <v>2034</v>
      </c>
      <c r="C111" s="345" t="s">
        <v>714</v>
      </c>
      <c r="D111" s="345">
        <v>66.64</v>
      </c>
      <c r="E111" s="345" t="s">
        <v>1937</v>
      </c>
      <c r="F111" s="345"/>
      <c r="G111" s="341"/>
    </row>
    <row r="112" spans="1:7">
      <c r="A112" s="341">
        <v>111</v>
      </c>
      <c r="B112" s="345" t="s">
        <v>2035</v>
      </c>
      <c r="C112" s="345" t="s">
        <v>714</v>
      </c>
      <c r="D112" s="345">
        <v>66.64</v>
      </c>
      <c r="E112" s="345" t="s">
        <v>1937</v>
      </c>
      <c r="F112" s="345"/>
      <c r="G112" s="341"/>
    </row>
    <row r="113" spans="1:7">
      <c r="A113" s="341">
        <v>112</v>
      </c>
      <c r="B113" s="345" t="s">
        <v>2036</v>
      </c>
      <c r="C113" s="345" t="s">
        <v>714</v>
      </c>
      <c r="D113" s="345">
        <v>66.64</v>
      </c>
      <c r="E113" s="345" t="s">
        <v>1937</v>
      </c>
      <c r="F113" s="345"/>
      <c r="G113" s="341"/>
    </row>
    <row r="114" spans="1:7">
      <c r="A114" s="341">
        <v>113</v>
      </c>
      <c r="B114" s="345" t="s">
        <v>2037</v>
      </c>
      <c r="C114" s="345" t="s">
        <v>714</v>
      </c>
      <c r="D114" s="345">
        <v>66.64</v>
      </c>
      <c r="E114" s="345" t="s">
        <v>1937</v>
      </c>
      <c r="F114" s="345"/>
      <c r="G114" s="341"/>
    </row>
    <row r="115" spans="1:7">
      <c r="A115" s="341">
        <v>114</v>
      </c>
      <c r="B115" s="345" t="s">
        <v>2038</v>
      </c>
      <c r="C115" s="345" t="s">
        <v>714</v>
      </c>
      <c r="D115" s="345">
        <v>66.64</v>
      </c>
      <c r="E115" s="345" t="s">
        <v>1937</v>
      </c>
      <c r="F115" s="345"/>
      <c r="G115" s="341"/>
    </row>
    <row r="116" spans="1:7">
      <c r="A116" s="341">
        <v>115</v>
      </c>
      <c r="B116" s="345" t="s">
        <v>2039</v>
      </c>
      <c r="C116" s="345" t="s">
        <v>714</v>
      </c>
      <c r="D116" s="345">
        <v>66.64</v>
      </c>
      <c r="E116" s="345" t="s">
        <v>1937</v>
      </c>
      <c r="F116" s="345"/>
      <c r="G116" s="341"/>
    </row>
    <row r="117" spans="1:7">
      <c r="A117" s="341">
        <v>116</v>
      </c>
      <c r="B117" s="345" t="s">
        <v>2040</v>
      </c>
      <c r="C117" s="345" t="s">
        <v>714</v>
      </c>
      <c r="D117" s="345">
        <v>66.64</v>
      </c>
      <c r="E117" s="345" t="s">
        <v>1937</v>
      </c>
      <c r="F117" s="345"/>
      <c r="G117" s="341"/>
    </row>
    <row r="118" spans="1:7">
      <c r="A118" s="341">
        <v>117</v>
      </c>
      <c r="B118" s="345" t="s">
        <v>2041</v>
      </c>
      <c r="C118" s="345" t="s">
        <v>714</v>
      </c>
      <c r="D118" s="345">
        <v>66.28</v>
      </c>
      <c r="E118" s="345" t="s">
        <v>1937</v>
      </c>
      <c r="F118" s="345"/>
      <c r="G118" s="341"/>
    </row>
    <row r="119" spans="1:7">
      <c r="A119" s="341">
        <v>118</v>
      </c>
      <c r="B119" s="345" t="s">
        <v>2042</v>
      </c>
      <c r="C119" s="345" t="s">
        <v>714</v>
      </c>
      <c r="D119" s="345">
        <v>66.28</v>
      </c>
      <c r="E119" s="345" t="s">
        <v>1937</v>
      </c>
      <c r="F119" s="345"/>
      <c r="G119" s="341"/>
    </row>
    <row r="120" spans="1:7">
      <c r="A120" s="341">
        <v>119</v>
      </c>
      <c r="B120" s="345" t="s">
        <v>2043</v>
      </c>
      <c r="C120" s="345" t="s">
        <v>714</v>
      </c>
      <c r="D120" s="345">
        <v>66.61</v>
      </c>
      <c r="E120" s="345" t="s">
        <v>1937</v>
      </c>
      <c r="F120" s="345"/>
      <c r="G120" s="341"/>
    </row>
    <row r="121" spans="1:7">
      <c r="A121" s="341">
        <v>120</v>
      </c>
      <c r="B121" s="345" t="s">
        <v>2044</v>
      </c>
      <c r="C121" s="345" t="s">
        <v>714</v>
      </c>
      <c r="D121" s="345">
        <v>66.52</v>
      </c>
      <c r="E121" s="345" t="s">
        <v>1937</v>
      </c>
      <c r="F121" s="345"/>
      <c r="G121" s="341"/>
    </row>
    <row r="122" spans="1:7">
      <c r="A122" s="341">
        <v>121</v>
      </c>
      <c r="B122" s="345" t="s">
        <v>2045</v>
      </c>
      <c r="C122" s="345" t="s">
        <v>794</v>
      </c>
      <c r="D122" s="345">
        <v>89.47</v>
      </c>
      <c r="E122" s="345" t="s">
        <v>1931</v>
      </c>
      <c r="F122" s="345"/>
      <c r="G122" s="341"/>
    </row>
    <row r="123" spans="1:7">
      <c r="A123" s="341">
        <v>122</v>
      </c>
      <c r="B123" s="345" t="s">
        <v>2046</v>
      </c>
      <c r="C123" s="345" t="s">
        <v>794</v>
      </c>
      <c r="D123" s="345">
        <v>89.69</v>
      </c>
      <c r="E123" s="345" t="s">
        <v>1931</v>
      </c>
      <c r="F123" s="345"/>
      <c r="G123" s="341"/>
    </row>
    <row r="124" spans="1:7">
      <c r="A124" s="341">
        <v>123</v>
      </c>
      <c r="B124" s="345" t="s">
        <v>2047</v>
      </c>
      <c r="C124" s="345" t="s">
        <v>794</v>
      </c>
      <c r="D124" s="345">
        <v>89.83</v>
      </c>
      <c r="E124" s="345" t="s">
        <v>1931</v>
      </c>
      <c r="F124" s="345"/>
      <c r="G124" s="341"/>
    </row>
    <row r="125" spans="1:7">
      <c r="A125" s="341">
        <v>124</v>
      </c>
      <c r="B125" s="345" t="s">
        <v>2048</v>
      </c>
      <c r="C125" s="345" t="s">
        <v>714</v>
      </c>
      <c r="D125" s="345">
        <v>66.34</v>
      </c>
      <c r="E125" s="345" t="s">
        <v>1937</v>
      </c>
      <c r="F125" s="345"/>
      <c r="G125" s="341"/>
    </row>
    <row r="126" spans="1:7">
      <c r="A126" s="341">
        <v>125</v>
      </c>
      <c r="B126" s="345" t="s">
        <v>2049</v>
      </c>
      <c r="C126" s="345" t="s">
        <v>794</v>
      </c>
      <c r="D126" s="345">
        <v>89.59</v>
      </c>
      <c r="E126" s="345" t="s">
        <v>1931</v>
      </c>
      <c r="F126" s="345"/>
      <c r="G126" s="341"/>
    </row>
    <row r="127" spans="1:7">
      <c r="A127" s="341">
        <v>126</v>
      </c>
      <c r="B127" s="345" t="s">
        <v>2050</v>
      </c>
      <c r="C127" s="345" t="s">
        <v>794</v>
      </c>
      <c r="D127" s="345">
        <v>89.59</v>
      </c>
      <c r="E127" s="345" t="s">
        <v>1931</v>
      </c>
      <c r="F127" s="345"/>
      <c r="G127" s="341"/>
    </row>
    <row r="128" spans="1:7">
      <c r="A128" s="341">
        <v>127</v>
      </c>
      <c r="B128" s="345" t="s">
        <v>2051</v>
      </c>
      <c r="C128" s="345" t="s">
        <v>794</v>
      </c>
      <c r="D128" s="345">
        <v>89.59</v>
      </c>
      <c r="E128" s="345" t="s">
        <v>1931</v>
      </c>
      <c r="F128" s="345"/>
      <c r="G128" s="341"/>
    </row>
    <row r="129" spans="1:7">
      <c r="A129" s="341">
        <v>128</v>
      </c>
      <c r="B129" s="345" t="s">
        <v>2052</v>
      </c>
      <c r="C129" s="345" t="s">
        <v>714</v>
      </c>
      <c r="D129" s="345">
        <v>66.34</v>
      </c>
      <c r="E129" s="345" t="s">
        <v>1937</v>
      </c>
      <c r="F129" s="345"/>
      <c r="G129" s="341"/>
    </row>
    <row r="130" spans="1:7">
      <c r="A130" s="341">
        <v>129</v>
      </c>
      <c r="B130" s="345" t="s">
        <v>2053</v>
      </c>
      <c r="C130" s="345" t="s">
        <v>714</v>
      </c>
      <c r="D130" s="345">
        <v>66.34</v>
      </c>
      <c r="E130" s="345" t="s">
        <v>1937</v>
      </c>
      <c r="F130" s="345"/>
      <c r="G130" s="341"/>
    </row>
    <row r="131" spans="1:7">
      <c r="A131" s="341">
        <v>130</v>
      </c>
      <c r="B131" s="345" t="s">
        <v>2054</v>
      </c>
      <c r="C131" s="345" t="s">
        <v>794</v>
      </c>
      <c r="D131" s="345">
        <v>89.44</v>
      </c>
      <c r="E131" s="345" t="s">
        <v>1931</v>
      </c>
      <c r="F131" s="345"/>
      <c r="G131" s="341"/>
    </row>
    <row r="132" spans="1:7">
      <c r="A132" s="341">
        <v>131</v>
      </c>
      <c r="B132" s="345" t="s">
        <v>2055</v>
      </c>
      <c r="C132" s="345" t="s">
        <v>794</v>
      </c>
      <c r="D132" s="345">
        <v>90.22</v>
      </c>
      <c r="E132" s="345" t="s">
        <v>1931</v>
      </c>
      <c r="F132" s="345"/>
      <c r="G132" s="341"/>
    </row>
    <row r="133" spans="1:7">
      <c r="A133" s="341">
        <v>132</v>
      </c>
      <c r="B133" s="345" t="s">
        <v>2056</v>
      </c>
      <c r="C133" s="345" t="s">
        <v>714</v>
      </c>
      <c r="D133" s="345">
        <v>66.34</v>
      </c>
      <c r="E133" s="345" t="s">
        <v>1937</v>
      </c>
      <c r="F133" s="345"/>
      <c r="G133" s="341"/>
    </row>
    <row r="134" spans="1:7">
      <c r="A134" s="341">
        <v>133</v>
      </c>
      <c r="B134" s="345" t="s">
        <v>2057</v>
      </c>
      <c r="C134" s="345" t="s">
        <v>794</v>
      </c>
      <c r="D134" s="345">
        <v>89.69</v>
      </c>
      <c r="E134" s="345" t="s">
        <v>1931</v>
      </c>
      <c r="F134" s="345"/>
      <c r="G134" s="341"/>
    </row>
    <row r="135" spans="1:7">
      <c r="A135" s="341">
        <v>134</v>
      </c>
      <c r="B135" s="345" t="s">
        <v>2058</v>
      </c>
      <c r="C135" s="345" t="s">
        <v>794</v>
      </c>
      <c r="D135" s="345">
        <v>89.49</v>
      </c>
      <c r="E135" s="345" t="s">
        <v>1931</v>
      </c>
      <c r="F135" s="345"/>
      <c r="G135" s="341"/>
    </row>
    <row r="136" spans="1:7">
      <c r="A136" s="341">
        <v>135</v>
      </c>
      <c r="B136" s="345" t="s">
        <v>2059</v>
      </c>
      <c r="C136" s="345" t="s">
        <v>794</v>
      </c>
      <c r="D136" s="345">
        <v>89.69</v>
      </c>
      <c r="E136" s="345" t="s">
        <v>1931</v>
      </c>
      <c r="F136" s="345"/>
      <c r="G136" s="341"/>
    </row>
    <row r="137" spans="1:7">
      <c r="A137" s="341">
        <v>136</v>
      </c>
      <c r="B137" s="345" t="s">
        <v>2060</v>
      </c>
      <c r="C137" s="345" t="s">
        <v>794</v>
      </c>
      <c r="D137" s="345">
        <v>89.49</v>
      </c>
      <c r="E137" s="345" t="s">
        <v>1931</v>
      </c>
      <c r="F137" s="345"/>
      <c r="G137" s="341"/>
    </row>
    <row r="138" spans="1:7">
      <c r="A138" s="341">
        <v>137</v>
      </c>
      <c r="B138" s="345" t="s">
        <v>2061</v>
      </c>
      <c r="C138" s="345" t="s">
        <v>794</v>
      </c>
      <c r="D138" s="345">
        <v>89.69</v>
      </c>
      <c r="E138" s="345" t="s">
        <v>1931</v>
      </c>
      <c r="F138" s="345"/>
      <c r="G138" s="341"/>
    </row>
    <row r="139" spans="1:7">
      <c r="A139" s="341">
        <v>138</v>
      </c>
      <c r="B139" s="345" t="s">
        <v>2062</v>
      </c>
      <c r="C139" s="345" t="s">
        <v>794</v>
      </c>
      <c r="D139" s="345">
        <v>89.49</v>
      </c>
      <c r="E139" s="345" t="s">
        <v>1931</v>
      </c>
      <c r="F139" s="345"/>
      <c r="G139" s="341"/>
    </row>
    <row r="140" spans="1:7">
      <c r="A140" s="341">
        <v>139</v>
      </c>
      <c r="B140" s="345" t="s">
        <v>2063</v>
      </c>
      <c r="C140" s="345" t="s">
        <v>794</v>
      </c>
      <c r="D140" s="345">
        <v>89.69</v>
      </c>
      <c r="E140" s="345" t="s">
        <v>1931</v>
      </c>
      <c r="F140" s="345"/>
      <c r="G140" s="341"/>
    </row>
    <row r="141" spans="1:7">
      <c r="A141" s="341">
        <v>140</v>
      </c>
      <c r="B141" s="345" t="s">
        <v>2064</v>
      </c>
      <c r="C141" s="345" t="s">
        <v>794</v>
      </c>
      <c r="D141" s="345">
        <v>89.49</v>
      </c>
      <c r="E141" s="345" t="s">
        <v>1931</v>
      </c>
      <c r="F141" s="345"/>
      <c r="G141" s="341"/>
    </row>
    <row r="142" spans="1:7">
      <c r="A142" s="341">
        <v>141</v>
      </c>
      <c r="B142" s="345" t="s">
        <v>2065</v>
      </c>
      <c r="C142" s="345" t="s">
        <v>794</v>
      </c>
      <c r="D142" s="345">
        <v>89.49</v>
      </c>
      <c r="E142" s="345" t="s">
        <v>1931</v>
      </c>
      <c r="F142" s="345"/>
      <c r="G142" s="341"/>
    </row>
    <row r="143" spans="1:7">
      <c r="A143" s="341">
        <v>142</v>
      </c>
      <c r="B143" s="345" t="s">
        <v>2066</v>
      </c>
      <c r="C143" s="345" t="s">
        <v>794</v>
      </c>
      <c r="D143" s="345">
        <v>89.69</v>
      </c>
      <c r="E143" s="345" t="s">
        <v>1931</v>
      </c>
      <c r="F143" s="345"/>
      <c r="G143" s="341"/>
    </row>
    <row r="144" spans="1:7">
      <c r="A144" s="341">
        <v>143</v>
      </c>
      <c r="B144" s="345" t="s">
        <v>2067</v>
      </c>
      <c r="C144" s="345" t="s">
        <v>714</v>
      </c>
      <c r="D144" s="345">
        <v>65.98</v>
      </c>
      <c r="E144" s="345" t="s">
        <v>1937</v>
      </c>
      <c r="F144" s="345"/>
      <c r="G144" s="341"/>
    </row>
    <row r="145" spans="1:7">
      <c r="A145" s="341">
        <v>144</v>
      </c>
      <c r="B145" s="345" t="s">
        <v>2068</v>
      </c>
      <c r="C145" s="345" t="s">
        <v>794</v>
      </c>
      <c r="D145" s="345">
        <v>89.57</v>
      </c>
      <c r="E145" s="345" t="s">
        <v>1931</v>
      </c>
      <c r="F145" s="345"/>
      <c r="G145" s="341"/>
    </row>
    <row r="146" spans="1:7">
      <c r="A146" s="341">
        <v>145</v>
      </c>
      <c r="B146" s="345" t="s">
        <v>2069</v>
      </c>
      <c r="C146" s="345" t="s">
        <v>794</v>
      </c>
      <c r="D146" s="345">
        <v>89.75</v>
      </c>
      <c r="E146" s="345" t="s">
        <v>1931</v>
      </c>
      <c r="F146" s="345"/>
      <c r="G146" s="341"/>
    </row>
    <row r="147" spans="1:7">
      <c r="A147" s="341">
        <v>146</v>
      </c>
      <c r="B147" s="345" t="s">
        <v>2070</v>
      </c>
      <c r="C147" s="345" t="s">
        <v>794</v>
      </c>
      <c r="D147" s="345">
        <v>89.78</v>
      </c>
      <c r="E147" s="345" t="s">
        <v>1931</v>
      </c>
      <c r="F147" s="345"/>
      <c r="G147" s="341"/>
    </row>
    <row r="148" spans="1:7">
      <c r="A148" s="341">
        <v>147</v>
      </c>
      <c r="B148" s="345" t="s">
        <v>2071</v>
      </c>
      <c r="C148" s="345" t="s">
        <v>714</v>
      </c>
      <c r="D148" s="345">
        <v>66.42</v>
      </c>
      <c r="E148" s="345" t="s">
        <v>1937</v>
      </c>
      <c r="F148" s="345"/>
      <c r="G148" s="341"/>
    </row>
    <row r="149" spans="1:7">
      <c r="A149" s="341">
        <v>148</v>
      </c>
      <c r="B149" s="345" t="s">
        <v>2072</v>
      </c>
      <c r="C149" s="345" t="s">
        <v>794</v>
      </c>
      <c r="D149" s="345">
        <v>90.09</v>
      </c>
      <c r="E149" s="345" t="s">
        <v>1931</v>
      </c>
      <c r="F149" s="345"/>
      <c r="G149" s="341"/>
    </row>
    <row r="150" spans="1:7">
      <c r="A150" s="341">
        <v>149</v>
      </c>
      <c r="B150" s="345" t="s">
        <v>2073</v>
      </c>
      <c r="C150" s="345" t="s">
        <v>794</v>
      </c>
      <c r="D150" s="345">
        <v>90.3</v>
      </c>
      <c r="E150" s="345" t="s">
        <v>1931</v>
      </c>
      <c r="F150" s="345"/>
      <c r="G150" s="341"/>
    </row>
    <row r="151" spans="1:7">
      <c r="A151" s="341">
        <v>150</v>
      </c>
      <c r="B151" s="345" t="s">
        <v>2074</v>
      </c>
      <c r="C151" s="345" t="s">
        <v>794</v>
      </c>
      <c r="D151" s="345">
        <v>90.09</v>
      </c>
      <c r="E151" s="345" t="s">
        <v>1931</v>
      </c>
      <c r="F151" s="345"/>
      <c r="G151" s="341"/>
    </row>
    <row r="152" spans="1:7">
      <c r="A152" s="341">
        <v>151</v>
      </c>
      <c r="B152" s="345" t="s">
        <v>2075</v>
      </c>
      <c r="C152" s="345" t="s">
        <v>714</v>
      </c>
      <c r="D152" s="345">
        <v>66.42</v>
      </c>
      <c r="E152" s="345" t="s">
        <v>1937</v>
      </c>
      <c r="F152" s="345"/>
      <c r="G152" s="341"/>
    </row>
    <row r="153" spans="1:7">
      <c r="A153" s="341">
        <v>152</v>
      </c>
      <c r="B153" s="345" t="s">
        <v>2076</v>
      </c>
      <c r="C153" s="345" t="s">
        <v>794</v>
      </c>
      <c r="D153" s="345">
        <v>89.75</v>
      </c>
      <c r="E153" s="345" t="s">
        <v>1931</v>
      </c>
      <c r="F153" s="345"/>
      <c r="G153" s="341"/>
    </row>
    <row r="154" spans="1:7">
      <c r="A154" s="341">
        <v>153</v>
      </c>
      <c r="B154" s="345" t="s">
        <v>2077</v>
      </c>
      <c r="C154" s="345" t="s">
        <v>794</v>
      </c>
      <c r="D154" s="345">
        <v>89.57</v>
      </c>
      <c r="E154" s="345" t="s">
        <v>1931</v>
      </c>
      <c r="F154" s="345"/>
      <c r="G154" s="341"/>
    </row>
    <row r="155" spans="1:7">
      <c r="A155" s="341">
        <v>154</v>
      </c>
      <c r="B155" s="345" t="s">
        <v>2078</v>
      </c>
      <c r="C155" s="345" t="s">
        <v>794</v>
      </c>
      <c r="D155" s="345">
        <v>89.75</v>
      </c>
      <c r="E155" s="345" t="s">
        <v>1931</v>
      </c>
      <c r="F155" s="345"/>
      <c r="G155" s="341"/>
    </row>
    <row r="156" spans="1:7">
      <c r="A156" s="341">
        <v>155</v>
      </c>
      <c r="B156" s="345" t="s">
        <v>2079</v>
      </c>
      <c r="C156" s="345" t="s">
        <v>794</v>
      </c>
      <c r="D156" s="345">
        <v>89.57</v>
      </c>
      <c r="E156" s="345" t="s">
        <v>1931</v>
      </c>
      <c r="F156" s="345"/>
      <c r="G156" s="341"/>
    </row>
    <row r="157" spans="1:7">
      <c r="A157" s="341">
        <v>156</v>
      </c>
      <c r="B157" s="345" t="s">
        <v>2080</v>
      </c>
      <c r="C157" s="345" t="s">
        <v>794</v>
      </c>
      <c r="D157" s="345">
        <v>89.75</v>
      </c>
      <c r="E157" s="345" t="s">
        <v>1931</v>
      </c>
      <c r="F157" s="345"/>
      <c r="G157" s="341"/>
    </row>
    <row r="158" spans="1:7">
      <c r="A158" s="341">
        <v>157</v>
      </c>
      <c r="B158" s="345" t="s">
        <v>2081</v>
      </c>
      <c r="C158" s="345" t="s">
        <v>794</v>
      </c>
      <c r="D158" s="345">
        <v>89.55</v>
      </c>
      <c r="E158" s="345" t="s">
        <v>1931</v>
      </c>
      <c r="F158" s="345"/>
      <c r="G158" s="341"/>
    </row>
    <row r="159" spans="1:7">
      <c r="A159" s="341">
        <v>158</v>
      </c>
      <c r="B159" s="345" t="s">
        <v>2082</v>
      </c>
      <c r="C159" s="345" t="s">
        <v>794</v>
      </c>
      <c r="D159" s="345">
        <v>89.78</v>
      </c>
      <c r="E159" s="345" t="s">
        <v>1931</v>
      </c>
      <c r="F159" s="345"/>
      <c r="G159" s="341"/>
    </row>
    <row r="160" spans="1:7">
      <c r="A160" s="341">
        <v>159</v>
      </c>
      <c r="B160" s="345" t="s">
        <v>2083</v>
      </c>
      <c r="C160" s="345" t="s">
        <v>714</v>
      </c>
      <c r="D160" s="345">
        <v>65.680000000000007</v>
      </c>
      <c r="E160" s="345" t="s">
        <v>1937</v>
      </c>
      <c r="F160" s="345"/>
      <c r="G160" s="341"/>
    </row>
    <row r="161" spans="1:7">
      <c r="A161" s="341">
        <v>160</v>
      </c>
      <c r="B161" s="345" t="s">
        <v>2084</v>
      </c>
      <c r="C161" s="345" t="s">
        <v>714</v>
      </c>
      <c r="D161" s="345">
        <v>65.680000000000007</v>
      </c>
      <c r="E161" s="345" t="s">
        <v>1937</v>
      </c>
      <c r="F161" s="345"/>
      <c r="G161" s="341"/>
    </row>
    <row r="162" spans="1:7">
      <c r="A162" s="341">
        <v>161</v>
      </c>
      <c r="B162" s="345" t="s">
        <v>2085</v>
      </c>
      <c r="C162" s="345" t="s">
        <v>714</v>
      </c>
      <c r="D162" s="345">
        <v>65.680000000000007</v>
      </c>
      <c r="E162" s="345" t="s">
        <v>1937</v>
      </c>
      <c r="F162" s="345"/>
      <c r="G162" s="341"/>
    </row>
    <row r="163" spans="1:7">
      <c r="A163" s="341">
        <v>162</v>
      </c>
      <c r="B163" s="345" t="s">
        <v>2086</v>
      </c>
      <c r="C163" s="345" t="s">
        <v>714</v>
      </c>
      <c r="D163" s="345">
        <v>65.680000000000007</v>
      </c>
      <c r="E163" s="345" t="s">
        <v>1937</v>
      </c>
      <c r="F163" s="345"/>
      <c r="G163" s="341"/>
    </row>
    <row r="164" spans="1:7">
      <c r="A164" s="341">
        <v>163</v>
      </c>
      <c r="B164" s="345" t="s">
        <v>2087</v>
      </c>
      <c r="C164" s="345" t="s">
        <v>794</v>
      </c>
      <c r="D164" s="345">
        <v>89.09</v>
      </c>
      <c r="E164" s="345" t="s">
        <v>1931</v>
      </c>
      <c r="F164" s="345"/>
      <c r="G164" s="341"/>
    </row>
    <row r="165" spans="1:7">
      <c r="A165" s="341">
        <v>164</v>
      </c>
      <c r="B165" s="345" t="s">
        <v>2088</v>
      </c>
      <c r="C165" s="345" t="s">
        <v>794</v>
      </c>
      <c r="D165" s="345">
        <v>89.3</v>
      </c>
      <c r="E165" s="345" t="s">
        <v>1931</v>
      </c>
      <c r="F165" s="345"/>
      <c r="G165" s="341"/>
    </row>
    <row r="166" spans="1:7">
      <c r="A166" s="341">
        <v>165</v>
      </c>
      <c r="B166" s="345" t="s">
        <v>2089</v>
      </c>
      <c r="C166" s="345" t="s">
        <v>733</v>
      </c>
      <c r="D166" s="345">
        <v>108.28</v>
      </c>
      <c r="E166" s="345" t="s">
        <v>1972</v>
      </c>
      <c r="F166" s="349"/>
      <c r="G166" s="341"/>
    </row>
    <row r="167" spans="1:7">
      <c r="A167" s="341">
        <v>166</v>
      </c>
      <c r="B167" s="345" t="s">
        <v>2090</v>
      </c>
      <c r="C167" s="345" t="s">
        <v>794</v>
      </c>
      <c r="D167" s="345">
        <v>89.93</v>
      </c>
      <c r="E167" s="345" t="s">
        <v>1931</v>
      </c>
      <c r="F167" s="345"/>
      <c r="G167" s="341"/>
    </row>
    <row r="168" spans="1:7">
      <c r="A168" s="341">
        <v>167</v>
      </c>
      <c r="B168" s="345" t="s">
        <v>2091</v>
      </c>
      <c r="C168" s="345" t="s">
        <v>794</v>
      </c>
      <c r="D168" s="345">
        <v>89.73</v>
      </c>
      <c r="E168" s="345" t="s">
        <v>1931</v>
      </c>
      <c r="F168" s="349"/>
      <c r="G168" s="341"/>
    </row>
    <row r="169" spans="1:7">
      <c r="A169" s="341">
        <v>168</v>
      </c>
      <c r="B169" s="345" t="s">
        <v>2092</v>
      </c>
      <c r="C169" s="345" t="s">
        <v>794</v>
      </c>
      <c r="D169" s="345">
        <v>89.93</v>
      </c>
      <c r="E169" s="345" t="s">
        <v>1931</v>
      </c>
      <c r="F169" s="345"/>
      <c r="G169" s="341"/>
    </row>
    <row r="170" spans="1:7">
      <c r="A170" s="341">
        <v>169</v>
      </c>
      <c r="B170" s="345" t="s">
        <v>2093</v>
      </c>
      <c r="C170" s="345" t="s">
        <v>794</v>
      </c>
      <c r="D170" s="345">
        <v>90.14</v>
      </c>
      <c r="E170" s="345" t="s">
        <v>1931</v>
      </c>
      <c r="F170" s="345"/>
      <c r="G170" s="341"/>
    </row>
    <row r="171" spans="1:7">
      <c r="A171" s="341">
        <v>170</v>
      </c>
      <c r="B171" s="345" t="s">
        <v>2094</v>
      </c>
      <c r="C171" s="345" t="s">
        <v>794</v>
      </c>
      <c r="D171" s="345">
        <v>90.3</v>
      </c>
      <c r="E171" s="345" t="s">
        <v>1931</v>
      </c>
      <c r="F171" s="345"/>
      <c r="G171" s="341"/>
    </row>
    <row r="172" spans="1:7">
      <c r="A172" s="341">
        <v>171</v>
      </c>
      <c r="B172" s="345" t="s">
        <v>2095</v>
      </c>
      <c r="C172" s="345" t="s">
        <v>714</v>
      </c>
      <c r="D172" s="345">
        <v>66.2</v>
      </c>
      <c r="E172" s="345" t="s">
        <v>1937</v>
      </c>
      <c r="F172" s="345"/>
      <c r="G172" s="341"/>
    </row>
    <row r="173" spans="1:7">
      <c r="A173" s="341">
        <v>172</v>
      </c>
      <c r="B173" s="345" t="s">
        <v>2096</v>
      </c>
      <c r="C173" s="345" t="s">
        <v>794</v>
      </c>
      <c r="D173" s="345">
        <v>91.05</v>
      </c>
      <c r="E173" s="345" t="s">
        <v>1931</v>
      </c>
      <c r="F173" s="345"/>
      <c r="G173" s="341"/>
    </row>
    <row r="174" spans="1:7">
      <c r="A174" s="341">
        <v>173</v>
      </c>
      <c r="B174" s="345" t="s">
        <v>2097</v>
      </c>
      <c r="C174" s="345" t="s">
        <v>794</v>
      </c>
      <c r="D174" s="345">
        <v>90.1</v>
      </c>
      <c r="E174" s="345" t="s">
        <v>1931</v>
      </c>
      <c r="F174" s="349" t="s">
        <v>2098</v>
      </c>
      <c r="G174" s="341"/>
    </row>
    <row r="175" spans="1:7">
      <c r="A175" s="341">
        <v>174</v>
      </c>
      <c r="B175" s="345" t="s">
        <v>2099</v>
      </c>
      <c r="C175" s="345" t="s">
        <v>794</v>
      </c>
      <c r="D175" s="345">
        <v>90.3</v>
      </c>
      <c r="E175" s="345" t="s">
        <v>1931</v>
      </c>
      <c r="F175" s="349" t="s">
        <v>2098</v>
      </c>
      <c r="G175" s="341"/>
    </row>
    <row r="176" spans="1:7">
      <c r="A176" s="341">
        <v>175</v>
      </c>
      <c r="B176" s="345" t="s">
        <v>2100</v>
      </c>
      <c r="C176" s="345" t="s">
        <v>794</v>
      </c>
      <c r="D176" s="345">
        <v>90.1</v>
      </c>
      <c r="E176" s="345" t="s">
        <v>1931</v>
      </c>
      <c r="F176" s="345"/>
      <c r="G176" s="341"/>
    </row>
    <row r="177" spans="1:7">
      <c r="A177" s="341">
        <v>176</v>
      </c>
      <c r="B177" s="345" t="s">
        <v>2101</v>
      </c>
      <c r="C177" s="345" t="s">
        <v>794</v>
      </c>
      <c r="D177" s="345">
        <v>90.3</v>
      </c>
      <c r="E177" s="345" t="s">
        <v>1931</v>
      </c>
      <c r="F177" s="345"/>
      <c r="G177" s="341"/>
    </row>
    <row r="178" spans="1:7">
      <c r="A178" s="341">
        <v>177</v>
      </c>
      <c r="B178" s="345" t="s">
        <v>2102</v>
      </c>
      <c r="C178" s="345" t="s">
        <v>794</v>
      </c>
      <c r="D178" s="345">
        <v>90.1</v>
      </c>
      <c r="E178" s="345" t="s">
        <v>1931</v>
      </c>
      <c r="F178" s="345"/>
      <c r="G178" s="341"/>
    </row>
    <row r="179" spans="1:7">
      <c r="A179" s="341">
        <v>178</v>
      </c>
      <c r="B179" s="345" t="s">
        <v>2103</v>
      </c>
      <c r="C179" s="345" t="s">
        <v>794</v>
      </c>
      <c r="D179" s="345">
        <v>90.1</v>
      </c>
      <c r="E179" s="345" t="s">
        <v>1931</v>
      </c>
      <c r="F179" s="345"/>
      <c r="G179" s="341"/>
    </row>
    <row r="180" spans="1:7">
      <c r="A180" s="341">
        <v>179</v>
      </c>
      <c r="B180" s="345" t="s">
        <v>2104</v>
      </c>
      <c r="C180" s="345" t="s">
        <v>794</v>
      </c>
      <c r="D180" s="345">
        <v>89.77</v>
      </c>
      <c r="E180" s="345" t="s">
        <v>1931</v>
      </c>
      <c r="F180" s="345"/>
      <c r="G180" s="341"/>
    </row>
    <row r="181" spans="1:7">
      <c r="A181" s="341">
        <v>180</v>
      </c>
      <c r="B181" s="345" t="s">
        <v>2105</v>
      </c>
      <c r="C181" s="345" t="s">
        <v>794</v>
      </c>
      <c r="D181" s="345">
        <v>89.56</v>
      </c>
      <c r="E181" s="345" t="s">
        <v>1931</v>
      </c>
      <c r="F181" s="345"/>
      <c r="G181" s="341"/>
    </row>
    <row r="182" spans="1:7">
      <c r="A182" s="341">
        <v>181</v>
      </c>
      <c r="B182" s="345" t="s">
        <v>2106</v>
      </c>
      <c r="C182" s="345" t="s">
        <v>794</v>
      </c>
      <c r="D182" s="345">
        <v>89.56</v>
      </c>
      <c r="E182" s="345" t="s">
        <v>1931</v>
      </c>
      <c r="F182" s="345"/>
      <c r="G182" s="341"/>
    </row>
    <row r="183" spans="1:7">
      <c r="A183" s="341">
        <v>182</v>
      </c>
      <c r="B183" s="345" t="s">
        <v>2107</v>
      </c>
      <c r="C183" s="345" t="s">
        <v>794</v>
      </c>
      <c r="D183" s="345">
        <v>89.77</v>
      </c>
      <c r="E183" s="345" t="s">
        <v>1931</v>
      </c>
      <c r="F183" s="345"/>
      <c r="G183" s="341"/>
    </row>
    <row r="184" spans="1:7">
      <c r="A184" s="341">
        <v>183</v>
      </c>
      <c r="B184" s="345" t="s">
        <v>2108</v>
      </c>
      <c r="C184" s="345" t="s">
        <v>794</v>
      </c>
      <c r="D184" s="345">
        <v>89.43</v>
      </c>
      <c r="E184" s="345" t="s">
        <v>1931</v>
      </c>
      <c r="F184" s="345"/>
      <c r="G184" s="341"/>
    </row>
    <row r="185" spans="1:7">
      <c r="A185" s="341">
        <v>184</v>
      </c>
      <c r="B185" s="345" t="s">
        <v>2109</v>
      </c>
      <c r="C185" s="345" t="s">
        <v>714</v>
      </c>
      <c r="D185" s="345">
        <v>65.78</v>
      </c>
      <c r="E185" s="345" t="s">
        <v>1937</v>
      </c>
      <c r="F185" s="345"/>
      <c r="G185" s="341"/>
    </row>
    <row r="186" spans="1:7">
      <c r="A186" s="341">
        <v>185</v>
      </c>
      <c r="B186" s="345" t="s">
        <v>2110</v>
      </c>
      <c r="C186" s="345" t="s">
        <v>794</v>
      </c>
      <c r="D186" s="345">
        <v>89.87</v>
      </c>
      <c r="E186" s="345" t="s">
        <v>1931</v>
      </c>
      <c r="F186" s="345"/>
      <c r="G186" s="341"/>
    </row>
    <row r="187" spans="1:7">
      <c r="A187" s="341">
        <v>186</v>
      </c>
      <c r="B187" s="345" t="s">
        <v>2111</v>
      </c>
      <c r="C187" s="345" t="s">
        <v>794</v>
      </c>
      <c r="D187" s="345">
        <v>90.04</v>
      </c>
      <c r="E187" s="345" t="s">
        <v>1931</v>
      </c>
      <c r="F187" s="345"/>
      <c r="G187" s="341"/>
    </row>
    <row r="188" spans="1:7">
      <c r="A188" s="341">
        <v>187</v>
      </c>
      <c r="B188" s="345" t="s">
        <v>2112</v>
      </c>
      <c r="C188" s="345" t="s">
        <v>794</v>
      </c>
      <c r="D188" s="345">
        <v>89.84</v>
      </c>
      <c r="E188" s="345" t="s">
        <v>1931</v>
      </c>
      <c r="F188" s="345"/>
      <c r="G188" s="341"/>
    </row>
    <row r="189" spans="1:7">
      <c r="A189" s="341">
        <v>188</v>
      </c>
      <c r="B189" s="345" t="s">
        <v>2113</v>
      </c>
      <c r="C189" s="345" t="s">
        <v>794</v>
      </c>
      <c r="D189" s="345">
        <v>90.13</v>
      </c>
      <c r="E189" s="345" t="s">
        <v>1931</v>
      </c>
      <c r="F189" s="345"/>
      <c r="G189" s="341"/>
    </row>
    <row r="190" spans="1:7">
      <c r="A190" s="341">
        <v>189</v>
      </c>
      <c r="B190" s="345" t="s">
        <v>2114</v>
      </c>
      <c r="C190" s="345" t="s">
        <v>794</v>
      </c>
      <c r="D190" s="345">
        <v>89.84</v>
      </c>
      <c r="E190" s="345" t="s">
        <v>1931</v>
      </c>
      <c r="F190" s="345"/>
      <c r="G190" s="341"/>
    </row>
    <row r="191" spans="1:7">
      <c r="A191" s="341">
        <v>190</v>
      </c>
      <c r="B191" s="345" t="s">
        <v>2115</v>
      </c>
      <c r="C191" s="345" t="s">
        <v>794</v>
      </c>
      <c r="D191" s="345">
        <v>89.64</v>
      </c>
      <c r="E191" s="345" t="s">
        <v>1931</v>
      </c>
      <c r="F191" s="345"/>
      <c r="G191" s="341"/>
    </row>
    <row r="192" spans="1:7">
      <c r="A192" s="341">
        <v>191</v>
      </c>
      <c r="B192" s="345" t="s">
        <v>2116</v>
      </c>
      <c r="C192" s="345" t="s">
        <v>794</v>
      </c>
      <c r="D192" s="345">
        <v>89.84</v>
      </c>
      <c r="E192" s="345" t="s">
        <v>1931</v>
      </c>
      <c r="F192" s="345"/>
      <c r="G192" s="341"/>
    </row>
    <row r="193" spans="1:7">
      <c r="A193" s="341">
        <v>192</v>
      </c>
      <c r="B193" s="345" t="s">
        <v>2117</v>
      </c>
      <c r="C193" s="345" t="s">
        <v>794</v>
      </c>
      <c r="D193" s="345">
        <v>89.64</v>
      </c>
      <c r="E193" s="345" t="s">
        <v>1931</v>
      </c>
      <c r="F193" s="345"/>
      <c r="G193" s="341"/>
    </row>
    <row r="194" spans="1:7">
      <c r="A194" s="341">
        <v>193</v>
      </c>
      <c r="B194" s="345" t="s">
        <v>2118</v>
      </c>
      <c r="C194" s="345" t="s">
        <v>794</v>
      </c>
      <c r="D194" s="345">
        <v>90.56</v>
      </c>
      <c r="E194" s="345" t="s">
        <v>1931</v>
      </c>
      <c r="F194" s="345"/>
      <c r="G194" s="341"/>
    </row>
    <row r="195" spans="1:7">
      <c r="A195" s="341">
        <v>194</v>
      </c>
      <c r="B195" s="345" t="s">
        <v>2119</v>
      </c>
      <c r="C195" s="345" t="s">
        <v>794</v>
      </c>
      <c r="D195" s="345">
        <v>89.64</v>
      </c>
      <c r="E195" s="345" t="s">
        <v>1931</v>
      </c>
      <c r="F195" s="345"/>
      <c r="G195" s="341"/>
    </row>
    <row r="196" spans="1:7">
      <c r="A196" s="341">
        <v>195</v>
      </c>
      <c r="B196" s="345" t="s">
        <v>2120</v>
      </c>
      <c r="C196" s="345" t="s">
        <v>794</v>
      </c>
      <c r="D196" s="345">
        <v>89.64</v>
      </c>
      <c r="E196" s="345" t="s">
        <v>1931</v>
      </c>
      <c r="F196" s="345"/>
      <c r="G196" s="341"/>
    </row>
    <row r="197" spans="1:7">
      <c r="A197" s="341">
        <v>196</v>
      </c>
      <c r="B197" s="345" t="s">
        <v>2121</v>
      </c>
      <c r="C197" s="345" t="s">
        <v>794</v>
      </c>
      <c r="D197" s="345">
        <v>90.13</v>
      </c>
      <c r="E197" s="345" t="s">
        <v>1931</v>
      </c>
      <c r="F197" s="345"/>
      <c r="G197" s="341"/>
    </row>
    <row r="198" spans="1:7">
      <c r="A198" s="341">
        <v>197</v>
      </c>
      <c r="B198" s="345" t="s">
        <v>2122</v>
      </c>
      <c r="C198" s="345" t="s">
        <v>794</v>
      </c>
      <c r="D198" s="345">
        <v>90.37</v>
      </c>
      <c r="E198" s="345" t="s">
        <v>1931</v>
      </c>
      <c r="F198" s="345"/>
      <c r="G198" s="341"/>
    </row>
    <row r="199" spans="1:7">
      <c r="A199" s="341">
        <v>198</v>
      </c>
      <c r="B199" s="345" t="s">
        <v>2123</v>
      </c>
      <c r="C199" s="345" t="s">
        <v>714</v>
      </c>
      <c r="D199" s="345">
        <v>66.45</v>
      </c>
      <c r="E199" s="345" t="s">
        <v>1937</v>
      </c>
      <c r="F199" s="345"/>
      <c r="G199" s="341"/>
    </row>
    <row r="200" spans="1:7">
      <c r="A200" s="341">
        <v>199</v>
      </c>
      <c r="B200" s="345" t="s">
        <v>2124</v>
      </c>
      <c r="C200" s="345" t="s">
        <v>714</v>
      </c>
      <c r="D200" s="345">
        <v>66.45</v>
      </c>
      <c r="E200" s="345" t="s">
        <v>1937</v>
      </c>
      <c r="F200" s="345"/>
      <c r="G200" s="341"/>
    </row>
    <row r="201" spans="1:7">
      <c r="A201" s="341">
        <v>200</v>
      </c>
      <c r="B201" s="345" t="s">
        <v>2125</v>
      </c>
      <c r="C201" s="345" t="s">
        <v>714</v>
      </c>
      <c r="D201" s="345">
        <v>66.45</v>
      </c>
      <c r="E201" s="345" t="s">
        <v>1937</v>
      </c>
      <c r="F201" s="345"/>
      <c r="G201" s="341"/>
    </row>
    <row r="202" spans="1:7">
      <c r="A202" s="341">
        <v>201</v>
      </c>
      <c r="B202" s="345" t="s">
        <v>2126</v>
      </c>
      <c r="C202" s="345" t="s">
        <v>714</v>
      </c>
      <c r="D202" s="345">
        <v>66.45</v>
      </c>
      <c r="E202" s="345" t="s">
        <v>1937</v>
      </c>
      <c r="F202" s="345"/>
      <c r="G202" s="341"/>
    </row>
    <row r="203" spans="1:7">
      <c r="A203" s="341">
        <v>202</v>
      </c>
      <c r="B203" s="345" t="s">
        <v>2127</v>
      </c>
      <c r="C203" s="345" t="s">
        <v>714</v>
      </c>
      <c r="D203" s="345">
        <v>66.45</v>
      </c>
      <c r="E203" s="345" t="s">
        <v>1937</v>
      </c>
      <c r="F203" s="345"/>
      <c r="G203" s="341"/>
    </row>
    <row r="204" spans="1:7">
      <c r="A204" s="341">
        <v>203</v>
      </c>
      <c r="B204" s="345" t="s">
        <v>2128</v>
      </c>
      <c r="C204" s="345" t="s">
        <v>794</v>
      </c>
      <c r="D204" s="345">
        <v>90.44</v>
      </c>
      <c r="E204" s="345" t="s">
        <v>1931</v>
      </c>
      <c r="F204" s="345"/>
      <c r="G204" s="341"/>
    </row>
    <row r="205" spans="1:7">
      <c r="A205" s="341">
        <v>204</v>
      </c>
      <c r="B205" s="345" t="s">
        <v>2129</v>
      </c>
      <c r="C205" s="345" t="s">
        <v>794</v>
      </c>
      <c r="D205" s="345">
        <v>90.23</v>
      </c>
      <c r="E205" s="345" t="s">
        <v>1931</v>
      </c>
      <c r="F205" s="345"/>
      <c r="G205" s="341"/>
    </row>
    <row r="206" spans="1:7">
      <c r="A206" s="341">
        <v>205</v>
      </c>
      <c r="B206" s="345" t="s">
        <v>2130</v>
      </c>
      <c r="C206" s="345" t="s">
        <v>794</v>
      </c>
      <c r="D206" s="345">
        <v>89.77</v>
      </c>
      <c r="E206" s="345" t="s">
        <v>1931</v>
      </c>
      <c r="F206" s="345"/>
      <c r="G206" s="341"/>
    </row>
    <row r="207" spans="1:7">
      <c r="A207" s="341">
        <v>206</v>
      </c>
      <c r="B207" s="345" t="s">
        <v>2131</v>
      </c>
      <c r="C207" s="345" t="s">
        <v>794</v>
      </c>
      <c r="D207" s="345">
        <v>89.57</v>
      </c>
      <c r="E207" s="345" t="s">
        <v>1931</v>
      </c>
      <c r="F207" s="345"/>
      <c r="G207" s="341"/>
    </row>
    <row r="208" spans="1:7">
      <c r="A208" s="341">
        <v>207</v>
      </c>
      <c r="B208" s="345" t="s">
        <v>2132</v>
      </c>
      <c r="C208" s="345" t="s">
        <v>794</v>
      </c>
      <c r="D208" s="345">
        <v>89.77</v>
      </c>
      <c r="E208" s="345" t="s">
        <v>1931</v>
      </c>
      <c r="F208" s="345"/>
      <c r="G208" s="341"/>
    </row>
    <row r="209" spans="1:7">
      <c r="A209" s="341">
        <v>208</v>
      </c>
      <c r="B209" s="345" t="s">
        <v>2133</v>
      </c>
      <c r="C209" s="345" t="s">
        <v>794</v>
      </c>
      <c r="D209" s="345">
        <v>89.57</v>
      </c>
      <c r="E209" s="345" t="s">
        <v>1931</v>
      </c>
      <c r="F209" s="345"/>
      <c r="G209" s="341"/>
    </row>
    <row r="210" spans="1:7">
      <c r="A210" s="341">
        <v>209</v>
      </c>
      <c r="B210" s="345" t="s">
        <v>2134</v>
      </c>
      <c r="C210" s="345" t="s">
        <v>794</v>
      </c>
      <c r="D210" s="345">
        <v>89.89</v>
      </c>
      <c r="E210" s="345" t="s">
        <v>1931</v>
      </c>
      <c r="F210" s="345" t="s">
        <v>2098</v>
      </c>
      <c r="G210" s="341"/>
    </row>
    <row r="211" spans="1:7">
      <c r="A211" s="341">
        <v>210</v>
      </c>
      <c r="B211" s="345" t="s">
        <v>2135</v>
      </c>
      <c r="C211" s="345" t="s">
        <v>794</v>
      </c>
      <c r="D211" s="345">
        <v>89.89</v>
      </c>
      <c r="E211" s="345" t="s">
        <v>1931</v>
      </c>
      <c r="F211" s="345"/>
      <c r="G211" s="341"/>
    </row>
    <row r="212" spans="1:7">
      <c r="A212" s="341">
        <v>211</v>
      </c>
      <c r="B212" s="345" t="s">
        <v>2136</v>
      </c>
      <c r="C212" s="345" t="s">
        <v>794</v>
      </c>
      <c r="D212" s="345">
        <v>89.77</v>
      </c>
      <c r="E212" s="345" t="s">
        <v>1931</v>
      </c>
      <c r="F212" s="345"/>
      <c r="G212" s="341"/>
    </row>
    <row r="213" spans="1:7">
      <c r="A213" s="341">
        <v>212</v>
      </c>
      <c r="B213" s="345" t="s">
        <v>2137</v>
      </c>
      <c r="C213" s="345" t="s">
        <v>794</v>
      </c>
      <c r="D213" s="345">
        <v>89.57</v>
      </c>
      <c r="E213" s="345" t="s">
        <v>1931</v>
      </c>
      <c r="F213" s="345"/>
      <c r="G213" s="341"/>
    </row>
    <row r="214" spans="1:7">
      <c r="A214" s="341">
        <v>213</v>
      </c>
      <c r="B214" s="345" t="s">
        <v>2138</v>
      </c>
      <c r="C214" s="345" t="s">
        <v>794</v>
      </c>
      <c r="D214" s="345">
        <v>89.77</v>
      </c>
      <c r="E214" s="345" t="s">
        <v>1931</v>
      </c>
      <c r="F214" s="345"/>
      <c r="G214" s="341"/>
    </row>
    <row r="215" spans="1:7">
      <c r="A215" s="341">
        <v>214</v>
      </c>
      <c r="B215" s="345" t="s">
        <v>2139</v>
      </c>
      <c r="C215" s="345" t="s">
        <v>794</v>
      </c>
      <c r="D215" s="345">
        <v>89.77</v>
      </c>
      <c r="E215" s="345" t="s">
        <v>1931</v>
      </c>
      <c r="F215" s="345"/>
      <c r="G215" s="341"/>
    </row>
    <row r="216" spans="1:7">
      <c r="A216" s="341">
        <v>215</v>
      </c>
      <c r="B216" s="345" t="s">
        <v>2140</v>
      </c>
      <c r="C216" s="345" t="s">
        <v>794</v>
      </c>
      <c r="D216" s="345">
        <v>90.2</v>
      </c>
      <c r="E216" s="345" t="s">
        <v>1931</v>
      </c>
      <c r="F216" s="345"/>
      <c r="G216" s="341"/>
    </row>
    <row r="217" spans="1:7">
      <c r="A217" s="341">
        <v>216</v>
      </c>
      <c r="B217" s="345" t="s">
        <v>2141</v>
      </c>
      <c r="C217" s="345" t="s">
        <v>794</v>
      </c>
      <c r="D217" s="345">
        <v>90</v>
      </c>
      <c r="E217" s="345" t="s">
        <v>1931</v>
      </c>
      <c r="F217" s="345"/>
      <c r="G217" s="341"/>
    </row>
    <row r="218" spans="1:7">
      <c r="A218" s="341">
        <v>217</v>
      </c>
      <c r="B218" s="345" t="s">
        <v>2142</v>
      </c>
      <c r="C218" s="345" t="s">
        <v>794</v>
      </c>
      <c r="D218" s="345">
        <v>90</v>
      </c>
      <c r="E218" s="345" t="s">
        <v>1931</v>
      </c>
      <c r="F218" s="345"/>
      <c r="G218" s="341"/>
    </row>
    <row r="219" spans="1:7">
      <c r="A219" s="341">
        <v>218</v>
      </c>
      <c r="B219" s="345" t="s">
        <v>2143</v>
      </c>
      <c r="C219" s="345" t="s">
        <v>794</v>
      </c>
      <c r="D219" s="345">
        <v>90.2</v>
      </c>
      <c r="E219" s="345" t="s">
        <v>1931</v>
      </c>
      <c r="F219" s="345"/>
      <c r="G219" s="341"/>
    </row>
    <row r="220" spans="1:7">
      <c r="A220" s="341">
        <v>219</v>
      </c>
      <c r="B220" s="345" t="s">
        <v>2144</v>
      </c>
      <c r="C220" s="345" t="s">
        <v>794</v>
      </c>
      <c r="D220" s="345">
        <v>90</v>
      </c>
      <c r="E220" s="345" t="s">
        <v>1931</v>
      </c>
      <c r="F220" s="345"/>
      <c r="G220" s="341"/>
    </row>
    <row r="221" spans="1:7">
      <c r="A221" s="341">
        <v>220</v>
      </c>
      <c r="B221" s="345" t="s">
        <v>2145</v>
      </c>
      <c r="C221" s="345" t="s">
        <v>794</v>
      </c>
      <c r="D221" s="345">
        <v>90</v>
      </c>
      <c r="E221" s="345" t="s">
        <v>1931</v>
      </c>
      <c r="F221" s="345"/>
      <c r="G221" s="341"/>
    </row>
    <row r="222" spans="1:7">
      <c r="A222" s="341">
        <v>221</v>
      </c>
      <c r="B222" s="345" t="s">
        <v>2146</v>
      </c>
      <c r="C222" s="345" t="s">
        <v>794</v>
      </c>
      <c r="D222" s="345">
        <v>90</v>
      </c>
      <c r="E222" s="345" t="s">
        <v>1931</v>
      </c>
      <c r="F222" s="345"/>
      <c r="G222" s="341"/>
    </row>
    <row r="223" spans="1:7">
      <c r="A223" s="341">
        <v>222</v>
      </c>
      <c r="B223" s="345" t="s">
        <v>2147</v>
      </c>
      <c r="C223" s="345" t="s">
        <v>794</v>
      </c>
      <c r="D223" s="345">
        <v>89.84</v>
      </c>
      <c r="E223" s="345" t="s">
        <v>1931</v>
      </c>
      <c r="F223" s="345"/>
      <c r="G223" s="341"/>
    </row>
    <row r="224" spans="1:7">
      <c r="A224" s="341">
        <v>223</v>
      </c>
      <c r="B224" s="345" t="s">
        <v>2148</v>
      </c>
      <c r="C224" s="345" t="s">
        <v>794</v>
      </c>
      <c r="D224" s="345">
        <v>89.64</v>
      </c>
      <c r="E224" s="345" t="s">
        <v>1931</v>
      </c>
      <c r="F224" s="345"/>
      <c r="G224" s="341"/>
    </row>
    <row r="225" spans="1:7">
      <c r="A225" s="341">
        <v>224</v>
      </c>
      <c r="B225" s="345" t="s">
        <v>2149</v>
      </c>
      <c r="C225" s="345" t="s">
        <v>794</v>
      </c>
      <c r="D225" s="345">
        <v>89.84</v>
      </c>
      <c r="E225" s="345" t="s">
        <v>1931</v>
      </c>
      <c r="F225" s="345"/>
      <c r="G225" s="341"/>
    </row>
    <row r="226" spans="1:7">
      <c r="A226" s="341">
        <v>225</v>
      </c>
      <c r="B226" s="345" t="s">
        <v>2150</v>
      </c>
      <c r="C226" s="345" t="s">
        <v>794</v>
      </c>
      <c r="D226" s="345">
        <v>89.64</v>
      </c>
      <c r="E226" s="345" t="s">
        <v>1931</v>
      </c>
      <c r="F226" s="345"/>
      <c r="G226" s="341"/>
    </row>
    <row r="227" spans="1:7">
      <c r="A227" s="341">
        <v>226</v>
      </c>
      <c r="B227" s="345" t="s">
        <v>2151</v>
      </c>
      <c r="C227" s="345" t="s">
        <v>794</v>
      </c>
      <c r="D227" s="345">
        <v>90.16</v>
      </c>
      <c r="E227" s="345" t="s">
        <v>1931</v>
      </c>
      <c r="F227" s="345"/>
      <c r="G227" s="341"/>
    </row>
    <row r="228" spans="1:7">
      <c r="A228" s="341">
        <v>227</v>
      </c>
      <c r="B228" s="345" t="s">
        <v>2152</v>
      </c>
      <c r="C228" s="345" t="s">
        <v>794</v>
      </c>
      <c r="D228" s="345">
        <v>89.77</v>
      </c>
      <c r="E228" s="345" t="s">
        <v>1931</v>
      </c>
      <c r="F228" s="345"/>
      <c r="G228" s="341"/>
    </row>
    <row r="229" spans="1:7">
      <c r="A229" s="341">
        <v>228</v>
      </c>
      <c r="B229" s="345" t="s">
        <v>2153</v>
      </c>
      <c r="C229" s="345" t="s">
        <v>794</v>
      </c>
      <c r="D229" s="345">
        <v>89.57</v>
      </c>
      <c r="E229" s="345" t="s">
        <v>1931</v>
      </c>
      <c r="F229" s="345"/>
      <c r="G229" s="341"/>
    </row>
    <row r="230" spans="1:7">
      <c r="A230" s="341">
        <v>229</v>
      </c>
      <c r="B230" s="345" t="s">
        <v>2154</v>
      </c>
      <c r="C230" s="345" t="s">
        <v>794</v>
      </c>
      <c r="D230" s="345">
        <v>89.77</v>
      </c>
      <c r="E230" s="345" t="s">
        <v>1931</v>
      </c>
      <c r="F230" s="345"/>
      <c r="G230" s="341"/>
    </row>
    <row r="231" spans="1:7">
      <c r="A231" s="341">
        <v>230</v>
      </c>
      <c r="B231" s="345" t="s">
        <v>2155</v>
      </c>
      <c r="C231" s="345" t="s">
        <v>794</v>
      </c>
      <c r="D231" s="345">
        <v>89.57</v>
      </c>
      <c r="E231" s="345" t="s">
        <v>1931</v>
      </c>
      <c r="F231" s="345"/>
      <c r="G231" s="341"/>
    </row>
    <row r="232" spans="1:7">
      <c r="A232" s="341">
        <v>231</v>
      </c>
      <c r="B232" s="345" t="s">
        <v>2156</v>
      </c>
      <c r="C232" s="345" t="s">
        <v>794</v>
      </c>
      <c r="D232" s="345">
        <v>89.57</v>
      </c>
      <c r="E232" s="345" t="s">
        <v>1931</v>
      </c>
      <c r="F232" s="345"/>
      <c r="G232" s="341"/>
    </row>
    <row r="233" spans="1:7">
      <c r="A233" s="341">
        <v>232</v>
      </c>
      <c r="B233" s="345" t="s">
        <v>2157</v>
      </c>
      <c r="C233" s="345" t="s">
        <v>794</v>
      </c>
      <c r="D233" s="345">
        <v>89.6</v>
      </c>
      <c r="E233" s="345" t="s">
        <v>1931</v>
      </c>
      <c r="F233" s="345"/>
      <c r="G233" s="341"/>
    </row>
    <row r="234" spans="1:7">
      <c r="A234" s="341">
        <v>233</v>
      </c>
      <c r="B234" s="345" t="s">
        <v>2158</v>
      </c>
      <c r="C234" s="345" t="s">
        <v>794</v>
      </c>
      <c r="D234" s="345">
        <v>90.16</v>
      </c>
      <c r="E234" s="345" t="s">
        <v>1931</v>
      </c>
      <c r="F234" s="345"/>
      <c r="G234" s="341"/>
    </row>
    <row r="235" spans="1:7">
      <c r="A235" s="341">
        <v>234</v>
      </c>
      <c r="B235" s="345" t="s">
        <v>2159</v>
      </c>
      <c r="C235" s="345" t="s">
        <v>794</v>
      </c>
      <c r="D235" s="345">
        <v>90.4</v>
      </c>
      <c r="E235" s="345" t="s">
        <v>1931</v>
      </c>
      <c r="F235" s="345"/>
      <c r="G235" s="341"/>
    </row>
    <row r="236" spans="1:7">
      <c r="A236" s="341">
        <v>235</v>
      </c>
      <c r="B236" s="345" t="s">
        <v>2160</v>
      </c>
      <c r="C236" s="345" t="s">
        <v>794</v>
      </c>
      <c r="D236" s="345">
        <v>90.38</v>
      </c>
      <c r="E236" s="345" t="s">
        <v>1931</v>
      </c>
      <c r="F236" s="345"/>
      <c r="G236" s="341"/>
    </row>
    <row r="237" spans="1:7">
      <c r="A237" s="341">
        <v>236</v>
      </c>
      <c r="B237" s="345" t="s">
        <v>2161</v>
      </c>
      <c r="C237" s="345" t="s">
        <v>714</v>
      </c>
      <c r="D237" s="345">
        <v>66.44</v>
      </c>
      <c r="E237" s="345" t="s">
        <v>1937</v>
      </c>
      <c r="F237" s="345"/>
      <c r="G237" s="341"/>
    </row>
    <row r="238" spans="1:7">
      <c r="A238" s="341">
        <v>237</v>
      </c>
      <c r="B238" s="345" t="s">
        <v>2162</v>
      </c>
      <c r="C238" s="345" t="s">
        <v>794</v>
      </c>
      <c r="D238" s="345">
        <v>90.59</v>
      </c>
      <c r="E238" s="345" t="s">
        <v>1931</v>
      </c>
      <c r="F238" s="350" t="s">
        <v>2163</v>
      </c>
      <c r="G238" s="341"/>
    </row>
    <row r="239" spans="1:7">
      <c r="A239" s="341">
        <v>238</v>
      </c>
      <c r="B239" s="345" t="s">
        <v>2164</v>
      </c>
      <c r="C239" s="345" t="s">
        <v>714</v>
      </c>
      <c r="D239" s="345">
        <v>66.44</v>
      </c>
      <c r="E239" s="345" t="s">
        <v>1937</v>
      </c>
      <c r="F239" s="345"/>
      <c r="G239" s="341"/>
    </row>
    <row r="240" spans="1:7">
      <c r="A240" s="341">
        <v>239</v>
      </c>
      <c r="B240" s="345" t="s">
        <v>2165</v>
      </c>
      <c r="C240" s="345" t="s">
        <v>714</v>
      </c>
      <c r="D240" s="345">
        <v>66.44</v>
      </c>
      <c r="E240" s="345" t="s">
        <v>1937</v>
      </c>
      <c r="F240" s="345"/>
      <c r="G240" s="341"/>
    </row>
    <row r="241" spans="1:7">
      <c r="A241" s="341">
        <v>240</v>
      </c>
      <c r="B241" s="345" t="s">
        <v>2166</v>
      </c>
      <c r="C241" s="345" t="s">
        <v>714</v>
      </c>
      <c r="D241" s="345">
        <v>66.44</v>
      </c>
      <c r="E241" s="345" t="s">
        <v>1937</v>
      </c>
      <c r="F241" s="345"/>
      <c r="G241" s="341"/>
    </row>
    <row r="242" spans="1:7">
      <c r="A242" s="341">
        <v>241</v>
      </c>
      <c r="B242" s="345" t="s">
        <v>2167</v>
      </c>
      <c r="C242" s="345" t="s">
        <v>794</v>
      </c>
      <c r="D242" s="345">
        <v>89.84</v>
      </c>
      <c r="E242" s="345" t="s">
        <v>1931</v>
      </c>
      <c r="F242" s="345"/>
      <c r="G242" s="341"/>
    </row>
    <row r="243" spans="1:7">
      <c r="A243" s="341">
        <v>242</v>
      </c>
      <c r="B243" s="345" t="s">
        <v>2168</v>
      </c>
      <c r="C243" s="345" t="s">
        <v>794</v>
      </c>
      <c r="D243" s="345">
        <v>89.63</v>
      </c>
      <c r="E243" s="345" t="s">
        <v>1931</v>
      </c>
      <c r="F243" s="349" t="s">
        <v>2098</v>
      </c>
      <c r="G243" s="341"/>
    </row>
    <row r="244" spans="1:7">
      <c r="A244" s="341">
        <v>243</v>
      </c>
      <c r="B244" s="345" t="s">
        <v>2169</v>
      </c>
      <c r="C244" s="345" t="s">
        <v>794</v>
      </c>
      <c r="D244" s="345">
        <v>89.84</v>
      </c>
      <c r="E244" s="345" t="s">
        <v>1931</v>
      </c>
      <c r="F244" s="349" t="s">
        <v>2098</v>
      </c>
      <c r="G244" s="341"/>
    </row>
    <row r="245" spans="1:7">
      <c r="A245" s="341">
        <v>244</v>
      </c>
      <c r="B245" s="345" t="s">
        <v>2170</v>
      </c>
      <c r="C245" s="345" t="s">
        <v>794</v>
      </c>
      <c r="D245" s="345">
        <v>89.84</v>
      </c>
      <c r="E245" s="345" t="s">
        <v>1931</v>
      </c>
      <c r="F245" s="345"/>
      <c r="G245" s="341"/>
    </row>
    <row r="246" spans="1:7">
      <c r="A246" s="341">
        <v>245</v>
      </c>
      <c r="B246" s="345" t="s">
        <v>2171</v>
      </c>
      <c r="C246" s="345" t="s">
        <v>794</v>
      </c>
      <c r="D246" s="345">
        <v>89.63</v>
      </c>
      <c r="E246" s="345" t="s">
        <v>1931</v>
      </c>
      <c r="F246" s="345"/>
      <c r="G246" s="341"/>
    </row>
    <row r="247" spans="1:7">
      <c r="A247" s="341">
        <v>246</v>
      </c>
      <c r="B247" s="345" t="s">
        <v>2172</v>
      </c>
      <c r="C247" s="345" t="s">
        <v>794</v>
      </c>
      <c r="D247" s="345">
        <v>89.63</v>
      </c>
      <c r="E247" s="345" t="s">
        <v>1931</v>
      </c>
      <c r="F247" s="345"/>
      <c r="G247" s="341"/>
    </row>
    <row r="248" spans="1:7">
      <c r="A248" s="341">
        <v>247</v>
      </c>
      <c r="B248" s="345" t="s">
        <v>2173</v>
      </c>
      <c r="C248" s="345" t="s">
        <v>794</v>
      </c>
      <c r="D248" s="345">
        <v>89.63</v>
      </c>
      <c r="E248" s="345" t="s">
        <v>1931</v>
      </c>
      <c r="F248" s="345"/>
      <c r="G248" s="341"/>
    </row>
    <row r="249" spans="1:7">
      <c r="A249" s="341">
        <v>248</v>
      </c>
      <c r="B249" s="345" t="s">
        <v>2174</v>
      </c>
      <c r="C249" s="345" t="s">
        <v>794</v>
      </c>
      <c r="D249" s="345">
        <v>90.56</v>
      </c>
      <c r="E249" s="345" t="s">
        <v>1931</v>
      </c>
      <c r="F249" s="345"/>
      <c r="G249" s="341"/>
    </row>
    <row r="250" spans="1:7">
      <c r="A250" s="341">
        <v>249</v>
      </c>
      <c r="B250" s="345" t="s">
        <v>2175</v>
      </c>
      <c r="C250" s="345" t="s">
        <v>714</v>
      </c>
      <c r="D250" s="345">
        <v>66.19</v>
      </c>
      <c r="E250" s="345" t="s">
        <v>1937</v>
      </c>
      <c r="F250" s="345"/>
      <c r="G250" s="341"/>
    </row>
    <row r="251" spans="1:7">
      <c r="A251" s="341">
        <v>250</v>
      </c>
      <c r="B251" s="345" t="s">
        <v>2176</v>
      </c>
      <c r="C251" s="345" t="s">
        <v>714</v>
      </c>
      <c r="D251" s="345">
        <v>66.13</v>
      </c>
      <c r="E251" s="345" t="s">
        <v>1937</v>
      </c>
      <c r="F251" s="345"/>
      <c r="G251" s="341"/>
    </row>
    <row r="252" spans="1:7">
      <c r="A252" s="341">
        <v>251</v>
      </c>
      <c r="B252" s="345" t="s">
        <v>2177</v>
      </c>
      <c r="C252" s="345" t="s">
        <v>714</v>
      </c>
      <c r="D252" s="345">
        <v>66.19</v>
      </c>
      <c r="E252" s="345" t="s">
        <v>1937</v>
      </c>
      <c r="F252" s="345"/>
      <c r="G252" s="341"/>
    </row>
    <row r="253" spans="1:7">
      <c r="A253" s="341">
        <v>252</v>
      </c>
      <c r="B253" s="345" t="s">
        <v>2178</v>
      </c>
      <c r="C253" s="345" t="s">
        <v>714</v>
      </c>
      <c r="D253" s="345">
        <v>66.19</v>
      </c>
      <c r="E253" s="345" t="s">
        <v>1937</v>
      </c>
      <c r="F253" s="345"/>
      <c r="G253" s="341"/>
    </row>
    <row r="254" spans="1:7">
      <c r="A254" s="341">
        <v>253</v>
      </c>
      <c r="B254" s="345" t="s">
        <v>2179</v>
      </c>
      <c r="C254" s="345" t="s">
        <v>714</v>
      </c>
      <c r="D254" s="345">
        <v>66.19</v>
      </c>
      <c r="E254" s="345" t="s">
        <v>1937</v>
      </c>
      <c r="F254" s="345"/>
      <c r="G254" s="341"/>
    </row>
    <row r="255" spans="1:7">
      <c r="A255" s="341">
        <v>254</v>
      </c>
      <c r="B255" s="345" t="s">
        <v>2180</v>
      </c>
      <c r="C255" s="345" t="s">
        <v>714</v>
      </c>
      <c r="D255" s="345">
        <v>66.19</v>
      </c>
      <c r="E255" s="345" t="s">
        <v>1937</v>
      </c>
      <c r="F255" s="345"/>
      <c r="G255" s="341"/>
    </row>
    <row r="256" spans="1:7">
      <c r="A256" s="341">
        <v>255</v>
      </c>
      <c r="B256" s="345" t="s">
        <v>2181</v>
      </c>
      <c r="C256" s="345" t="s">
        <v>714</v>
      </c>
      <c r="D256" s="345">
        <v>66.19</v>
      </c>
      <c r="E256" s="345" t="s">
        <v>1937</v>
      </c>
      <c r="F256" s="345"/>
      <c r="G256" s="341"/>
    </row>
    <row r="257" spans="1:7">
      <c r="A257" s="341">
        <v>256</v>
      </c>
      <c r="B257" s="345" t="s">
        <v>2182</v>
      </c>
      <c r="C257" s="345" t="s">
        <v>794</v>
      </c>
      <c r="D257" s="345">
        <v>90.04</v>
      </c>
      <c r="E257" s="345" t="s">
        <v>1931</v>
      </c>
      <c r="F257" s="345"/>
      <c r="G257" s="341"/>
    </row>
    <row r="258" spans="1:7">
      <c r="A258" s="341">
        <v>257</v>
      </c>
      <c r="B258" s="345" t="s">
        <v>2183</v>
      </c>
      <c r="C258" s="345" t="s">
        <v>794</v>
      </c>
      <c r="D258" s="345">
        <v>90.25</v>
      </c>
      <c r="E258" s="345" t="s">
        <v>1931</v>
      </c>
      <c r="F258" s="345"/>
      <c r="G258" s="341"/>
    </row>
    <row r="259" spans="1:7">
      <c r="A259" s="341">
        <v>258</v>
      </c>
      <c r="B259" s="345" t="s">
        <v>2184</v>
      </c>
      <c r="C259" s="345" t="s">
        <v>794</v>
      </c>
      <c r="D259" s="345">
        <v>90.04</v>
      </c>
      <c r="E259" s="345" t="s">
        <v>1931</v>
      </c>
      <c r="F259" s="345"/>
      <c r="G259" s="341"/>
    </row>
    <row r="260" spans="1:7">
      <c r="A260" s="341">
        <v>259</v>
      </c>
      <c r="B260" s="345" t="s">
        <v>2185</v>
      </c>
      <c r="C260" s="345" t="s">
        <v>794</v>
      </c>
      <c r="D260" s="345">
        <v>90.25</v>
      </c>
      <c r="E260" s="345" t="s">
        <v>1931</v>
      </c>
      <c r="F260" s="345"/>
      <c r="G260" s="341"/>
    </row>
    <row r="261" spans="1:7">
      <c r="A261" s="341">
        <v>260</v>
      </c>
      <c r="B261" s="345" t="s">
        <v>2186</v>
      </c>
      <c r="C261" s="345" t="s">
        <v>714</v>
      </c>
      <c r="D261" s="345">
        <v>66.19</v>
      </c>
      <c r="E261" s="345" t="s">
        <v>1937</v>
      </c>
      <c r="F261" s="345"/>
      <c r="G261" s="341"/>
    </row>
    <row r="262" spans="1:7">
      <c r="A262" s="341">
        <v>261</v>
      </c>
      <c r="B262" s="345" t="s">
        <v>2187</v>
      </c>
      <c r="C262" s="345" t="s">
        <v>714</v>
      </c>
      <c r="D262" s="345">
        <v>66.19</v>
      </c>
      <c r="E262" s="345" t="s">
        <v>1937</v>
      </c>
      <c r="F262" s="345"/>
      <c r="G262" s="341"/>
    </row>
    <row r="263" spans="1:7">
      <c r="A263" s="341">
        <v>262</v>
      </c>
      <c r="B263" s="345" t="s">
        <v>2188</v>
      </c>
      <c r="C263" s="345" t="s">
        <v>714</v>
      </c>
      <c r="D263" s="345">
        <v>66.19</v>
      </c>
      <c r="E263" s="345" t="s">
        <v>1937</v>
      </c>
      <c r="F263" s="345"/>
      <c r="G263" s="341"/>
    </row>
    <row r="264" spans="1:7">
      <c r="A264" s="341">
        <v>263</v>
      </c>
      <c r="B264" s="345" t="s">
        <v>2189</v>
      </c>
      <c r="C264" s="345" t="s">
        <v>714</v>
      </c>
      <c r="D264" s="345">
        <v>66.19</v>
      </c>
      <c r="E264" s="345" t="s">
        <v>1937</v>
      </c>
      <c r="F264" s="345"/>
      <c r="G264" s="341"/>
    </row>
    <row r="265" spans="1:7">
      <c r="A265" s="341">
        <v>264</v>
      </c>
      <c r="B265" s="345" t="s">
        <v>2190</v>
      </c>
      <c r="C265" s="345" t="s">
        <v>714</v>
      </c>
      <c r="D265" s="345">
        <v>66.19</v>
      </c>
      <c r="E265" s="345" t="s">
        <v>1937</v>
      </c>
      <c r="F265" s="345"/>
      <c r="G265" s="341"/>
    </row>
    <row r="266" spans="1:7">
      <c r="A266" s="341">
        <v>265</v>
      </c>
      <c r="B266" s="345" t="s">
        <v>2191</v>
      </c>
      <c r="C266" s="345" t="s">
        <v>714</v>
      </c>
      <c r="D266" s="345">
        <v>66.19</v>
      </c>
      <c r="E266" s="345" t="s">
        <v>1937</v>
      </c>
      <c r="F266" s="345"/>
      <c r="G266" s="341"/>
    </row>
    <row r="267" spans="1:7">
      <c r="A267" s="341">
        <v>266</v>
      </c>
      <c r="B267" s="345" t="s">
        <v>2192</v>
      </c>
      <c r="C267" s="345" t="s">
        <v>714</v>
      </c>
      <c r="D267" s="345">
        <v>66.19</v>
      </c>
      <c r="E267" s="345" t="s">
        <v>1937</v>
      </c>
      <c r="F267" s="345"/>
      <c r="G267" s="341"/>
    </row>
    <row r="268" spans="1:7">
      <c r="A268" s="341">
        <v>267</v>
      </c>
      <c r="B268" s="345" t="s">
        <v>2193</v>
      </c>
      <c r="C268" s="345" t="s">
        <v>714</v>
      </c>
      <c r="D268" s="345">
        <v>66.19</v>
      </c>
      <c r="E268" s="345" t="s">
        <v>1937</v>
      </c>
      <c r="F268" s="345"/>
      <c r="G268" s="341"/>
    </row>
    <row r="269" spans="1:7">
      <c r="A269" s="341">
        <v>268</v>
      </c>
      <c r="B269" s="345" t="s">
        <v>2194</v>
      </c>
      <c r="C269" s="345" t="s">
        <v>714</v>
      </c>
      <c r="D269" s="345">
        <v>66.19</v>
      </c>
      <c r="E269" s="345" t="s">
        <v>1937</v>
      </c>
      <c r="F269" s="345"/>
      <c r="G269" s="341"/>
    </row>
    <row r="270" spans="1:7">
      <c r="A270" s="341">
        <v>269</v>
      </c>
      <c r="B270" s="345" t="s">
        <v>2195</v>
      </c>
      <c r="C270" s="345" t="s">
        <v>714</v>
      </c>
      <c r="D270" s="345">
        <v>66.19</v>
      </c>
      <c r="E270" s="345" t="s">
        <v>1937</v>
      </c>
      <c r="F270" s="345"/>
      <c r="G270" s="341"/>
    </row>
    <row r="271" spans="1:7">
      <c r="A271" s="341">
        <v>270</v>
      </c>
      <c r="B271" s="345" t="s">
        <v>2196</v>
      </c>
      <c r="C271" s="345" t="s">
        <v>714</v>
      </c>
      <c r="D271" s="345">
        <v>66.45</v>
      </c>
      <c r="E271" s="345" t="s">
        <v>1937</v>
      </c>
      <c r="F271" s="345"/>
      <c r="G271" s="341"/>
    </row>
    <row r="272" spans="1:7">
      <c r="A272" s="341">
        <v>271</v>
      </c>
      <c r="B272" s="345" t="s">
        <v>2197</v>
      </c>
      <c r="C272" s="345" t="s">
        <v>714</v>
      </c>
      <c r="D272" s="345">
        <v>66.45</v>
      </c>
      <c r="E272" s="345" t="s">
        <v>1937</v>
      </c>
      <c r="F272" s="345"/>
      <c r="G272" s="341"/>
    </row>
    <row r="273" spans="1:7">
      <c r="A273" s="341">
        <v>272</v>
      </c>
      <c r="B273" s="345" t="s">
        <v>2198</v>
      </c>
      <c r="C273" s="345" t="s">
        <v>714</v>
      </c>
      <c r="D273" s="345">
        <v>66.45</v>
      </c>
      <c r="E273" s="345" t="s">
        <v>1937</v>
      </c>
      <c r="F273" s="345"/>
      <c r="G273" s="341"/>
    </row>
    <row r="274" spans="1:7">
      <c r="A274" s="341">
        <v>273</v>
      </c>
      <c r="B274" s="345" t="s">
        <v>2199</v>
      </c>
      <c r="C274" s="345" t="s">
        <v>714</v>
      </c>
      <c r="D274" s="345">
        <v>66.45</v>
      </c>
      <c r="E274" s="345" t="s">
        <v>1937</v>
      </c>
      <c r="F274" s="345"/>
      <c r="G274" s="341"/>
    </row>
    <row r="275" spans="1:7">
      <c r="A275" s="341">
        <v>274</v>
      </c>
      <c r="B275" s="345" t="s">
        <v>2200</v>
      </c>
      <c r="C275" s="345" t="s">
        <v>714</v>
      </c>
      <c r="D275" s="345">
        <v>66.45</v>
      </c>
      <c r="E275" s="345" t="s">
        <v>1937</v>
      </c>
      <c r="F275" s="345"/>
      <c r="G275" s="341"/>
    </row>
    <row r="276" spans="1:7">
      <c r="A276" s="341">
        <v>275</v>
      </c>
      <c r="B276" s="345" t="s">
        <v>2201</v>
      </c>
      <c r="C276" s="345" t="s">
        <v>714</v>
      </c>
      <c r="D276" s="345">
        <v>66.45</v>
      </c>
      <c r="E276" s="345" t="s">
        <v>1937</v>
      </c>
      <c r="F276" s="345"/>
      <c r="G276" s="341"/>
    </row>
    <row r="277" spans="1:7">
      <c r="A277" s="341">
        <v>276</v>
      </c>
      <c r="B277" s="345" t="s">
        <v>2202</v>
      </c>
      <c r="C277" s="345" t="s">
        <v>794</v>
      </c>
      <c r="D277" s="345">
        <v>90.39</v>
      </c>
      <c r="E277" s="345" t="s">
        <v>1931</v>
      </c>
      <c r="F277" s="345"/>
      <c r="G277" s="341"/>
    </row>
    <row r="278" spans="1:7">
      <c r="A278" s="341">
        <v>277</v>
      </c>
      <c r="B278" s="345" t="s">
        <v>2203</v>
      </c>
      <c r="C278" s="345" t="s">
        <v>794</v>
      </c>
      <c r="D278" s="345">
        <v>90.6</v>
      </c>
      <c r="E278" s="345" t="s">
        <v>1931</v>
      </c>
      <c r="F278" s="345"/>
      <c r="G278" s="341"/>
    </row>
    <row r="279" spans="1:7">
      <c r="A279" s="341">
        <v>278</v>
      </c>
      <c r="B279" s="345" t="s">
        <v>2204</v>
      </c>
      <c r="C279" s="345" t="s">
        <v>714</v>
      </c>
      <c r="D279" s="345">
        <v>66.45</v>
      </c>
      <c r="E279" s="345" t="s">
        <v>1937</v>
      </c>
      <c r="F279" s="345"/>
      <c r="G279" s="341"/>
    </row>
    <row r="280" spans="1:7">
      <c r="A280" s="341">
        <v>279</v>
      </c>
      <c r="B280" s="345" t="s">
        <v>2205</v>
      </c>
      <c r="C280" s="345" t="s">
        <v>714</v>
      </c>
      <c r="D280" s="345">
        <v>66.45</v>
      </c>
      <c r="E280" s="345" t="s">
        <v>1937</v>
      </c>
      <c r="F280" s="345"/>
      <c r="G280" s="341"/>
    </row>
    <row r="281" spans="1:7">
      <c r="A281" s="341">
        <v>280</v>
      </c>
      <c r="B281" s="345" t="s">
        <v>2206</v>
      </c>
      <c r="C281" s="345" t="s">
        <v>714</v>
      </c>
      <c r="D281" s="345">
        <v>66.45</v>
      </c>
      <c r="E281" s="345" t="s">
        <v>1937</v>
      </c>
      <c r="F281" s="345"/>
      <c r="G281" s="341"/>
    </row>
    <row r="282" spans="1:7">
      <c r="A282" s="341">
        <v>281</v>
      </c>
      <c r="B282" s="345" t="s">
        <v>2207</v>
      </c>
      <c r="C282" s="345" t="s">
        <v>714</v>
      </c>
      <c r="D282" s="345">
        <v>66.45</v>
      </c>
      <c r="E282" s="345" t="s">
        <v>1937</v>
      </c>
      <c r="F282" s="345"/>
      <c r="G282" s="341"/>
    </row>
    <row r="283" spans="1:7">
      <c r="A283" s="341">
        <v>282</v>
      </c>
      <c r="B283" s="345" t="s">
        <v>2208</v>
      </c>
      <c r="C283" s="345" t="s">
        <v>714</v>
      </c>
      <c r="D283" s="345">
        <v>66.45</v>
      </c>
      <c r="E283" s="345" t="s">
        <v>1937</v>
      </c>
      <c r="F283" s="345"/>
      <c r="G283" s="341"/>
    </row>
    <row r="284" spans="1:7">
      <c r="A284" s="341">
        <v>283</v>
      </c>
      <c r="B284" s="345" t="s">
        <v>2209</v>
      </c>
      <c r="C284" s="345" t="s">
        <v>714</v>
      </c>
      <c r="D284" s="345">
        <v>66.45</v>
      </c>
      <c r="E284" s="345" t="s">
        <v>1937</v>
      </c>
      <c r="F284" s="345"/>
      <c r="G284" s="341"/>
    </row>
    <row r="285" spans="1:7">
      <c r="A285" s="341">
        <v>284</v>
      </c>
      <c r="B285" s="345" t="s">
        <v>2210</v>
      </c>
      <c r="C285" s="345" t="s">
        <v>714</v>
      </c>
      <c r="D285" s="345">
        <v>66.45</v>
      </c>
      <c r="E285" s="345" t="s">
        <v>1937</v>
      </c>
      <c r="F285" s="345"/>
      <c r="G285" s="341"/>
    </row>
    <row r="286" spans="1:7">
      <c r="A286" s="341">
        <v>285</v>
      </c>
      <c r="B286" s="345" t="s">
        <v>2211</v>
      </c>
      <c r="C286" s="345" t="s">
        <v>714</v>
      </c>
      <c r="D286" s="345">
        <v>66.45</v>
      </c>
      <c r="E286" s="345" t="s">
        <v>1937</v>
      </c>
      <c r="F286" s="345"/>
      <c r="G286" s="341"/>
    </row>
    <row r="287" spans="1:7">
      <c r="A287" s="341">
        <v>286</v>
      </c>
      <c r="B287" s="345" t="s">
        <v>2212</v>
      </c>
      <c r="C287" s="345" t="s">
        <v>714</v>
      </c>
      <c r="D287" s="345">
        <v>66.45</v>
      </c>
      <c r="E287" s="345" t="s">
        <v>1937</v>
      </c>
      <c r="F287" s="345"/>
      <c r="G287" s="341"/>
    </row>
    <row r="288" spans="1:7">
      <c r="A288" s="341">
        <v>287</v>
      </c>
      <c r="B288" s="345" t="s">
        <v>2213</v>
      </c>
      <c r="C288" s="345" t="s">
        <v>714</v>
      </c>
      <c r="D288" s="345">
        <v>66.45</v>
      </c>
      <c r="E288" s="345" t="s">
        <v>1937</v>
      </c>
      <c r="F288" s="345"/>
      <c r="G288" s="341"/>
    </row>
    <row r="289" spans="1:7">
      <c r="A289" s="341">
        <v>288</v>
      </c>
      <c r="B289" s="345" t="s">
        <v>2214</v>
      </c>
      <c r="C289" s="345" t="s">
        <v>794</v>
      </c>
      <c r="D289" s="345">
        <v>90.6</v>
      </c>
      <c r="E289" s="345" t="s">
        <v>1931</v>
      </c>
      <c r="F289" s="345"/>
      <c r="G289" s="341"/>
    </row>
    <row r="290" spans="1:7">
      <c r="A290" s="341">
        <v>289</v>
      </c>
      <c r="B290" s="345" t="s">
        <v>2215</v>
      </c>
      <c r="C290" s="345" t="s">
        <v>714</v>
      </c>
      <c r="D290" s="345">
        <v>66.45</v>
      </c>
      <c r="E290" s="345" t="s">
        <v>1937</v>
      </c>
      <c r="F290" s="345"/>
      <c r="G290" s="341"/>
    </row>
    <row r="291" spans="1:7">
      <c r="A291" s="341">
        <v>290</v>
      </c>
      <c r="B291" s="345" t="s">
        <v>2216</v>
      </c>
      <c r="C291" s="345" t="s">
        <v>714</v>
      </c>
      <c r="D291" s="345">
        <v>66.45</v>
      </c>
      <c r="E291" s="345" t="s">
        <v>1937</v>
      </c>
      <c r="F291" s="345"/>
      <c r="G291" s="341"/>
    </row>
    <row r="292" spans="1:7">
      <c r="A292" s="341">
        <v>291</v>
      </c>
      <c r="B292" s="345" t="s">
        <v>2217</v>
      </c>
      <c r="C292" s="345" t="s">
        <v>714</v>
      </c>
      <c r="D292" s="345">
        <v>66.45</v>
      </c>
      <c r="E292" s="345" t="s">
        <v>1937</v>
      </c>
      <c r="F292" s="345"/>
      <c r="G292" s="341"/>
    </row>
    <row r="293" spans="1:7">
      <c r="A293" s="341">
        <v>292</v>
      </c>
      <c r="B293" s="345" t="s">
        <v>2218</v>
      </c>
      <c r="C293" s="345" t="s">
        <v>714</v>
      </c>
      <c r="D293" s="345">
        <v>66.45</v>
      </c>
      <c r="E293" s="345" t="s">
        <v>1937</v>
      </c>
      <c r="F293" s="345"/>
      <c r="G293" s="341"/>
    </row>
    <row r="294" spans="1:7">
      <c r="A294" s="341">
        <v>293</v>
      </c>
      <c r="B294" s="345" t="s">
        <v>2219</v>
      </c>
      <c r="C294" s="345" t="s">
        <v>714</v>
      </c>
      <c r="D294" s="345">
        <v>66.45</v>
      </c>
      <c r="E294" s="345" t="s">
        <v>1937</v>
      </c>
      <c r="F294" s="345"/>
      <c r="G294" s="341"/>
    </row>
    <row r="295" spans="1:7">
      <c r="A295" s="341">
        <v>294</v>
      </c>
      <c r="B295" s="345" t="s">
        <v>2220</v>
      </c>
      <c r="C295" s="345" t="s">
        <v>714</v>
      </c>
      <c r="D295" s="345">
        <v>66.13</v>
      </c>
      <c r="E295" s="345" t="s">
        <v>1937</v>
      </c>
      <c r="F295" s="345"/>
      <c r="G295" s="341"/>
    </row>
    <row r="296" spans="1:7">
      <c r="A296" s="341">
        <v>295</v>
      </c>
      <c r="B296" s="345" t="s">
        <v>2221</v>
      </c>
      <c r="C296" s="345" t="s">
        <v>714</v>
      </c>
      <c r="D296" s="345">
        <v>66.13</v>
      </c>
      <c r="E296" s="345" t="s">
        <v>1937</v>
      </c>
      <c r="F296" s="345"/>
      <c r="G296" s="341"/>
    </row>
    <row r="297" spans="1:7">
      <c r="A297" s="341">
        <v>296</v>
      </c>
      <c r="B297" s="345" t="s">
        <v>2222</v>
      </c>
      <c r="C297" s="345" t="s">
        <v>714</v>
      </c>
      <c r="D297" s="345">
        <v>66.13</v>
      </c>
      <c r="E297" s="345" t="s">
        <v>1937</v>
      </c>
      <c r="F297" s="345"/>
      <c r="G297" s="341"/>
    </row>
    <row r="298" spans="1:7">
      <c r="A298" s="341">
        <v>297</v>
      </c>
      <c r="B298" s="345" t="s">
        <v>2223</v>
      </c>
      <c r="C298" s="345" t="s">
        <v>714</v>
      </c>
      <c r="D298" s="345">
        <v>66.13</v>
      </c>
      <c r="E298" s="345" t="s">
        <v>1937</v>
      </c>
      <c r="F298" s="345"/>
      <c r="G298" s="341"/>
    </row>
    <row r="299" spans="1:7">
      <c r="A299" s="341">
        <v>298</v>
      </c>
      <c r="B299" s="345" t="s">
        <v>2224</v>
      </c>
      <c r="C299" s="345" t="s">
        <v>714</v>
      </c>
      <c r="D299" s="345">
        <v>66.13</v>
      </c>
      <c r="E299" s="345" t="s">
        <v>1937</v>
      </c>
      <c r="F299" s="345"/>
      <c r="G299" s="341"/>
    </row>
    <row r="300" spans="1:7">
      <c r="A300" s="341">
        <v>299</v>
      </c>
      <c r="B300" s="345" t="s">
        <v>2225</v>
      </c>
      <c r="C300" s="345" t="s">
        <v>714</v>
      </c>
      <c r="D300" s="345">
        <v>66.13</v>
      </c>
      <c r="E300" s="345" t="s">
        <v>1937</v>
      </c>
      <c r="F300" s="345"/>
      <c r="G300" s="341"/>
    </row>
    <row r="301" spans="1:7">
      <c r="A301" s="341">
        <v>300</v>
      </c>
      <c r="B301" s="345" t="s">
        <v>2226</v>
      </c>
      <c r="C301" s="345" t="s">
        <v>714</v>
      </c>
      <c r="D301" s="345">
        <v>66.13</v>
      </c>
      <c r="E301" s="345" t="s">
        <v>1937</v>
      </c>
      <c r="F301" s="345"/>
      <c r="G301" s="341"/>
    </row>
    <row r="302" spans="1:7">
      <c r="A302" s="341">
        <v>301</v>
      </c>
      <c r="B302" s="345" t="s">
        <v>2227</v>
      </c>
      <c r="C302" s="345" t="s">
        <v>714</v>
      </c>
      <c r="D302" s="345">
        <v>66.13</v>
      </c>
      <c r="E302" s="345" t="s">
        <v>1937</v>
      </c>
      <c r="F302" s="345"/>
      <c r="G302" s="341"/>
    </row>
    <row r="303" spans="1:7">
      <c r="A303" s="341">
        <v>302</v>
      </c>
      <c r="B303" s="345" t="s">
        <v>2228</v>
      </c>
      <c r="C303" s="345" t="s">
        <v>714</v>
      </c>
      <c r="D303" s="345">
        <v>66.13</v>
      </c>
      <c r="E303" s="345" t="s">
        <v>1937</v>
      </c>
      <c r="F303" s="345"/>
      <c r="G303" s="341"/>
    </row>
    <row r="304" spans="1:7">
      <c r="A304" s="341">
        <v>303</v>
      </c>
      <c r="B304" s="345" t="s">
        <v>2229</v>
      </c>
      <c r="C304" s="345" t="s">
        <v>714</v>
      </c>
      <c r="D304" s="345">
        <v>66.13</v>
      </c>
      <c r="E304" s="345" t="s">
        <v>1937</v>
      </c>
      <c r="F304" s="345"/>
      <c r="G304" s="341"/>
    </row>
    <row r="305" spans="1:7">
      <c r="A305" s="341">
        <v>304</v>
      </c>
      <c r="B305" s="345" t="s">
        <v>2230</v>
      </c>
      <c r="C305" s="345" t="s">
        <v>714</v>
      </c>
      <c r="D305" s="345">
        <v>66.13</v>
      </c>
      <c r="E305" s="345" t="s">
        <v>1937</v>
      </c>
      <c r="F305" s="345"/>
      <c r="G305" s="341"/>
    </row>
    <row r="306" spans="1:7">
      <c r="A306" s="341">
        <v>305</v>
      </c>
      <c r="B306" s="345" t="s">
        <v>2231</v>
      </c>
      <c r="C306" s="345" t="s">
        <v>714</v>
      </c>
      <c r="D306" s="345">
        <v>66.13</v>
      </c>
      <c r="E306" s="345" t="s">
        <v>1937</v>
      </c>
      <c r="F306" s="345"/>
      <c r="G306" s="341"/>
    </row>
    <row r="307" spans="1:7">
      <c r="A307" s="341">
        <v>306</v>
      </c>
      <c r="B307" s="345" t="s">
        <v>2232</v>
      </c>
      <c r="C307" s="345" t="s">
        <v>714</v>
      </c>
      <c r="D307" s="345">
        <v>69.959999999999994</v>
      </c>
      <c r="E307" s="345" t="s">
        <v>2233</v>
      </c>
      <c r="F307" s="351"/>
      <c r="G307" s="341"/>
    </row>
    <row r="308" spans="1:7">
      <c r="A308" s="341">
        <v>307</v>
      </c>
      <c r="B308" s="345" t="s">
        <v>2234</v>
      </c>
      <c r="C308" s="345" t="s">
        <v>733</v>
      </c>
      <c r="D308" s="345">
        <v>98.44</v>
      </c>
      <c r="E308" s="345" t="s">
        <v>2235</v>
      </c>
      <c r="F308" s="351"/>
      <c r="G308" s="341"/>
    </row>
    <row r="309" spans="1:7">
      <c r="A309" s="341">
        <v>308</v>
      </c>
      <c r="B309" s="345" t="s">
        <v>2236</v>
      </c>
      <c r="C309" s="345" t="s">
        <v>733</v>
      </c>
      <c r="D309" s="345">
        <v>98.44</v>
      </c>
      <c r="E309" s="345" t="s">
        <v>2235</v>
      </c>
      <c r="F309" s="351"/>
      <c r="G309" s="341"/>
    </row>
    <row r="310" spans="1:7">
      <c r="A310" s="341">
        <v>309</v>
      </c>
      <c r="B310" s="345" t="s">
        <v>2237</v>
      </c>
      <c r="C310" s="345" t="s">
        <v>714</v>
      </c>
      <c r="D310" s="345">
        <v>69.959999999999994</v>
      </c>
      <c r="E310" s="345" t="s">
        <v>2233</v>
      </c>
      <c r="F310" s="351"/>
      <c r="G310" s="341"/>
    </row>
    <row r="311" spans="1:7">
      <c r="A311" s="341">
        <v>310</v>
      </c>
      <c r="B311" s="345" t="s">
        <v>2238</v>
      </c>
      <c r="C311" s="345" t="s">
        <v>714</v>
      </c>
      <c r="D311" s="345">
        <v>69.959999999999994</v>
      </c>
      <c r="E311" s="345" t="s">
        <v>2233</v>
      </c>
      <c r="F311" s="351"/>
      <c r="G311" s="341"/>
    </row>
    <row r="312" spans="1:7">
      <c r="A312" s="341">
        <v>311</v>
      </c>
      <c r="B312" s="345" t="s">
        <v>2239</v>
      </c>
      <c r="C312" s="345" t="s">
        <v>733</v>
      </c>
      <c r="D312" s="345">
        <v>98.96</v>
      </c>
      <c r="E312" s="345" t="s">
        <v>2235</v>
      </c>
      <c r="F312" s="351"/>
      <c r="G312" s="341"/>
    </row>
    <row r="313" spans="1:7">
      <c r="A313" s="341">
        <v>312</v>
      </c>
      <c r="B313" s="345" t="s">
        <v>2240</v>
      </c>
      <c r="C313" s="345" t="s">
        <v>794</v>
      </c>
      <c r="D313" s="345">
        <v>90.08</v>
      </c>
      <c r="E313" s="345" t="s">
        <v>1931</v>
      </c>
      <c r="F313" s="345"/>
      <c r="G313" s="341"/>
    </row>
    <row r="314" spans="1:7">
      <c r="A314" s="341">
        <v>313</v>
      </c>
      <c r="B314" s="345" t="s">
        <v>2241</v>
      </c>
      <c r="C314" s="345" t="s">
        <v>794</v>
      </c>
      <c r="D314" s="345">
        <v>90.08</v>
      </c>
      <c r="E314" s="345" t="s">
        <v>1931</v>
      </c>
      <c r="F314" s="345"/>
      <c r="G314" s="341"/>
    </row>
    <row r="315" spans="1:7">
      <c r="A315" s="341">
        <v>314</v>
      </c>
      <c r="B315" s="345" t="s">
        <v>2242</v>
      </c>
      <c r="C315" s="345" t="s">
        <v>794</v>
      </c>
      <c r="D315" s="345">
        <v>90.08</v>
      </c>
      <c r="E315" s="345" t="s">
        <v>1931</v>
      </c>
      <c r="F315" s="345"/>
      <c r="G315" s="341"/>
    </row>
    <row r="316" spans="1:7">
      <c r="A316" s="341">
        <v>315</v>
      </c>
      <c r="B316" s="345" t="s">
        <v>2243</v>
      </c>
      <c r="C316" s="345" t="s">
        <v>794</v>
      </c>
      <c r="D316" s="345">
        <v>90.08</v>
      </c>
      <c r="E316" s="345" t="s">
        <v>1931</v>
      </c>
      <c r="F316" s="345"/>
      <c r="G316" s="341"/>
    </row>
    <row r="317" spans="1:7">
      <c r="A317" s="341">
        <v>316</v>
      </c>
      <c r="B317" s="345" t="s">
        <v>2244</v>
      </c>
      <c r="C317" s="345" t="s">
        <v>794</v>
      </c>
      <c r="D317" s="345">
        <v>90.6</v>
      </c>
      <c r="E317" s="345" t="s">
        <v>1931</v>
      </c>
      <c r="F317" s="345"/>
      <c r="G317" s="341"/>
    </row>
    <row r="318" spans="1:7">
      <c r="A318" s="341">
        <v>317</v>
      </c>
      <c r="B318" s="345" t="s">
        <v>2245</v>
      </c>
      <c r="C318" s="345" t="s">
        <v>794</v>
      </c>
      <c r="D318" s="345">
        <v>90.08</v>
      </c>
      <c r="E318" s="345" t="s">
        <v>1931</v>
      </c>
      <c r="F318" s="345"/>
      <c r="G318" s="341"/>
    </row>
    <row r="319" spans="1:7">
      <c r="A319" s="341">
        <v>318</v>
      </c>
      <c r="B319" s="345" t="s">
        <v>2246</v>
      </c>
      <c r="C319" s="345" t="s">
        <v>794</v>
      </c>
      <c r="D319" s="345">
        <v>89.88</v>
      </c>
      <c r="E319" s="345" t="s">
        <v>1931</v>
      </c>
      <c r="F319" s="345"/>
      <c r="G319" s="341"/>
    </row>
    <row r="320" spans="1:7">
      <c r="A320" s="341">
        <v>319</v>
      </c>
      <c r="B320" s="345" t="s">
        <v>2247</v>
      </c>
      <c r="C320" s="345" t="s">
        <v>794</v>
      </c>
      <c r="D320" s="345">
        <v>89.88</v>
      </c>
      <c r="E320" s="345" t="s">
        <v>1931</v>
      </c>
      <c r="F320" s="345"/>
      <c r="G320" s="341"/>
    </row>
    <row r="321" spans="1:7">
      <c r="A321" s="341">
        <v>320</v>
      </c>
      <c r="B321" s="345" t="s">
        <v>2248</v>
      </c>
      <c r="C321" s="345" t="s">
        <v>794</v>
      </c>
      <c r="D321" s="345">
        <v>90.12</v>
      </c>
      <c r="E321" s="345" t="s">
        <v>1931</v>
      </c>
      <c r="F321" s="345"/>
      <c r="G321" s="341"/>
    </row>
    <row r="322" spans="1:7">
      <c r="A322" s="341">
        <v>321</v>
      </c>
      <c r="B322" s="345" t="s">
        <v>2249</v>
      </c>
      <c r="C322" s="345" t="s">
        <v>794</v>
      </c>
      <c r="D322" s="345">
        <v>89.88</v>
      </c>
      <c r="E322" s="345" t="s">
        <v>1931</v>
      </c>
      <c r="F322" s="345"/>
      <c r="G322" s="341"/>
    </row>
    <row r="323" spans="1:7">
      <c r="A323" s="341">
        <v>322</v>
      </c>
      <c r="B323" s="345" t="s">
        <v>2250</v>
      </c>
      <c r="C323" s="345" t="s">
        <v>794</v>
      </c>
      <c r="D323" s="345">
        <v>90.12</v>
      </c>
      <c r="E323" s="345" t="s">
        <v>1931</v>
      </c>
      <c r="F323" s="345"/>
      <c r="G323" s="341"/>
    </row>
    <row r="324" spans="1:7">
      <c r="A324" s="341">
        <v>323</v>
      </c>
      <c r="B324" s="345" t="s">
        <v>2251</v>
      </c>
      <c r="C324" s="345" t="s">
        <v>794</v>
      </c>
      <c r="D324" s="345">
        <v>90.28</v>
      </c>
      <c r="E324" s="345" t="s">
        <v>1931</v>
      </c>
      <c r="F324" s="345"/>
      <c r="G324" s="341"/>
    </row>
    <row r="325" spans="1:7">
      <c r="A325" s="341">
        <v>324</v>
      </c>
      <c r="B325" s="345" t="s">
        <v>2252</v>
      </c>
      <c r="C325" s="345" t="s">
        <v>794</v>
      </c>
      <c r="D325" s="345">
        <v>90.28</v>
      </c>
      <c r="E325" s="345" t="s">
        <v>1931</v>
      </c>
      <c r="F325" s="345"/>
      <c r="G325" s="341"/>
    </row>
    <row r="326" spans="1:7">
      <c r="A326" s="341">
        <v>325</v>
      </c>
      <c r="B326" s="345" t="s">
        <v>2253</v>
      </c>
      <c r="C326" s="345" t="s">
        <v>794</v>
      </c>
      <c r="D326" s="345">
        <v>90.28</v>
      </c>
      <c r="E326" s="345" t="s">
        <v>1931</v>
      </c>
      <c r="F326" s="345"/>
      <c r="G326" s="341"/>
    </row>
    <row r="327" spans="1:7">
      <c r="A327" s="341">
        <v>326</v>
      </c>
      <c r="B327" s="345" t="s">
        <v>2254</v>
      </c>
      <c r="C327" s="345" t="s">
        <v>794</v>
      </c>
      <c r="D327" s="345">
        <v>90.52</v>
      </c>
      <c r="E327" s="345" t="s">
        <v>1931</v>
      </c>
      <c r="F327" s="345"/>
      <c r="G327" s="341"/>
    </row>
    <row r="328" spans="1:7">
      <c r="A328" s="341">
        <v>327</v>
      </c>
      <c r="B328" s="345" t="s">
        <v>2255</v>
      </c>
      <c r="C328" s="345" t="s">
        <v>733</v>
      </c>
      <c r="D328" s="345">
        <v>99.35</v>
      </c>
      <c r="E328" s="345" t="s">
        <v>1918</v>
      </c>
      <c r="F328" s="349"/>
      <c r="G328" s="341"/>
    </row>
    <row r="329" spans="1:7">
      <c r="A329" s="341">
        <v>328</v>
      </c>
      <c r="B329" s="345" t="s">
        <v>2256</v>
      </c>
      <c r="C329" s="345" t="s">
        <v>733</v>
      </c>
      <c r="D329" s="345">
        <v>99.35</v>
      </c>
      <c r="E329" s="345" t="s">
        <v>1918</v>
      </c>
      <c r="F329" s="349"/>
      <c r="G329" s="341"/>
    </row>
    <row r="330" spans="1:7">
      <c r="A330" s="341">
        <v>329</v>
      </c>
      <c r="B330" s="345" t="s">
        <v>2257</v>
      </c>
      <c r="C330" s="345" t="s">
        <v>794</v>
      </c>
      <c r="D330" s="345">
        <v>90.55</v>
      </c>
      <c r="E330" s="345" t="s">
        <v>1931</v>
      </c>
      <c r="F330" s="345"/>
      <c r="G330" s="341"/>
    </row>
    <row r="331" spans="1:7">
      <c r="A331" s="341">
        <v>330</v>
      </c>
      <c r="B331" s="345" t="s">
        <v>2258</v>
      </c>
      <c r="C331" s="345" t="s">
        <v>794</v>
      </c>
      <c r="D331" s="345">
        <v>90.34</v>
      </c>
      <c r="E331" s="345" t="s">
        <v>1931</v>
      </c>
      <c r="F331" s="345"/>
      <c r="G331" s="341"/>
    </row>
    <row r="332" spans="1:7">
      <c r="A332" s="341">
        <v>331</v>
      </c>
      <c r="B332" s="345" t="s">
        <v>2259</v>
      </c>
      <c r="C332" s="345" t="s">
        <v>794</v>
      </c>
      <c r="D332" s="345">
        <v>90.55</v>
      </c>
      <c r="E332" s="345" t="s">
        <v>1931</v>
      </c>
      <c r="F332" s="345"/>
      <c r="G332" s="341"/>
    </row>
    <row r="333" spans="1:7">
      <c r="A333" s="341">
        <v>332</v>
      </c>
      <c r="B333" s="345" t="s">
        <v>2260</v>
      </c>
      <c r="C333" s="345" t="s">
        <v>794</v>
      </c>
      <c r="D333" s="345">
        <v>90.34</v>
      </c>
      <c r="E333" s="345" t="s">
        <v>1931</v>
      </c>
      <c r="F333" s="352" t="s">
        <v>2098</v>
      </c>
      <c r="G333" s="341"/>
    </row>
    <row r="334" spans="1:7">
      <c r="A334" s="341">
        <v>333</v>
      </c>
      <c r="B334" s="345" t="s">
        <v>2261</v>
      </c>
      <c r="C334" s="345" t="s">
        <v>794</v>
      </c>
      <c r="D334" s="345">
        <v>90.55</v>
      </c>
      <c r="E334" s="345" t="s">
        <v>1931</v>
      </c>
      <c r="F334" s="352" t="s">
        <v>2098</v>
      </c>
      <c r="G334" s="341"/>
    </row>
    <row r="335" spans="1:7">
      <c r="A335" s="341">
        <v>334</v>
      </c>
      <c r="B335" s="345" t="s">
        <v>2262</v>
      </c>
      <c r="C335" s="345" t="s">
        <v>794</v>
      </c>
      <c r="D335" s="345">
        <v>90.34</v>
      </c>
      <c r="E335" s="345" t="s">
        <v>1931</v>
      </c>
      <c r="F335" s="345"/>
      <c r="G335" s="341"/>
    </row>
    <row r="336" spans="1:7">
      <c r="A336" s="341">
        <v>335</v>
      </c>
      <c r="B336" s="345" t="s">
        <v>2263</v>
      </c>
      <c r="C336" s="345" t="s">
        <v>794</v>
      </c>
      <c r="D336" s="345">
        <v>90.55</v>
      </c>
      <c r="E336" s="345" t="s">
        <v>1931</v>
      </c>
      <c r="F336" s="345"/>
      <c r="G336" s="341"/>
    </row>
    <row r="337" spans="1:7">
      <c r="A337" s="341">
        <v>336</v>
      </c>
      <c r="B337" s="345" t="s">
        <v>2264</v>
      </c>
      <c r="C337" s="345" t="s">
        <v>794</v>
      </c>
      <c r="D337" s="345">
        <v>90.34</v>
      </c>
      <c r="E337" s="345" t="s">
        <v>1931</v>
      </c>
      <c r="F337" s="345"/>
      <c r="G337" s="341"/>
    </row>
    <row r="338" spans="1:7">
      <c r="A338" s="341">
        <v>337</v>
      </c>
      <c r="B338" s="345" t="s">
        <v>2265</v>
      </c>
      <c r="C338" s="345" t="s">
        <v>794</v>
      </c>
      <c r="D338" s="345">
        <v>90.34</v>
      </c>
      <c r="E338" s="345" t="s">
        <v>1931</v>
      </c>
      <c r="F338" s="345"/>
      <c r="G338" s="341"/>
    </row>
    <row r="339" spans="1:7">
      <c r="A339" s="341">
        <v>338</v>
      </c>
      <c r="B339" s="345" t="s">
        <v>2266</v>
      </c>
      <c r="C339" s="345" t="s">
        <v>794</v>
      </c>
      <c r="D339" s="345">
        <v>90.34</v>
      </c>
      <c r="E339" s="345" t="s">
        <v>1931</v>
      </c>
      <c r="F339" s="345"/>
      <c r="G339" s="341"/>
    </row>
    <row r="340" spans="1:7">
      <c r="A340" s="341">
        <v>339</v>
      </c>
      <c r="B340" s="345" t="s">
        <v>2267</v>
      </c>
      <c r="C340" s="345" t="s">
        <v>794</v>
      </c>
      <c r="D340" s="345">
        <v>90.54</v>
      </c>
      <c r="E340" s="345" t="s">
        <v>1931</v>
      </c>
      <c r="F340" s="345"/>
      <c r="G340" s="341"/>
    </row>
    <row r="341" spans="1:7">
      <c r="A341" s="341">
        <v>340</v>
      </c>
      <c r="B341" s="345" t="s">
        <v>2268</v>
      </c>
      <c r="C341" s="345" t="s">
        <v>794</v>
      </c>
      <c r="D341" s="345">
        <v>90.02</v>
      </c>
      <c r="E341" s="345" t="s">
        <v>1931</v>
      </c>
      <c r="F341" s="345"/>
      <c r="G341" s="341"/>
    </row>
    <row r="342" spans="1:7">
      <c r="A342" s="341">
        <v>341</v>
      </c>
      <c r="B342" s="345" t="s">
        <v>2269</v>
      </c>
      <c r="C342" s="345" t="s">
        <v>794</v>
      </c>
      <c r="D342" s="345">
        <v>89.82</v>
      </c>
      <c r="E342" s="345" t="s">
        <v>1931</v>
      </c>
      <c r="F342" s="345"/>
      <c r="G342" s="341"/>
    </row>
    <row r="343" spans="1:7">
      <c r="A343" s="341">
        <v>342</v>
      </c>
      <c r="B343" s="345" t="s">
        <v>2270</v>
      </c>
      <c r="C343" s="345" t="s">
        <v>794</v>
      </c>
      <c r="D343" s="345">
        <v>90.06</v>
      </c>
      <c r="E343" s="345" t="s">
        <v>1931</v>
      </c>
      <c r="F343" s="345"/>
      <c r="G343" s="341"/>
    </row>
    <row r="344" spans="1:7">
      <c r="A344" s="341">
        <v>343</v>
      </c>
      <c r="B344" s="345" t="s">
        <v>2271</v>
      </c>
      <c r="C344" s="345" t="s">
        <v>714</v>
      </c>
      <c r="D344" s="345">
        <v>65.63</v>
      </c>
      <c r="E344" s="345" t="s">
        <v>2272</v>
      </c>
      <c r="F344" s="345"/>
      <c r="G344" s="341"/>
    </row>
    <row r="345" spans="1:7">
      <c r="A345" s="341">
        <v>344</v>
      </c>
      <c r="B345" s="345" t="s">
        <v>2273</v>
      </c>
      <c r="C345" s="345" t="s">
        <v>714</v>
      </c>
      <c r="D345" s="345">
        <v>65.63</v>
      </c>
      <c r="E345" s="345" t="s">
        <v>2272</v>
      </c>
      <c r="F345" s="345"/>
      <c r="G345" s="341"/>
    </row>
    <row r="346" spans="1:7">
      <c r="A346" s="341">
        <v>345</v>
      </c>
      <c r="B346" s="345" t="s">
        <v>2274</v>
      </c>
      <c r="C346" s="345" t="s">
        <v>714</v>
      </c>
      <c r="D346" s="345">
        <v>65.63</v>
      </c>
      <c r="E346" s="345" t="s">
        <v>2272</v>
      </c>
      <c r="F346" s="345"/>
      <c r="G346" s="341"/>
    </row>
    <row r="347" spans="1:7">
      <c r="A347" s="341">
        <v>346</v>
      </c>
      <c r="B347" s="345" t="s">
        <v>2275</v>
      </c>
      <c r="C347" s="345" t="s">
        <v>714</v>
      </c>
      <c r="D347" s="345">
        <v>65.63</v>
      </c>
      <c r="E347" s="345" t="s">
        <v>2272</v>
      </c>
      <c r="F347" s="345"/>
      <c r="G347" s="341"/>
    </row>
    <row r="348" spans="1:7">
      <c r="A348" s="341">
        <v>347</v>
      </c>
      <c r="B348" s="345" t="s">
        <v>2276</v>
      </c>
      <c r="C348" s="345" t="s">
        <v>714</v>
      </c>
      <c r="D348" s="345">
        <v>65.63</v>
      </c>
      <c r="E348" s="345" t="s">
        <v>2272</v>
      </c>
      <c r="F348" s="345"/>
      <c r="G348" s="341"/>
    </row>
    <row r="349" spans="1:7">
      <c r="A349" s="341">
        <v>348</v>
      </c>
      <c r="B349" s="345" t="s">
        <v>2277</v>
      </c>
      <c r="C349" s="345" t="s">
        <v>714</v>
      </c>
      <c r="D349" s="345">
        <v>65.63</v>
      </c>
      <c r="E349" s="345" t="s">
        <v>2272</v>
      </c>
      <c r="F349" s="345"/>
      <c r="G349" s="341"/>
    </row>
    <row r="350" spans="1:7">
      <c r="A350" s="341">
        <v>349</v>
      </c>
      <c r="B350" s="345" t="s">
        <v>2278</v>
      </c>
      <c r="C350" s="345" t="s">
        <v>714</v>
      </c>
      <c r="D350" s="345">
        <v>65.63</v>
      </c>
      <c r="E350" s="345" t="s">
        <v>2272</v>
      </c>
      <c r="F350" s="345"/>
      <c r="G350" s="341"/>
    </row>
    <row r="351" spans="1:7">
      <c r="A351" s="341">
        <v>350</v>
      </c>
      <c r="B351" s="345" t="s">
        <v>2279</v>
      </c>
      <c r="C351" s="345" t="s">
        <v>714</v>
      </c>
      <c r="D351" s="345">
        <v>65.63</v>
      </c>
      <c r="E351" s="345" t="s">
        <v>2272</v>
      </c>
      <c r="F351" s="345"/>
      <c r="G351" s="341"/>
    </row>
    <row r="352" spans="1:7">
      <c r="A352" s="341">
        <v>351</v>
      </c>
      <c r="B352" s="345" t="s">
        <v>2280</v>
      </c>
      <c r="C352" s="345" t="s">
        <v>714</v>
      </c>
      <c r="D352" s="345">
        <v>65.63</v>
      </c>
      <c r="E352" s="345" t="s">
        <v>2272</v>
      </c>
      <c r="F352" s="345"/>
      <c r="G352" s="341"/>
    </row>
    <row r="353" spans="1:7">
      <c r="A353" s="341">
        <v>352</v>
      </c>
      <c r="B353" s="345" t="s">
        <v>2281</v>
      </c>
      <c r="C353" s="345" t="s">
        <v>714</v>
      </c>
      <c r="D353" s="345">
        <v>65.63</v>
      </c>
      <c r="E353" s="345" t="s">
        <v>2272</v>
      </c>
      <c r="F353" s="345"/>
      <c r="G353" s="341"/>
    </row>
    <row r="354" spans="1:7">
      <c r="A354" s="341">
        <v>353</v>
      </c>
      <c r="B354" s="345" t="s">
        <v>2282</v>
      </c>
      <c r="C354" s="345" t="s">
        <v>714</v>
      </c>
      <c r="D354" s="345">
        <v>65.63</v>
      </c>
      <c r="E354" s="345" t="s">
        <v>2272</v>
      </c>
      <c r="F354" s="345"/>
      <c r="G354" s="341"/>
    </row>
    <row r="355" spans="1:7">
      <c r="A355" s="341">
        <v>354</v>
      </c>
      <c r="B355" s="345" t="s">
        <v>2283</v>
      </c>
      <c r="C355" s="345" t="s">
        <v>714</v>
      </c>
      <c r="D355" s="345">
        <v>65.63</v>
      </c>
      <c r="E355" s="345" t="s">
        <v>2272</v>
      </c>
      <c r="F355" s="345"/>
      <c r="G355" s="341"/>
    </row>
    <row r="356" spans="1:7">
      <c r="A356" s="341">
        <v>355</v>
      </c>
      <c r="B356" s="345" t="s">
        <v>2284</v>
      </c>
      <c r="C356" s="345" t="s">
        <v>714</v>
      </c>
      <c r="D356" s="345">
        <v>65.63</v>
      </c>
      <c r="E356" s="345" t="s">
        <v>2272</v>
      </c>
      <c r="F356" s="345"/>
      <c r="G356" s="341"/>
    </row>
    <row r="357" spans="1:7">
      <c r="A357" s="341">
        <v>356</v>
      </c>
      <c r="B357" s="345" t="s">
        <v>2285</v>
      </c>
      <c r="C357" s="345" t="s">
        <v>714</v>
      </c>
      <c r="D357" s="345">
        <v>65.63</v>
      </c>
      <c r="E357" s="345" t="s">
        <v>2272</v>
      </c>
      <c r="F357" s="345"/>
      <c r="G357" s="341"/>
    </row>
    <row r="358" spans="1:7">
      <c r="A358" s="341">
        <v>357</v>
      </c>
      <c r="B358" s="345" t="s">
        <v>2286</v>
      </c>
      <c r="C358" s="345" t="s">
        <v>714</v>
      </c>
      <c r="D358" s="345">
        <v>65.63</v>
      </c>
      <c r="E358" s="345" t="s">
        <v>2272</v>
      </c>
      <c r="F358" s="345"/>
      <c r="G358" s="341"/>
    </row>
    <row r="359" spans="1:7">
      <c r="A359" s="341">
        <v>358</v>
      </c>
      <c r="B359" s="345" t="s">
        <v>2287</v>
      </c>
      <c r="C359" s="345" t="s">
        <v>714</v>
      </c>
      <c r="D359" s="345">
        <v>65.63</v>
      </c>
      <c r="E359" s="345" t="s">
        <v>2272</v>
      </c>
      <c r="F359" s="345"/>
      <c r="G359" s="341"/>
    </row>
    <row r="360" spans="1:7">
      <c r="A360" s="341">
        <v>359</v>
      </c>
      <c r="B360" s="345" t="s">
        <v>2288</v>
      </c>
      <c r="C360" s="345" t="s">
        <v>714</v>
      </c>
      <c r="D360" s="345">
        <v>65.63</v>
      </c>
      <c r="E360" s="345" t="s">
        <v>2272</v>
      </c>
      <c r="F360" s="345"/>
      <c r="G360" s="341"/>
    </row>
    <row r="361" spans="1:7">
      <c r="A361" s="341">
        <v>360</v>
      </c>
      <c r="B361" s="345" t="s">
        <v>2289</v>
      </c>
      <c r="C361" s="345" t="s">
        <v>714</v>
      </c>
      <c r="D361" s="345">
        <v>65.63</v>
      </c>
      <c r="E361" s="345" t="s">
        <v>2272</v>
      </c>
      <c r="F361" s="345"/>
      <c r="G361" s="341"/>
    </row>
    <row r="362" spans="1:7">
      <c r="A362" s="341">
        <v>361</v>
      </c>
      <c r="B362" s="345" t="s">
        <v>2290</v>
      </c>
      <c r="C362" s="345" t="s">
        <v>714</v>
      </c>
      <c r="D362" s="345">
        <v>65.63</v>
      </c>
      <c r="E362" s="345" t="s">
        <v>2272</v>
      </c>
      <c r="F362" s="345"/>
      <c r="G362" s="341"/>
    </row>
    <row r="363" spans="1:7">
      <c r="A363" s="341">
        <v>362</v>
      </c>
      <c r="B363" s="345" t="s">
        <v>2291</v>
      </c>
      <c r="C363" s="345" t="s">
        <v>714</v>
      </c>
      <c r="D363" s="345">
        <v>65.63</v>
      </c>
      <c r="E363" s="345" t="s">
        <v>2272</v>
      </c>
      <c r="F363" s="345"/>
      <c r="G363" s="341"/>
    </row>
    <row r="364" spans="1:7">
      <c r="A364" s="341">
        <v>363</v>
      </c>
      <c r="B364" s="345" t="s">
        <v>2292</v>
      </c>
      <c r="C364" s="345" t="s">
        <v>714</v>
      </c>
      <c r="D364" s="345">
        <v>65.63</v>
      </c>
      <c r="E364" s="345" t="s">
        <v>2272</v>
      </c>
      <c r="F364" s="345"/>
      <c r="G364" s="341"/>
    </row>
    <row r="365" spans="1:7">
      <c r="A365" s="341">
        <v>364</v>
      </c>
      <c r="B365" s="345" t="s">
        <v>2293</v>
      </c>
      <c r="C365" s="345" t="s">
        <v>714</v>
      </c>
      <c r="D365" s="345">
        <v>65.63</v>
      </c>
      <c r="E365" s="345" t="s">
        <v>2272</v>
      </c>
      <c r="F365" s="345"/>
      <c r="G365" s="341"/>
    </row>
    <row r="366" spans="1:7">
      <c r="A366" s="341">
        <v>365</v>
      </c>
      <c r="B366" s="345" t="s">
        <v>2294</v>
      </c>
      <c r="C366" s="345" t="s">
        <v>714</v>
      </c>
      <c r="D366" s="345">
        <v>65.63</v>
      </c>
      <c r="E366" s="345" t="s">
        <v>2272</v>
      </c>
      <c r="F366" s="345"/>
      <c r="G366" s="341"/>
    </row>
    <row r="367" spans="1:7">
      <c r="A367" s="341">
        <v>366</v>
      </c>
      <c r="B367" s="345" t="s">
        <v>2295</v>
      </c>
      <c r="C367" s="345" t="s">
        <v>714</v>
      </c>
      <c r="D367" s="345">
        <v>65.63</v>
      </c>
      <c r="E367" s="345" t="s">
        <v>2272</v>
      </c>
      <c r="F367" s="345"/>
      <c r="G367" s="341"/>
    </row>
    <row r="368" spans="1:7">
      <c r="A368" s="341">
        <v>367</v>
      </c>
      <c r="B368" s="345" t="s">
        <v>2296</v>
      </c>
      <c r="C368" s="345" t="s">
        <v>714</v>
      </c>
      <c r="D368" s="345">
        <v>65.63</v>
      </c>
      <c r="E368" s="345" t="s">
        <v>2272</v>
      </c>
      <c r="F368" s="345"/>
      <c r="G368" s="341"/>
    </row>
    <row r="369" spans="1:7">
      <c r="A369" s="341">
        <v>368</v>
      </c>
      <c r="B369" s="345" t="s">
        <v>2297</v>
      </c>
      <c r="C369" s="345" t="s">
        <v>714</v>
      </c>
      <c r="D369" s="345">
        <v>65.63</v>
      </c>
      <c r="E369" s="345" t="s">
        <v>2272</v>
      </c>
      <c r="F369" s="345"/>
      <c r="G369" s="341"/>
    </row>
    <row r="370" spans="1:7">
      <c r="A370" s="341">
        <v>369</v>
      </c>
      <c r="B370" s="345" t="s">
        <v>2298</v>
      </c>
      <c r="C370" s="345" t="s">
        <v>714</v>
      </c>
      <c r="D370" s="345">
        <v>65.63</v>
      </c>
      <c r="E370" s="345" t="s">
        <v>2272</v>
      </c>
      <c r="F370" s="345"/>
      <c r="G370" s="341"/>
    </row>
    <row r="371" spans="1:7">
      <c r="A371" s="341">
        <v>370</v>
      </c>
      <c r="B371" s="345" t="s">
        <v>2299</v>
      </c>
      <c r="C371" s="345" t="s">
        <v>714</v>
      </c>
      <c r="D371" s="345">
        <v>65.63</v>
      </c>
      <c r="E371" s="345" t="s">
        <v>2272</v>
      </c>
      <c r="F371" s="345"/>
      <c r="G371" s="341"/>
    </row>
    <row r="372" spans="1:7">
      <c r="A372" s="341">
        <v>371</v>
      </c>
      <c r="B372" s="345" t="s">
        <v>2300</v>
      </c>
      <c r="C372" s="345" t="s">
        <v>714</v>
      </c>
      <c r="D372" s="345">
        <v>65.63</v>
      </c>
      <c r="E372" s="345" t="s">
        <v>2272</v>
      </c>
      <c r="F372" s="345"/>
      <c r="G372" s="341"/>
    </row>
    <row r="373" spans="1:7">
      <c r="A373" s="341">
        <v>372</v>
      </c>
      <c r="B373" s="345" t="s">
        <v>2301</v>
      </c>
      <c r="C373" s="345" t="s">
        <v>714</v>
      </c>
      <c r="D373" s="345">
        <v>65.63</v>
      </c>
      <c r="E373" s="345" t="s">
        <v>2272</v>
      </c>
      <c r="F373" s="345"/>
      <c r="G373" s="341"/>
    </row>
    <row r="374" spans="1:7">
      <c r="A374" s="341">
        <v>373</v>
      </c>
      <c r="B374" s="345" t="s">
        <v>2302</v>
      </c>
      <c r="C374" s="345" t="s">
        <v>714</v>
      </c>
      <c r="D374" s="345">
        <v>65.63</v>
      </c>
      <c r="E374" s="345" t="s">
        <v>2272</v>
      </c>
      <c r="F374" s="345"/>
      <c r="G374" s="341"/>
    </row>
    <row r="375" spans="1:7">
      <c r="A375" s="341">
        <v>374</v>
      </c>
      <c r="B375" s="345" t="s">
        <v>2303</v>
      </c>
      <c r="C375" s="345" t="s">
        <v>714</v>
      </c>
      <c r="D375" s="345">
        <v>65.63</v>
      </c>
      <c r="E375" s="345" t="s">
        <v>2272</v>
      </c>
      <c r="F375" s="345"/>
      <c r="G375" s="341"/>
    </row>
    <row r="376" spans="1:7">
      <c r="A376" s="341">
        <v>375</v>
      </c>
      <c r="B376" s="345" t="s">
        <v>2304</v>
      </c>
      <c r="C376" s="345" t="s">
        <v>714</v>
      </c>
      <c r="D376" s="345">
        <v>65.63</v>
      </c>
      <c r="E376" s="345" t="s">
        <v>2272</v>
      </c>
      <c r="F376" s="345"/>
      <c r="G376" s="341"/>
    </row>
    <row r="377" spans="1:7">
      <c r="A377" s="341">
        <v>376</v>
      </c>
      <c r="B377" s="345" t="s">
        <v>2305</v>
      </c>
      <c r="C377" s="345" t="s">
        <v>714</v>
      </c>
      <c r="D377" s="345">
        <v>65.63</v>
      </c>
      <c r="E377" s="345" t="s">
        <v>2272</v>
      </c>
      <c r="F377" s="345"/>
      <c r="G377" s="341"/>
    </row>
    <row r="378" spans="1:7">
      <c r="A378" s="341">
        <v>377</v>
      </c>
      <c r="B378" s="345" t="s">
        <v>2306</v>
      </c>
      <c r="C378" s="345" t="s">
        <v>714</v>
      </c>
      <c r="D378" s="345">
        <v>65.63</v>
      </c>
      <c r="E378" s="345" t="s">
        <v>2272</v>
      </c>
      <c r="F378" s="345"/>
      <c r="G378" s="341"/>
    </row>
    <row r="379" spans="1:7">
      <c r="A379" s="341">
        <v>378</v>
      </c>
      <c r="B379" s="345" t="s">
        <v>2307</v>
      </c>
      <c r="C379" s="345" t="s">
        <v>714</v>
      </c>
      <c r="D379" s="345">
        <v>65.63</v>
      </c>
      <c r="E379" s="345" t="s">
        <v>2272</v>
      </c>
      <c r="F379" s="345"/>
      <c r="G379" s="341"/>
    </row>
    <row r="380" spans="1:7">
      <c r="A380" s="341">
        <v>379</v>
      </c>
      <c r="B380" s="345" t="s">
        <v>2308</v>
      </c>
      <c r="C380" s="345" t="s">
        <v>714</v>
      </c>
      <c r="D380" s="345">
        <v>65.63</v>
      </c>
      <c r="E380" s="345" t="s">
        <v>2272</v>
      </c>
      <c r="F380" s="345"/>
      <c r="G380" s="341"/>
    </row>
    <row r="381" spans="1:7">
      <c r="A381" s="341">
        <v>380</v>
      </c>
      <c r="B381" s="345" t="s">
        <v>2309</v>
      </c>
      <c r="C381" s="345" t="s">
        <v>714</v>
      </c>
      <c r="D381" s="345">
        <v>65.63</v>
      </c>
      <c r="E381" s="345" t="s">
        <v>2272</v>
      </c>
      <c r="F381" s="345"/>
      <c r="G381" s="341"/>
    </row>
    <row r="382" spans="1:7">
      <c r="A382" s="341">
        <v>381</v>
      </c>
      <c r="B382" s="345" t="s">
        <v>2310</v>
      </c>
      <c r="C382" s="345" t="s">
        <v>714</v>
      </c>
      <c r="D382" s="345">
        <v>65.63</v>
      </c>
      <c r="E382" s="345" t="s">
        <v>2272</v>
      </c>
      <c r="F382" s="345"/>
      <c r="G382" s="341"/>
    </row>
    <row r="383" spans="1:7">
      <c r="A383" s="341">
        <v>382</v>
      </c>
      <c r="B383" s="345" t="s">
        <v>2311</v>
      </c>
      <c r="C383" s="345" t="s">
        <v>714</v>
      </c>
      <c r="D383" s="345">
        <v>65.63</v>
      </c>
      <c r="E383" s="345" t="s">
        <v>2272</v>
      </c>
      <c r="F383" s="345"/>
      <c r="G383" s="341"/>
    </row>
    <row r="384" spans="1:7">
      <c r="A384" s="341">
        <v>383</v>
      </c>
      <c r="B384" s="345" t="s">
        <v>2312</v>
      </c>
      <c r="C384" s="345" t="s">
        <v>714</v>
      </c>
      <c r="D384" s="345">
        <v>65.63</v>
      </c>
      <c r="E384" s="345" t="s">
        <v>2272</v>
      </c>
      <c r="F384" s="345"/>
      <c r="G384" s="341"/>
    </row>
    <row r="385" spans="1:7">
      <c r="A385" s="341">
        <v>384</v>
      </c>
      <c r="B385" s="345" t="s">
        <v>2313</v>
      </c>
      <c r="C385" s="345" t="s">
        <v>794</v>
      </c>
      <c r="D385" s="345">
        <v>89.99</v>
      </c>
      <c r="E385" s="345" t="s">
        <v>1931</v>
      </c>
      <c r="F385" s="345"/>
      <c r="G385" s="341"/>
    </row>
    <row r="386" spans="1:7">
      <c r="A386" s="341">
        <v>385</v>
      </c>
      <c r="B386" s="345" t="s">
        <v>2314</v>
      </c>
      <c r="C386" s="345" t="s">
        <v>714</v>
      </c>
      <c r="D386" s="345">
        <v>66.64</v>
      </c>
      <c r="E386" s="345" t="s">
        <v>1937</v>
      </c>
      <c r="F386" s="345"/>
      <c r="G386" s="341"/>
    </row>
    <row r="387" spans="1:7">
      <c r="A387" s="341">
        <v>386</v>
      </c>
      <c r="B387" s="345" t="s">
        <v>2315</v>
      </c>
      <c r="C387" s="345" t="s">
        <v>714</v>
      </c>
      <c r="D387" s="345">
        <v>66.64</v>
      </c>
      <c r="E387" s="345" t="s">
        <v>1937</v>
      </c>
      <c r="F387" s="345"/>
      <c r="G387" s="341"/>
    </row>
    <row r="388" spans="1:7">
      <c r="A388" s="341">
        <v>387</v>
      </c>
      <c r="B388" s="345" t="s">
        <v>2316</v>
      </c>
      <c r="C388" s="345" t="s">
        <v>794</v>
      </c>
      <c r="D388" s="345">
        <v>90.65</v>
      </c>
      <c r="E388" s="345" t="s">
        <v>1931</v>
      </c>
      <c r="F388" s="345"/>
      <c r="G388" s="341"/>
    </row>
    <row r="389" spans="1:7">
      <c r="A389" s="341">
        <v>388</v>
      </c>
      <c r="B389" s="345" t="s">
        <v>2317</v>
      </c>
      <c r="C389" s="345" t="s">
        <v>714</v>
      </c>
      <c r="D389" s="345">
        <v>66.64</v>
      </c>
      <c r="E389" s="345" t="s">
        <v>1937</v>
      </c>
      <c r="F389" s="345"/>
      <c r="G389" s="341"/>
    </row>
    <row r="390" spans="1:7">
      <c r="A390" s="341">
        <v>389</v>
      </c>
      <c r="B390" s="345" t="s">
        <v>2318</v>
      </c>
      <c r="C390" s="345" t="s">
        <v>714</v>
      </c>
      <c r="D390" s="345">
        <v>66.64</v>
      </c>
      <c r="E390" s="345" t="s">
        <v>1937</v>
      </c>
      <c r="F390" s="345"/>
      <c r="G390" s="341"/>
    </row>
    <row r="391" spans="1:7">
      <c r="A391" s="341">
        <v>390</v>
      </c>
      <c r="B391" s="345" t="s">
        <v>2319</v>
      </c>
      <c r="C391" s="345" t="s">
        <v>714</v>
      </c>
      <c r="D391" s="345">
        <v>66.64</v>
      </c>
      <c r="E391" s="345" t="s">
        <v>1937</v>
      </c>
      <c r="F391" s="345"/>
      <c r="G391" s="341"/>
    </row>
    <row r="392" spans="1:7">
      <c r="A392" s="341">
        <v>391</v>
      </c>
      <c r="B392" s="345" t="s">
        <v>2320</v>
      </c>
      <c r="C392" s="345" t="s">
        <v>714</v>
      </c>
      <c r="D392" s="345">
        <v>65.63</v>
      </c>
      <c r="E392" s="345" t="s">
        <v>2272</v>
      </c>
      <c r="F392" s="345"/>
      <c r="G392" s="341"/>
    </row>
    <row r="393" spans="1:7">
      <c r="A393" s="341">
        <v>392</v>
      </c>
      <c r="B393" s="345" t="s">
        <v>2321</v>
      </c>
      <c r="C393" s="345" t="s">
        <v>714</v>
      </c>
      <c r="D393" s="345">
        <v>65.63</v>
      </c>
      <c r="E393" s="345" t="s">
        <v>2272</v>
      </c>
      <c r="F393" s="345"/>
      <c r="G393" s="341"/>
    </row>
    <row r="394" spans="1:7">
      <c r="A394" s="341">
        <v>393</v>
      </c>
      <c r="B394" s="345" t="s">
        <v>2322</v>
      </c>
      <c r="C394" s="345" t="s">
        <v>714</v>
      </c>
      <c r="D394" s="345">
        <v>65.63</v>
      </c>
      <c r="E394" s="345" t="s">
        <v>2272</v>
      </c>
      <c r="F394" s="345"/>
      <c r="G394" s="341"/>
    </row>
    <row r="395" spans="1:7">
      <c r="A395" s="341">
        <v>394</v>
      </c>
      <c r="B395" s="345" t="s">
        <v>2323</v>
      </c>
      <c r="C395" s="345" t="s">
        <v>714</v>
      </c>
      <c r="D395" s="345">
        <v>65.63</v>
      </c>
      <c r="E395" s="345" t="s">
        <v>2272</v>
      </c>
      <c r="F395" s="345"/>
      <c r="G395" s="341"/>
    </row>
    <row r="396" spans="1:7">
      <c r="A396" s="341">
        <v>395</v>
      </c>
      <c r="B396" s="345" t="s">
        <v>2324</v>
      </c>
      <c r="C396" s="345" t="s">
        <v>714</v>
      </c>
      <c r="D396" s="345">
        <v>65.63</v>
      </c>
      <c r="E396" s="345" t="s">
        <v>2272</v>
      </c>
      <c r="F396" s="345"/>
      <c r="G396" s="341"/>
    </row>
    <row r="397" spans="1:7">
      <c r="A397" s="341">
        <v>396</v>
      </c>
      <c r="B397" s="345" t="s">
        <v>2325</v>
      </c>
      <c r="C397" s="345" t="s">
        <v>714</v>
      </c>
      <c r="D397" s="345">
        <v>65.63</v>
      </c>
      <c r="E397" s="345" t="s">
        <v>2272</v>
      </c>
      <c r="F397" s="345"/>
      <c r="G397" s="341"/>
    </row>
    <row r="398" spans="1:7">
      <c r="A398" s="341">
        <v>397</v>
      </c>
      <c r="B398" s="345" t="s">
        <v>2326</v>
      </c>
      <c r="C398" s="345" t="s">
        <v>714</v>
      </c>
      <c r="D398" s="345">
        <v>65.63</v>
      </c>
      <c r="E398" s="345" t="s">
        <v>2272</v>
      </c>
      <c r="F398" s="345"/>
      <c r="G398" s="341"/>
    </row>
    <row r="399" spans="1:7">
      <c r="A399" s="341">
        <v>398</v>
      </c>
      <c r="B399" s="345" t="s">
        <v>2327</v>
      </c>
      <c r="C399" s="345" t="s">
        <v>714</v>
      </c>
      <c r="D399" s="345">
        <v>65.63</v>
      </c>
      <c r="E399" s="345" t="s">
        <v>2272</v>
      </c>
      <c r="F399" s="345"/>
      <c r="G399" s="341"/>
    </row>
    <row r="400" spans="1:7">
      <c r="A400" s="341">
        <v>399</v>
      </c>
      <c r="B400" s="345" t="s">
        <v>2328</v>
      </c>
      <c r="C400" s="345" t="s">
        <v>714</v>
      </c>
      <c r="D400" s="345">
        <v>65.63</v>
      </c>
      <c r="E400" s="345" t="s">
        <v>2272</v>
      </c>
      <c r="F400" s="345"/>
      <c r="G400" s="341"/>
    </row>
    <row r="401" spans="1:7">
      <c r="A401" s="341">
        <v>400</v>
      </c>
      <c r="B401" s="345" t="s">
        <v>2329</v>
      </c>
      <c r="C401" s="345" t="s">
        <v>714</v>
      </c>
      <c r="D401" s="345">
        <v>65.63</v>
      </c>
      <c r="E401" s="345" t="s">
        <v>2272</v>
      </c>
      <c r="F401" s="345"/>
      <c r="G401" s="341"/>
    </row>
    <row r="402" spans="1:7">
      <c r="A402" s="341">
        <v>401</v>
      </c>
      <c r="B402" s="345" t="s">
        <v>2330</v>
      </c>
      <c r="C402" s="345" t="s">
        <v>714</v>
      </c>
      <c r="D402" s="345">
        <v>65.63</v>
      </c>
      <c r="E402" s="345" t="s">
        <v>2272</v>
      </c>
      <c r="F402" s="345"/>
      <c r="G402" s="341"/>
    </row>
    <row r="403" spans="1:7">
      <c r="A403" s="341">
        <v>402</v>
      </c>
      <c r="B403" s="345" t="s">
        <v>2331</v>
      </c>
      <c r="C403" s="345" t="s">
        <v>714</v>
      </c>
      <c r="D403" s="345">
        <v>65.63</v>
      </c>
      <c r="E403" s="345" t="s">
        <v>2272</v>
      </c>
      <c r="F403" s="345"/>
      <c r="G403" s="341"/>
    </row>
    <row r="404" spans="1:7">
      <c r="A404" s="341">
        <v>403</v>
      </c>
      <c r="B404" s="345" t="s">
        <v>2332</v>
      </c>
      <c r="C404" s="345" t="s">
        <v>714</v>
      </c>
      <c r="D404" s="345">
        <v>65.63</v>
      </c>
      <c r="E404" s="345" t="s">
        <v>2272</v>
      </c>
      <c r="F404" s="345"/>
      <c r="G404" s="341"/>
    </row>
    <row r="405" spans="1:7">
      <c r="A405" s="341">
        <v>404</v>
      </c>
      <c r="B405" s="345" t="s">
        <v>2333</v>
      </c>
      <c r="C405" s="345" t="s">
        <v>714</v>
      </c>
      <c r="D405" s="345">
        <v>65.63</v>
      </c>
      <c r="E405" s="345" t="s">
        <v>2272</v>
      </c>
      <c r="F405" s="345"/>
      <c r="G405" s="341"/>
    </row>
    <row r="406" spans="1:7">
      <c r="A406" s="341">
        <v>405</v>
      </c>
      <c r="B406" s="345" t="s">
        <v>2334</v>
      </c>
      <c r="C406" s="345" t="s">
        <v>714</v>
      </c>
      <c r="D406" s="345">
        <v>65.63</v>
      </c>
      <c r="E406" s="345" t="s">
        <v>2272</v>
      </c>
      <c r="F406" s="345"/>
      <c r="G406" s="341"/>
    </row>
    <row r="407" spans="1:7">
      <c r="A407" s="341">
        <v>406</v>
      </c>
      <c r="B407" s="345" t="s">
        <v>2335</v>
      </c>
      <c r="C407" s="345" t="s">
        <v>714</v>
      </c>
      <c r="D407" s="345">
        <v>65.63</v>
      </c>
      <c r="E407" s="345" t="s">
        <v>2272</v>
      </c>
      <c r="F407" s="345"/>
      <c r="G407" s="341"/>
    </row>
    <row r="408" spans="1:7">
      <c r="A408" s="341">
        <v>407</v>
      </c>
      <c r="B408" s="345" t="s">
        <v>2336</v>
      </c>
      <c r="C408" s="345" t="s">
        <v>714</v>
      </c>
      <c r="D408" s="345">
        <v>65.63</v>
      </c>
      <c r="E408" s="345" t="s">
        <v>2272</v>
      </c>
      <c r="F408" s="345"/>
      <c r="G408" s="341"/>
    </row>
    <row r="409" spans="1:7">
      <c r="A409" s="341">
        <v>408</v>
      </c>
      <c r="B409" s="345" t="s">
        <v>2337</v>
      </c>
      <c r="C409" s="345" t="s">
        <v>714</v>
      </c>
      <c r="D409" s="345">
        <v>65.63</v>
      </c>
      <c r="E409" s="345" t="s">
        <v>2272</v>
      </c>
      <c r="F409" s="345"/>
      <c r="G409" s="341"/>
    </row>
    <row r="410" spans="1:7">
      <c r="A410" s="341">
        <v>409</v>
      </c>
      <c r="B410" s="345" t="s">
        <v>2338</v>
      </c>
      <c r="C410" s="345" t="s">
        <v>714</v>
      </c>
      <c r="D410" s="345">
        <v>65.63</v>
      </c>
      <c r="E410" s="345" t="s">
        <v>2272</v>
      </c>
      <c r="F410" s="345"/>
      <c r="G410" s="341"/>
    </row>
    <row r="411" spans="1:7">
      <c r="A411" s="341">
        <v>410</v>
      </c>
      <c r="B411" s="345" t="s">
        <v>2339</v>
      </c>
      <c r="C411" s="345" t="s">
        <v>714</v>
      </c>
      <c r="D411" s="345">
        <v>65.63</v>
      </c>
      <c r="E411" s="345" t="s">
        <v>2272</v>
      </c>
      <c r="F411" s="345"/>
      <c r="G411" s="341"/>
    </row>
    <row r="412" spans="1:7">
      <c r="A412" s="341">
        <v>411</v>
      </c>
      <c r="B412" s="345" t="s">
        <v>2340</v>
      </c>
      <c r="C412" s="345" t="s">
        <v>714</v>
      </c>
      <c r="D412" s="345">
        <v>65.63</v>
      </c>
      <c r="E412" s="345" t="s">
        <v>2272</v>
      </c>
      <c r="F412" s="345"/>
      <c r="G412" s="341"/>
    </row>
    <row r="413" spans="1:7">
      <c r="A413" s="341">
        <v>412</v>
      </c>
      <c r="B413" s="345" t="s">
        <v>2341</v>
      </c>
      <c r="C413" s="345" t="s">
        <v>714</v>
      </c>
      <c r="D413" s="345">
        <v>65.63</v>
      </c>
      <c r="E413" s="345" t="s">
        <v>2272</v>
      </c>
      <c r="F413" s="345"/>
      <c r="G413" s="341"/>
    </row>
    <row r="414" spans="1:7">
      <c r="A414" s="341">
        <v>413</v>
      </c>
      <c r="B414" s="345" t="s">
        <v>2342</v>
      </c>
      <c r="C414" s="345" t="s">
        <v>714</v>
      </c>
      <c r="D414" s="345">
        <v>65.63</v>
      </c>
      <c r="E414" s="345" t="s">
        <v>2272</v>
      </c>
      <c r="F414" s="345"/>
      <c r="G414" s="341"/>
    </row>
    <row r="415" spans="1:7">
      <c r="A415" s="341">
        <v>414</v>
      </c>
      <c r="B415" s="345" t="s">
        <v>2343</v>
      </c>
      <c r="C415" s="345" t="s">
        <v>714</v>
      </c>
      <c r="D415" s="345">
        <v>65.63</v>
      </c>
      <c r="E415" s="345" t="s">
        <v>2272</v>
      </c>
      <c r="F415" s="345"/>
      <c r="G415" s="341"/>
    </row>
    <row r="416" spans="1:7">
      <c r="A416" s="341">
        <v>415</v>
      </c>
      <c r="B416" s="345" t="s">
        <v>2344</v>
      </c>
      <c r="C416" s="345" t="s">
        <v>714</v>
      </c>
      <c r="D416" s="345">
        <v>65.63</v>
      </c>
      <c r="E416" s="345" t="s">
        <v>2272</v>
      </c>
      <c r="F416" s="345"/>
      <c r="G416" s="341"/>
    </row>
    <row r="417" spans="1:7">
      <c r="A417" s="341">
        <v>416</v>
      </c>
      <c r="B417" s="345" t="s">
        <v>2345</v>
      </c>
      <c r="C417" s="345" t="s">
        <v>714</v>
      </c>
      <c r="D417" s="345">
        <v>65.63</v>
      </c>
      <c r="E417" s="345" t="s">
        <v>2272</v>
      </c>
      <c r="F417" s="345"/>
      <c r="G417" s="341"/>
    </row>
    <row r="418" spans="1:7">
      <c r="A418" s="341">
        <v>417</v>
      </c>
      <c r="B418" s="345" t="s">
        <v>2346</v>
      </c>
      <c r="C418" s="345" t="s">
        <v>714</v>
      </c>
      <c r="D418" s="345">
        <v>65.63</v>
      </c>
      <c r="E418" s="345" t="s">
        <v>2272</v>
      </c>
      <c r="F418" s="345"/>
      <c r="G418" s="341"/>
    </row>
    <row r="419" spans="1:7">
      <c r="A419" s="341">
        <v>418</v>
      </c>
      <c r="B419" s="345" t="s">
        <v>2347</v>
      </c>
      <c r="C419" s="345" t="s">
        <v>714</v>
      </c>
      <c r="D419" s="345">
        <v>65.63</v>
      </c>
      <c r="E419" s="345" t="s">
        <v>2272</v>
      </c>
      <c r="F419" s="345"/>
      <c r="G419" s="341"/>
    </row>
    <row r="420" spans="1:7">
      <c r="A420" s="341">
        <v>419</v>
      </c>
      <c r="B420" s="345" t="s">
        <v>2348</v>
      </c>
      <c r="C420" s="345" t="s">
        <v>714</v>
      </c>
      <c r="D420" s="345">
        <v>65.63</v>
      </c>
      <c r="E420" s="345" t="s">
        <v>2272</v>
      </c>
      <c r="F420" s="345"/>
      <c r="G420" s="341"/>
    </row>
    <row r="421" spans="1:7">
      <c r="A421" s="341">
        <v>420</v>
      </c>
      <c r="B421" s="345" t="s">
        <v>2349</v>
      </c>
      <c r="C421" s="345" t="s">
        <v>714</v>
      </c>
      <c r="D421" s="345">
        <v>65.63</v>
      </c>
      <c r="E421" s="345" t="s">
        <v>2272</v>
      </c>
      <c r="F421" s="345"/>
      <c r="G421" s="341"/>
    </row>
    <row r="422" spans="1:7">
      <c r="A422" s="341">
        <v>421</v>
      </c>
      <c r="B422" s="345" t="s">
        <v>2350</v>
      </c>
      <c r="C422" s="345" t="s">
        <v>714</v>
      </c>
      <c r="D422" s="345">
        <v>65.63</v>
      </c>
      <c r="E422" s="345" t="s">
        <v>2272</v>
      </c>
      <c r="F422" s="345"/>
      <c r="G422" s="341"/>
    </row>
    <row r="423" spans="1:7">
      <c r="A423" s="341">
        <v>422</v>
      </c>
      <c r="B423" s="345" t="s">
        <v>2351</v>
      </c>
      <c r="C423" s="345" t="s">
        <v>714</v>
      </c>
      <c r="D423" s="345">
        <v>65.63</v>
      </c>
      <c r="E423" s="345" t="s">
        <v>2272</v>
      </c>
      <c r="F423" s="345"/>
      <c r="G423" s="341"/>
    </row>
    <row r="424" spans="1:7">
      <c r="A424" s="341">
        <v>423</v>
      </c>
      <c r="B424" s="345" t="s">
        <v>2352</v>
      </c>
      <c r="C424" s="345" t="s">
        <v>714</v>
      </c>
      <c r="D424" s="345">
        <v>65.63</v>
      </c>
      <c r="E424" s="345" t="s">
        <v>2272</v>
      </c>
      <c r="F424" s="345"/>
      <c r="G424" s="341"/>
    </row>
    <row r="425" spans="1:7">
      <c r="A425" s="341">
        <v>424</v>
      </c>
      <c r="B425" s="345" t="s">
        <v>2353</v>
      </c>
      <c r="C425" s="345" t="s">
        <v>714</v>
      </c>
      <c r="D425" s="345">
        <v>65.63</v>
      </c>
      <c r="E425" s="345" t="s">
        <v>2272</v>
      </c>
      <c r="F425" s="345"/>
      <c r="G425" s="341"/>
    </row>
    <row r="426" spans="1:7">
      <c r="A426" s="341">
        <v>425</v>
      </c>
      <c r="B426" s="345" t="s">
        <v>2354</v>
      </c>
      <c r="C426" s="345" t="s">
        <v>714</v>
      </c>
      <c r="D426" s="345">
        <v>65.63</v>
      </c>
      <c r="E426" s="345" t="s">
        <v>2272</v>
      </c>
      <c r="F426" s="345"/>
      <c r="G426" s="341"/>
    </row>
    <row r="427" spans="1:7">
      <c r="A427" s="341">
        <v>426</v>
      </c>
      <c r="B427" s="345" t="s">
        <v>2355</v>
      </c>
      <c r="C427" s="345" t="s">
        <v>714</v>
      </c>
      <c r="D427" s="345">
        <v>65.63</v>
      </c>
      <c r="E427" s="345" t="s">
        <v>2272</v>
      </c>
      <c r="F427" s="345"/>
      <c r="G427" s="341"/>
    </row>
    <row r="428" spans="1:7">
      <c r="A428" s="341">
        <v>427</v>
      </c>
      <c r="B428" s="345" t="s">
        <v>2356</v>
      </c>
      <c r="C428" s="345" t="s">
        <v>714</v>
      </c>
      <c r="D428" s="345">
        <v>65.63</v>
      </c>
      <c r="E428" s="345" t="s">
        <v>2272</v>
      </c>
      <c r="F428" s="345"/>
      <c r="G428" s="341"/>
    </row>
    <row r="429" spans="1:7">
      <c r="A429" s="341">
        <v>428</v>
      </c>
      <c r="B429" s="345" t="s">
        <v>2357</v>
      </c>
      <c r="C429" s="345" t="s">
        <v>714</v>
      </c>
      <c r="D429" s="345">
        <v>65.63</v>
      </c>
      <c r="E429" s="345" t="s">
        <v>2272</v>
      </c>
      <c r="F429" s="345"/>
      <c r="G429" s="341"/>
    </row>
    <row r="430" spans="1:7">
      <c r="A430" s="341">
        <v>429</v>
      </c>
      <c r="B430" s="345" t="s">
        <v>2358</v>
      </c>
      <c r="C430" s="345" t="s">
        <v>714</v>
      </c>
      <c r="D430" s="345">
        <v>65.63</v>
      </c>
      <c r="E430" s="345" t="s">
        <v>2272</v>
      </c>
      <c r="F430" s="345"/>
      <c r="G430" s="341"/>
    </row>
    <row r="431" spans="1:7">
      <c r="A431" s="341">
        <v>430</v>
      </c>
      <c r="B431" s="345" t="s">
        <v>2359</v>
      </c>
      <c r="C431" s="345" t="s">
        <v>714</v>
      </c>
      <c r="D431" s="345">
        <v>65.63</v>
      </c>
      <c r="E431" s="345" t="s">
        <v>2272</v>
      </c>
      <c r="F431" s="345"/>
      <c r="G431" s="341"/>
    </row>
    <row r="432" spans="1:7">
      <c r="A432" s="341">
        <v>431</v>
      </c>
      <c r="B432" s="345" t="s">
        <v>2360</v>
      </c>
      <c r="C432" s="345" t="s">
        <v>714</v>
      </c>
      <c r="D432" s="345">
        <v>65.63</v>
      </c>
      <c r="E432" s="345" t="s">
        <v>2272</v>
      </c>
      <c r="F432" s="345"/>
      <c r="G432" s="341"/>
    </row>
    <row r="433" spans="1:7">
      <c r="A433" s="341">
        <v>432</v>
      </c>
      <c r="B433" s="345" t="s">
        <v>2361</v>
      </c>
      <c r="C433" s="345" t="s">
        <v>714</v>
      </c>
      <c r="D433" s="345">
        <v>65.63</v>
      </c>
      <c r="E433" s="345" t="s">
        <v>2272</v>
      </c>
      <c r="F433" s="345"/>
      <c r="G433" s="341"/>
    </row>
    <row r="434" spans="1:7">
      <c r="A434" s="341">
        <v>433</v>
      </c>
      <c r="B434" s="345" t="s">
        <v>2362</v>
      </c>
      <c r="C434" s="345" t="s">
        <v>714</v>
      </c>
      <c r="D434" s="345">
        <v>65.63</v>
      </c>
      <c r="E434" s="345" t="s">
        <v>2272</v>
      </c>
      <c r="F434" s="345"/>
      <c r="G434" s="341"/>
    </row>
    <row r="435" spans="1:7">
      <c r="A435" s="341">
        <v>434</v>
      </c>
      <c r="B435" s="345" t="s">
        <v>2363</v>
      </c>
      <c r="C435" s="345" t="s">
        <v>714</v>
      </c>
      <c r="D435" s="345">
        <v>65.63</v>
      </c>
      <c r="E435" s="345" t="s">
        <v>2272</v>
      </c>
      <c r="F435" s="345"/>
      <c r="G435" s="341"/>
    </row>
    <row r="436" spans="1:7">
      <c r="A436" s="341">
        <v>435</v>
      </c>
      <c r="B436" s="345" t="s">
        <v>2364</v>
      </c>
      <c r="C436" s="345" t="s">
        <v>714</v>
      </c>
      <c r="D436" s="345">
        <v>65.63</v>
      </c>
      <c r="E436" s="345" t="s">
        <v>2272</v>
      </c>
      <c r="F436" s="345"/>
      <c r="G436" s="341"/>
    </row>
    <row r="437" spans="1:7">
      <c r="A437" s="341">
        <v>436</v>
      </c>
      <c r="B437" s="345" t="s">
        <v>2365</v>
      </c>
      <c r="C437" s="345" t="s">
        <v>714</v>
      </c>
      <c r="D437" s="345">
        <v>65.63</v>
      </c>
      <c r="E437" s="345" t="s">
        <v>2272</v>
      </c>
      <c r="F437" s="345"/>
      <c r="G437" s="341"/>
    </row>
    <row r="438" spans="1:7">
      <c r="A438" s="341">
        <v>437</v>
      </c>
      <c r="B438" s="345" t="s">
        <v>2366</v>
      </c>
      <c r="C438" s="345" t="s">
        <v>794</v>
      </c>
      <c r="D438" s="345">
        <v>90.41</v>
      </c>
      <c r="E438" s="345" t="s">
        <v>1931</v>
      </c>
      <c r="F438" s="345"/>
      <c r="G438" s="341"/>
    </row>
    <row r="439" spans="1:7">
      <c r="A439" s="341">
        <v>438</v>
      </c>
      <c r="B439" s="345" t="s">
        <v>2367</v>
      </c>
      <c r="C439" s="345" t="s">
        <v>794</v>
      </c>
      <c r="D439" s="345">
        <v>90.45</v>
      </c>
      <c r="E439" s="345" t="s">
        <v>1931</v>
      </c>
      <c r="F439" s="345"/>
      <c r="G439" s="341"/>
    </row>
    <row r="440" spans="1:7">
      <c r="A440" s="341">
        <v>439</v>
      </c>
      <c r="B440" s="345" t="s">
        <v>2368</v>
      </c>
      <c r="C440" s="345" t="s">
        <v>794</v>
      </c>
      <c r="D440" s="345">
        <v>90.45</v>
      </c>
      <c r="E440" s="345" t="s">
        <v>1931</v>
      </c>
      <c r="F440" s="345"/>
      <c r="G440" s="341"/>
    </row>
    <row r="441" spans="1:7">
      <c r="A441" s="341">
        <v>440</v>
      </c>
      <c r="B441" s="345" t="s">
        <v>2369</v>
      </c>
      <c r="C441" s="345" t="s">
        <v>794</v>
      </c>
      <c r="D441" s="345">
        <v>90.45</v>
      </c>
      <c r="E441" s="345" t="s">
        <v>1931</v>
      </c>
      <c r="F441" s="345"/>
      <c r="G441" s="341"/>
    </row>
    <row r="442" spans="1:7">
      <c r="A442" s="341">
        <v>441</v>
      </c>
      <c r="B442" s="345" t="s">
        <v>2370</v>
      </c>
      <c r="C442" s="345" t="s">
        <v>794</v>
      </c>
      <c r="D442" s="345">
        <v>90.21</v>
      </c>
      <c r="E442" s="345" t="s">
        <v>1931</v>
      </c>
      <c r="F442" s="345"/>
      <c r="G442" s="341"/>
    </row>
    <row r="443" spans="1:7">
      <c r="A443" s="341">
        <v>442</v>
      </c>
      <c r="B443" s="345" t="s">
        <v>2371</v>
      </c>
      <c r="C443" s="345" t="s">
        <v>794</v>
      </c>
      <c r="D443" s="345">
        <v>90.21</v>
      </c>
      <c r="E443" s="345" t="s">
        <v>1931</v>
      </c>
      <c r="F443" s="345"/>
      <c r="G443" s="341"/>
    </row>
    <row r="444" spans="1:7">
      <c r="A444" s="341">
        <v>443</v>
      </c>
      <c r="B444" s="345" t="s">
        <v>2372</v>
      </c>
      <c r="C444" s="345" t="s">
        <v>794</v>
      </c>
      <c r="D444" s="345">
        <v>90.21</v>
      </c>
      <c r="E444" s="345" t="s">
        <v>1931</v>
      </c>
      <c r="F444" s="345"/>
      <c r="G444" s="341"/>
    </row>
    <row r="445" spans="1:7">
      <c r="A445" s="341">
        <v>444</v>
      </c>
      <c r="B445" s="345" t="s">
        <v>2373</v>
      </c>
      <c r="C445" s="345" t="s">
        <v>794</v>
      </c>
      <c r="D445" s="345">
        <v>90.45</v>
      </c>
      <c r="E445" s="345" t="s">
        <v>1931</v>
      </c>
      <c r="F445" s="345"/>
      <c r="G445" s="341"/>
    </row>
    <row r="446" spans="1:7">
      <c r="A446" s="341">
        <v>445</v>
      </c>
      <c r="B446" s="345" t="s">
        <v>2374</v>
      </c>
      <c r="C446" s="345" t="s">
        <v>714</v>
      </c>
      <c r="D446" s="345">
        <v>66.64</v>
      </c>
      <c r="E446" s="345" t="s">
        <v>1937</v>
      </c>
      <c r="F446" s="345"/>
      <c r="G446" s="341"/>
    </row>
    <row r="447" spans="1:7">
      <c r="A447" s="341">
        <v>446</v>
      </c>
      <c r="B447" s="345" t="s">
        <v>2375</v>
      </c>
      <c r="C447" s="345" t="s">
        <v>714</v>
      </c>
      <c r="D447" s="345">
        <v>66.64</v>
      </c>
      <c r="E447" s="345" t="s">
        <v>1937</v>
      </c>
      <c r="F447" s="345"/>
      <c r="G447" s="341"/>
    </row>
    <row r="448" spans="1:7">
      <c r="A448" s="341">
        <v>447</v>
      </c>
      <c r="B448" s="345" t="s">
        <v>2376</v>
      </c>
      <c r="C448" s="345" t="s">
        <v>714</v>
      </c>
      <c r="D448" s="345">
        <v>66.64</v>
      </c>
      <c r="E448" s="345" t="s">
        <v>1937</v>
      </c>
      <c r="F448" s="345"/>
      <c r="G448" s="341"/>
    </row>
    <row r="449" spans="1:7">
      <c r="A449" s="341">
        <v>448</v>
      </c>
      <c r="B449" s="345" t="s">
        <v>2377</v>
      </c>
      <c r="C449" s="345" t="s">
        <v>714</v>
      </c>
      <c r="D449" s="345">
        <v>66.64</v>
      </c>
      <c r="E449" s="345" t="s">
        <v>1937</v>
      </c>
      <c r="F449" s="345"/>
      <c r="G449" s="341"/>
    </row>
    <row r="450" spans="1:7">
      <c r="A450" s="341">
        <v>449</v>
      </c>
      <c r="B450" s="345" t="s">
        <v>2378</v>
      </c>
      <c r="C450" s="345" t="s">
        <v>714</v>
      </c>
      <c r="D450" s="345">
        <v>66.64</v>
      </c>
      <c r="E450" s="345" t="s">
        <v>1937</v>
      </c>
      <c r="F450" s="345"/>
      <c r="G450" s="341"/>
    </row>
    <row r="451" spans="1:7">
      <c r="A451" s="341">
        <v>450</v>
      </c>
      <c r="B451" s="345" t="s">
        <v>2379</v>
      </c>
      <c r="C451" s="345" t="s">
        <v>714</v>
      </c>
      <c r="D451" s="345">
        <v>66.64</v>
      </c>
      <c r="E451" s="345" t="s">
        <v>1937</v>
      </c>
      <c r="F451" s="345"/>
      <c r="G451" s="341"/>
    </row>
    <row r="452" spans="1:7">
      <c r="A452" s="341">
        <v>451</v>
      </c>
      <c r="B452" s="345" t="s">
        <v>2380</v>
      </c>
      <c r="C452" s="345" t="s">
        <v>714</v>
      </c>
      <c r="D452" s="345">
        <v>66.64</v>
      </c>
      <c r="E452" s="345" t="s">
        <v>1937</v>
      </c>
      <c r="F452" s="350" t="s">
        <v>2163</v>
      </c>
      <c r="G452" s="341"/>
    </row>
    <row r="453" spans="1:7">
      <c r="A453" s="341">
        <v>452</v>
      </c>
      <c r="B453" s="345" t="s">
        <v>2381</v>
      </c>
      <c r="C453" s="345" t="s">
        <v>714</v>
      </c>
      <c r="D453" s="345">
        <v>66.64</v>
      </c>
      <c r="E453" s="345" t="s">
        <v>1937</v>
      </c>
      <c r="F453" s="345"/>
      <c r="G453" s="341"/>
    </row>
    <row r="454" spans="1:7">
      <c r="A454" s="341">
        <v>453</v>
      </c>
      <c r="B454" s="345" t="s">
        <v>2382</v>
      </c>
      <c r="C454" s="345" t="s">
        <v>794</v>
      </c>
      <c r="D454" s="345">
        <v>90.65</v>
      </c>
      <c r="E454" s="345" t="s">
        <v>1931</v>
      </c>
      <c r="F454" s="345"/>
      <c r="G454" s="341"/>
    </row>
    <row r="455" spans="1:7">
      <c r="A455" s="341">
        <v>454</v>
      </c>
      <c r="B455" s="345" t="s">
        <v>2383</v>
      </c>
      <c r="C455" s="345" t="s">
        <v>794</v>
      </c>
      <c r="D455" s="345">
        <v>90.86</v>
      </c>
      <c r="E455" s="345" t="s">
        <v>1931</v>
      </c>
      <c r="F455" s="345"/>
      <c r="G455" s="341"/>
    </row>
    <row r="456" spans="1:7">
      <c r="A456" s="341">
        <v>455</v>
      </c>
      <c r="B456" s="345" t="s">
        <v>2384</v>
      </c>
      <c r="C456" s="345" t="s">
        <v>714</v>
      </c>
      <c r="D456" s="345">
        <v>66.64</v>
      </c>
      <c r="E456" s="345" t="s">
        <v>1937</v>
      </c>
      <c r="F456" s="345"/>
      <c r="G456" s="341"/>
    </row>
    <row r="457" spans="1:7">
      <c r="A457" s="341">
        <v>456</v>
      </c>
      <c r="B457" s="345" t="s">
        <v>2385</v>
      </c>
      <c r="C457" s="345" t="s">
        <v>714</v>
      </c>
      <c r="D457" s="345">
        <v>66.64</v>
      </c>
      <c r="E457" s="345" t="s">
        <v>1937</v>
      </c>
      <c r="F457" s="345"/>
      <c r="G457" s="341"/>
    </row>
    <row r="458" spans="1:7">
      <c r="A458" s="341">
        <v>457</v>
      </c>
      <c r="B458" s="345" t="s">
        <v>2386</v>
      </c>
      <c r="C458" s="345" t="s">
        <v>714</v>
      </c>
      <c r="D458" s="345">
        <v>66.64</v>
      </c>
      <c r="E458" s="345" t="s">
        <v>1937</v>
      </c>
      <c r="F458" s="345"/>
      <c r="G458" s="341"/>
    </row>
    <row r="459" spans="1:7">
      <c r="A459" s="341">
        <v>458</v>
      </c>
      <c r="B459" s="345" t="s">
        <v>2387</v>
      </c>
      <c r="C459" s="345" t="s">
        <v>714</v>
      </c>
      <c r="D459" s="345">
        <v>66.64</v>
      </c>
      <c r="E459" s="345" t="s">
        <v>1937</v>
      </c>
      <c r="F459" s="345"/>
      <c r="G459" s="341"/>
    </row>
    <row r="460" spans="1:7">
      <c r="A460" s="341">
        <v>459</v>
      </c>
      <c r="B460" s="345" t="s">
        <v>2388</v>
      </c>
      <c r="C460" s="345" t="s">
        <v>714</v>
      </c>
      <c r="D460" s="345">
        <v>66.64</v>
      </c>
      <c r="E460" s="345" t="s">
        <v>1937</v>
      </c>
      <c r="F460" s="345"/>
      <c r="G460" s="341"/>
    </row>
    <row r="461" spans="1:7">
      <c r="A461" s="341">
        <v>460</v>
      </c>
      <c r="B461" s="345" t="s">
        <v>2389</v>
      </c>
      <c r="C461" s="345" t="s">
        <v>714</v>
      </c>
      <c r="D461" s="345">
        <v>66.650000000000006</v>
      </c>
      <c r="E461" s="345" t="s">
        <v>1937</v>
      </c>
      <c r="F461" s="345"/>
      <c r="G461" s="341"/>
    </row>
    <row r="462" spans="1:7">
      <c r="A462" s="341">
        <v>461</v>
      </c>
      <c r="B462" s="345" t="s">
        <v>2390</v>
      </c>
      <c r="C462" s="345" t="s">
        <v>714</v>
      </c>
      <c r="D462" s="345">
        <v>66.650000000000006</v>
      </c>
      <c r="E462" s="345" t="s">
        <v>1937</v>
      </c>
      <c r="F462" s="345"/>
      <c r="G462" s="341"/>
    </row>
    <row r="463" spans="1:7">
      <c r="A463" s="341">
        <v>462</v>
      </c>
      <c r="B463" s="345" t="s">
        <v>2391</v>
      </c>
      <c r="C463" s="345" t="s">
        <v>714</v>
      </c>
      <c r="D463" s="345">
        <v>66.650000000000006</v>
      </c>
      <c r="E463" s="345" t="s">
        <v>1937</v>
      </c>
      <c r="F463" s="345"/>
      <c r="G463" s="341"/>
    </row>
    <row r="464" spans="1:7">
      <c r="A464" s="341">
        <v>463</v>
      </c>
      <c r="B464" s="345" t="s">
        <v>2392</v>
      </c>
      <c r="C464" s="345" t="s">
        <v>714</v>
      </c>
      <c r="D464" s="345">
        <v>66.650000000000006</v>
      </c>
      <c r="E464" s="345" t="s">
        <v>1937</v>
      </c>
      <c r="F464" s="345"/>
      <c r="G464" s="341"/>
    </row>
    <row r="465" spans="1:7">
      <c r="A465" s="341">
        <v>464</v>
      </c>
      <c r="B465" s="345" t="s">
        <v>2393</v>
      </c>
      <c r="C465" s="345" t="s">
        <v>714</v>
      </c>
      <c r="D465" s="345">
        <v>66.650000000000006</v>
      </c>
      <c r="E465" s="345" t="s">
        <v>1937</v>
      </c>
      <c r="F465" s="345"/>
      <c r="G465" s="341"/>
    </row>
    <row r="466" spans="1:7">
      <c r="A466" s="341">
        <v>465</v>
      </c>
      <c r="B466" s="345" t="s">
        <v>2394</v>
      </c>
      <c r="C466" s="345" t="s">
        <v>794</v>
      </c>
      <c r="D466" s="345">
        <v>90.66</v>
      </c>
      <c r="E466" s="345" t="s">
        <v>1931</v>
      </c>
      <c r="F466" s="345"/>
      <c r="G466" s="341"/>
    </row>
    <row r="467" spans="1:7">
      <c r="A467" s="341">
        <v>466</v>
      </c>
      <c r="B467" s="345" t="s">
        <v>2395</v>
      </c>
      <c r="C467" s="345" t="s">
        <v>794</v>
      </c>
      <c r="D467" s="345">
        <v>90.87</v>
      </c>
      <c r="E467" s="345" t="s">
        <v>1931</v>
      </c>
      <c r="F467" s="345"/>
      <c r="G467" s="341"/>
    </row>
    <row r="468" spans="1:7">
      <c r="A468" s="341">
        <v>467</v>
      </c>
      <c r="B468" s="345" t="s">
        <v>2396</v>
      </c>
      <c r="C468" s="345" t="s">
        <v>714</v>
      </c>
      <c r="D468" s="345">
        <v>66.650000000000006</v>
      </c>
      <c r="E468" s="345" t="s">
        <v>1937</v>
      </c>
      <c r="F468" s="345"/>
      <c r="G468" s="341"/>
    </row>
    <row r="469" spans="1:7">
      <c r="A469" s="341">
        <v>468</v>
      </c>
      <c r="B469" s="345" t="s">
        <v>2397</v>
      </c>
      <c r="C469" s="345" t="s">
        <v>714</v>
      </c>
      <c r="D469" s="345">
        <v>66.650000000000006</v>
      </c>
      <c r="E469" s="345" t="s">
        <v>1937</v>
      </c>
      <c r="F469" s="345"/>
      <c r="G469" s="341"/>
    </row>
    <row r="470" spans="1:7">
      <c r="A470" s="341">
        <v>469</v>
      </c>
      <c r="B470" s="345" t="s">
        <v>2398</v>
      </c>
      <c r="C470" s="345" t="s">
        <v>714</v>
      </c>
      <c r="D470" s="345">
        <v>66.650000000000006</v>
      </c>
      <c r="E470" s="345" t="s">
        <v>1937</v>
      </c>
      <c r="F470" s="345"/>
      <c r="G470" s="341"/>
    </row>
    <row r="471" spans="1:7">
      <c r="A471" s="341">
        <v>470</v>
      </c>
      <c r="B471" s="345" t="s">
        <v>2399</v>
      </c>
      <c r="C471" s="345" t="s">
        <v>714</v>
      </c>
      <c r="D471" s="345">
        <v>65.63</v>
      </c>
      <c r="E471" s="345" t="s">
        <v>2272</v>
      </c>
      <c r="F471" s="345"/>
      <c r="G471" s="341"/>
    </row>
    <row r="472" spans="1:7">
      <c r="A472" s="341">
        <v>471</v>
      </c>
      <c r="B472" s="345" t="s">
        <v>2400</v>
      </c>
      <c r="C472" s="345" t="s">
        <v>714</v>
      </c>
      <c r="D472" s="345">
        <v>65.63</v>
      </c>
      <c r="E472" s="345" t="s">
        <v>2272</v>
      </c>
      <c r="F472" s="345"/>
      <c r="G472" s="341"/>
    </row>
    <row r="473" spans="1:7">
      <c r="A473" s="341">
        <v>472</v>
      </c>
      <c r="B473" s="345" t="s">
        <v>2401</v>
      </c>
      <c r="C473" s="345" t="s">
        <v>714</v>
      </c>
      <c r="D473" s="345">
        <v>65.63</v>
      </c>
      <c r="E473" s="345" t="s">
        <v>2272</v>
      </c>
      <c r="F473" s="345"/>
      <c r="G473" s="341"/>
    </row>
    <row r="474" spans="1:7">
      <c r="A474" s="341">
        <v>473</v>
      </c>
      <c r="B474" s="345" t="s">
        <v>2402</v>
      </c>
      <c r="C474" s="345" t="s">
        <v>714</v>
      </c>
      <c r="D474" s="345">
        <v>65.63</v>
      </c>
      <c r="E474" s="345" t="s">
        <v>2272</v>
      </c>
      <c r="F474" s="345"/>
      <c r="G474" s="341"/>
    </row>
    <row r="475" spans="1:7">
      <c r="A475" s="341">
        <v>474</v>
      </c>
      <c r="B475" s="345" t="s">
        <v>2403</v>
      </c>
      <c r="C475" s="345" t="s">
        <v>714</v>
      </c>
      <c r="D475" s="345">
        <v>65.63</v>
      </c>
      <c r="E475" s="345" t="s">
        <v>2272</v>
      </c>
      <c r="F475" s="345"/>
      <c r="G475" s="341"/>
    </row>
    <row r="476" spans="1:7">
      <c r="A476" s="341">
        <v>475</v>
      </c>
      <c r="B476" s="345" t="s">
        <v>2404</v>
      </c>
      <c r="C476" s="345" t="s">
        <v>714</v>
      </c>
      <c r="D476" s="345">
        <v>65.63</v>
      </c>
      <c r="E476" s="345" t="s">
        <v>2272</v>
      </c>
      <c r="F476" s="345"/>
      <c r="G476" s="341"/>
    </row>
    <row r="477" spans="1:7">
      <c r="A477" s="341">
        <v>476</v>
      </c>
      <c r="B477" s="345" t="s">
        <v>2405</v>
      </c>
      <c r="C477" s="345" t="s">
        <v>714</v>
      </c>
      <c r="D477" s="345">
        <v>65.63</v>
      </c>
      <c r="E477" s="345" t="s">
        <v>2272</v>
      </c>
      <c r="F477" s="345"/>
      <c r="G477" s="341"/>
    </row>
    <row r="478" spans="1:7">
      <c r="A478" s="341">
        <v>477</v>
      </c>
      <c r="B478" s="345" t="s">
        <v>2406</v>
      </c>
      <c r="C478" s="345" t="s">
        <v>714</v>
      </c>
      <c r="D478" s="345">
        <v>65.63</v>
      </c>
      <c r="E478" s="345" t="s">
        <v>2272</v>
      </c>
      <c r="F478" s="345"/>
      <c r="G478" s="341"/>
    </row>
    <row r="479" spans="1:7">
      <c r="A479" s="341">
        <v>478</v>
      </c>
      <c r="B479" s="345" t="s">
        <v>2407</v>
      </c>
      <c r="C479" s="345" t="s">
        <v>714</v>
      </c>
      <c r="D479" s="345">
        <v>65.63</v>
      </c>
      <c r="E479" s="345" t="s">
        <v>2272</v>
      </c>
      <c r="F479" s="345"/>
      <c r="G479" s="341"/>
    </row>
    <row r="480" spans="1:7">
      <c r="A480" s="341">
        <v>479</v>
      </c>
      <c r="B480" s="345" t="s">
        <v>2408</v>
      </c>
      <c r="C480" s="345" t="s">
        <v>714</v>
      </c>
      <c r="D480" s="345">
        <v>65.63</v>
      </c>
      <c r="E480" s="345" t="s">
        <v>2272</v>
      </c>
      <c r="F480" s="345"/>
      <c r="G480" s="341"/>
    </row>
    <row r="481" spans="1:7">
      <c r="A481" s="341">
        <v>480</v>
      </c>
      <c r="B481" s="345" t="s">
        <v>2409</v>
      </c>
      <c r="C481" s="345" t="s">
        <v>714</v>
      </c>
      <c r="D481" s="345">
        <v>65.63</v>
      </c>
      <c r="E481" s="345" t="s">
        <v>2272</v>
      </c>
      <c r="F481" s="345"/>
      <c r="G481" s="341"/>
    </row>
    <row r="482" spans="1:7">
      <c r="A482" s="341">
        <v>481</v>
      </c>
      <c r="B482" s="345" t="s">
        <v>2410</v>
      </c>
      <c r="C482" s="345" t="s">
        <v>714</v>
      </c>
      <c r="D482" s="345">
        <v>65.63</v>
      </c>
      <c r="E482" s="345" t="s">
        <v>2272</v>
      </c>
      <c r="F482" s="345"/>
      <c r="G482" s="341"/>
    </row>
    <row r="483" spans="1:7">
      <c r="A483" s="341">
        <v>482</v>
      </c>
      <c r="B483" s="345" t="s">
        <v>2411</v>
      </c>
      <c r="C483" s="345" t="s">
        <v>714</v>
      </c>
      <c r="D483" s="345">
        <v>65.63</v>
      </c>
      <c r="E483" s="345" t="s">
        <v>2272</v>
      </c>
      <c r="F483" s="345"/>
      <c r="G483" s="341"/>
    </row>
    <row r="484" spans="1:7">
      <c r="A484" s="341">
        <v>483</v>
      </c>
      <c r="B484" s="345" t="s">
        <v>2412</v>
      </c>
      <c r="C484" s="345" t="s">
        <v>714</v>
      </c>
      <c r="D484" s="345">
        <v>65.63</v>
      </c>
      <c r="E484" s="345" t="s">
        <v>2272</v>
      </c>
      <c r="F484" s="345"/>
      <c r="G484" s="341"/>
    </row>
    <row r="485" spans="1:7">
      <c r="A485" s="341">
        <v>484</v>
      </c>
      <c r="B485" s="345" t="s">
        <v>2413</v>
      </c>
      <c r="C485" s="345" t="s">
        <v>714</v>
      </c>
      <c r="D485" s="345">
        <v>65.63</v>
      </c>
      <c r="E485" s="345" t="s">
        <v>2272</v>
      </c>
      <c r="F485" s="345"/>
      <c r="G485" s="341"/>
    </row>
    <row r="486" spans="1:7">
      <c r="A486" s="341">
        <v>485</v>
      </c>
      <c r="B486" s="345" t="s">
        <v>2414</v>
      </c>
      <c r="C486" s="345" t="s">
        <v>714</v>
      </c>
      <c r="D486" s="345">
        <v>65.63</v>
      </c>
      <c r="E486" s="345" t="s">
        <v>2272</v>
      </c>
      <c r="F486" s="345"/>
      <c r="G486" s="341"/>
    </row>
    <row r="487" spans="1:7">
      <c r="A487" s="341">
        <v>486</v>
      </c>
      <c r="B487" s="345" t="s">
        <v>2415</v>
      </c>
      <c r="C487" s="345" t="s">
        <v>714</v>
      </c>
      <c r="D487" s="345">
        <v>65.63</v>
      </c>
      <c r="E487" s="345" t="s">
        <v>2272</v>
      </c>
      <c r="F487" s="345"/>
      <c r="G487" s="341"/>
    </row>
    <row r="488" spans="1:7">
      <c r="A488" s="341">
        <v>487</v>
      </c>
      <c r="B488" s="345" t="s">
        <v>2416</v>
      </c>
      <c r="C488" s="345" t="s">
        <v>714</v>
      </c>
      <c r="D488" s="345">
        <v>65.63</v>
      </c>
      <c r="E488" s="345" t="s">
        <v>2272</v>
      </c>
      <c r="F488" s="345"/>
      <c r="G488" s="341"/>
    </row>
    <row r="489" spans="1:7">
      <c r="A489" s="341">
        <v>488</v>
      </c>
      <c r="B489" s="345" t="s">
        <v>2417</v>
      </c>
      <c r="C489" s="345" t="s">
        <v>714</v>
      </c>
      <c r="D489" s="345">
        <v>65.63</v>
      </c>
      <c r="E489" s="345" t="s">
        <v>2272</v>
      </c>
      <c r="F489" s="345"/>
      <c r="G489" s="341"/>
    </row>
    <row r="490" spans="1:7">
      <c r="A490" s="341">
        <v>489</v>
      </c>
      <c r="B490" s="345" t="s">
        <v>2418</v>
      </c>
      <c r="C490" s="345" t="s">
        <v>714</v>
      </c>
      <c r="D490" s="345">
        <v>65.63</v>
      </c>
      <c r="E490" s="345" t="s">
        <v>2272</v>
      </c>
      <c r="F490" s="345"/>
      <c r="G490" s="341"/>
    </row>
    <row r="491" spans="1:7">
      <c r="A491" s="341">
        <v>490</v>
      </c>
      <c r="B491" s="345" t="s">
        <v>2419</v>
      </c>
      <c r="C491" s="345" t="s">
        <v>714</v>
      </c>
      <c r="D491" s="345">
        <v>65.63</v>
      </c>
      <c r="E491" s="345" t="s">
        <v>2272</v>
      </c>
      <c r="F491" s="345"/>
      <c r="G491" s="341"/>
    </row>
    <row r="492" spans="1:7">
      <c r="A492" s="341">
        <v>491</v>
      </c>
      <c r="B492" s="345" t="s">
        <v>2420</v>
      </c>
      <c r="C492" s="345" t="s">
        <v>714</v>
      </c>
      <c r="D492" s="345">
        <v>65.63</v>
      </c>
      <c r="E492" s="345" t="s">
        <v>2272</v>
      </c>
      <c r="F492" s="345"/>
      <c r="G492" s="341"/>
    </row>
    <row r="493" spans="1:7">
      <c r="A493" s="341">
        <v>492</v>
      </c>
      <c r="B493" s="345" t="s">
        <v>2421</v>
      </c>
      <c r="C493" s="345" t="s">
        <v>714</v>
      </c>
      <c r="D493" s="345">
        <v>65.63</v>
      </c>
      <c r="E493" s="345" t="s">
        <v>2272</v>
      </c>
      <c r="F493" s="345"/>
      <c r="G493" s="341"/>
    </row>
    <row r="494" spans="1:7">
      <c r="A494" s="341">
        <v>493</v>
      </c>
      <c r="B494" s="345" t="s">
        <v>2422</v>
      </c>
      <c r="C494" s="345" t="s">
        <v>714</v>
      </c>
      <c r="D494" s="345">
        <v>65.63</v>
      </c>
      <c r="E494" s="345" t="s">
        <v>2272</v>
      </c>
      <c r="F494" s="345"/>
      <c r="G494" s="341"/>
    </row>
    <row r="495" spans="1:7">
      <c r="A495" s="341">
        <v>494</v>
      </c>
      <c r="B495" s="345" t="s">
        <v>2423</v>
      </c>
      <c r="C495" s="345" t="s">
        <v>714</v>
      </c>
      <c r="D495" s="345">
        <v>65.63</v>
      </c>
      <c r="E495" s="345" t="s">
        <v>2272</v>
      </c>
      <c r="F495" s="345"/>
      <c r="G495" s="341"/>
    </row>
    <row r="496" spans="1:7">
      <c r="A496" s="341">
        <v>495</v>
      </c>
      <c r="B496" s="345" t="s">
        <v>2424</v>
      </c>
      <c r="C496" s="345" t="s">
        <v>714</v>
      </c>
      <c r="D496" s="345">
        <v>65.63</v>
      </c>
      <c r="E496" s="345" t="s">
        <v>2272</v>
      </c>
      <c r="F496" s="345"/>
      <c r="G496" s="341"/>
    </row>
    <row r="497" spans="1:7">
      <c r="A497" s="341">
        <v>496</v>
      </c>
      <c r="B497" s="345" t="s">
        <v>2425</v>
      </c>
      <c r="C497" s="345" t="s">
        <v>714</v>
      </c>
      <c r="D497" s="345">
        <v>65.63</v>
      </c>
      <c r="E497" s="345" t="s">
        <v>2272</v>
      </c>
      <c r="F497" s="345"/>
      <c r="G497" s="341"/>
    </row>
    <row r="498" spans="1:7">
      <c r="A498" s="341">
        <v>497</v>
      </c>
      <c r="B498" s="345" t="s">
        <v>2426</v>
      </c>
      <c r="C498" s="345" t="s">
        <v>714</v>
      </c>
      <c r="D498" s="345">
        <v>65.63</v>
      </c>
      <c r="E498" s="345" t="s">
        <v>2272</v>
      </c>
      <c r="F498" s="345"/>
      <c r="G498" s="341"/>
    </row>
    <row r="499" spans="1:7">
      <c r="A499" s="341">
        <v>498</v>
      </c>
      <c r="B499" s="345" t="s">
        <v>2427</v>
      </c>
      <c r="C499" s="345" t="s">
        <v>714</v>
      </c>
      <c r="D499" s="345">
        <v>65.63</v>
      </c>
      <c r="E499" s="345" t="s">
        <v>2272</v>
      </c>
      <c r="F499" s="345"/>
      <c r="G499" s="341"/>
    </row>
    <row r="500" spans="1:7">
      <c r="A500" s="341">
        <v>499</v>
      </c>
      <c r="B500" s="345" t="s">
        <v>2428</v>
      </c>
      <c r="C500" s="345" t="s">
        <v>714</v>
      </c>
      <c r="D500" s="345">
        <v>65.63</v>
      </c>
      <c r="E500" s="345" t="s">
        <v>2272</v>
      </c>
      <c r="F500" s="345"/>
      <c r="G500" s="341"/>
    </row>
    <row r="501" spans="1:7">
      <c r="A501" s="341">
        <v>500</v>
      </c>
      <c r="B501" s="345" t="s">
        <v>2429</v>
      </c>
      <c r="C501" s="345" t="s">
        <v>714</v>
      </c>
      <c r="D501" s="345">
        <v>65.63</v>
      </c>
      <c r="E501" s="345" t="s">
        <v>2272</v>
      </c>
      <c r="F501" s="345"/>
      <c r="G501" s="341"/>
    </row>
    <row r="502" spans="1:7">
      <c r="A502" s="341">
        <v>501</v>
      </c>
      <c r="B502" s="345" t="s">
        <v>2430</v>
      </c>
      <c r="C502" s="345" t="s">
        <v>714</v>
      </c>
      <c r="D502" s="345">
        <v>65.63</v>
      </c>
      <c r="E502" s="345" t="s">
        <v>2272</v>
      </c>
      <c r="F502" s="345"/>
      <c r="G502" s="341"/>
    </row>
    <row r="503" spans="1:7">
      <c r="A503" s="341">
        <v>502</v>
      </c>
      <c r="B503" s="345" t="s">
        <v>2431</v>
      </c>
      <c r="C503" s="345" t="s">
        <v>714</v>
      </c>
      <c r="D503" s="345">
        <v>65.63</v>
      </c>
      <c r="E503" s="345" t="s">
        <v>2272</v>
      </c>
      <c r="F503" s="345"/>
      <c r="G503" s="341"/>
    </row>
    <row r="504" spans="1:7">
      <c r="A504" s="341">
        <v>503</v>
      </c>
      <c r="B504" s="345" t="s">
        <v>2432</v>
      </c>
      <c r="C504" s="345" t="s">
        <v>714</v>
      </c>
      <c r="D504" s="345">
        <v>65.63</v>
      </c>
      <c r="E504" s="345" t="s">
        <v>2272</v>
      </c>
      <c r="F504" s="345"/>
      <c r="G504" s="341"/>
    </row>
    <row r="505" spans="1:7">
      <c r="A505" s="341">
        <v>504</v>
      </c>
      <c r="B505" s="345" t="s">
        <v>2433</v>
      </c>
      <c r="C505" s="345" t="s">
        <v>714</v>
      </c>
      <c r="D505" s="345">
        <v>65.63</v>
      </c>
      <c r="E505" s="345" t="s">
        <v>2272</v>
      </c>
      <c r="F505" s="345"/>
      <c r="G505" s="341"/>
    </row>
    <row r="506" spans="1:7">
      <c r="A506" s="341">
        <v>505</v>
      </c>
      <c r="B506" s="345" t="s">
        <v>2434</v>
      </c>
      <c r="C506" s="345" t="s">
        <v>714</v>
      </c>
      <c r="D506" s="345">
        <v>65.63</v>
      </c>
      <c r="E506" s="345" t="s">
        <v>2272</v>
      </c>
      <c r="F506" s="345"/>
      <c r="G506" s="341"/>
    </row>
    <row r="507" spans="1:7">
      <c r="A507" s="341">
        <v>506</v>
      </c>
      <c r="B507" s="345" t="s">
        <v>2435</v>
      </c>
      <c r="C507" s="345" t="s">
        <v>714</v>
      </c>
      <c r="D507" s="345">
        <v>65.63</v>
      </c>
      <c r="E507" s="345" t="s">
        <v>2272</v>
      </c>
      <c r="F507" s="345"/>
      <c r="G507" s="341"/>
    </row>
    <row r="508" spans="1:7">
      <c r="A508" s="341">
        <v>507</v>
      </c>
      <c r="B508" s="345" t="s">
        <v>2436</v>
      </c>
      <c r="C508" s="345" t="s">
        <v>714</v>
      </c>
      <c r="D508" s="345">
        <v>65.63</v>
      </c>
      <c r="E508" s="345" t="s">
        <v>2272</v>
      </c>
      <c r="F508" s="345"/>
      <c r="G508" s="341"/>
    </row>
    <row r="509" spans="1:7">
      <c r="A509" s="341">
        <v>508</v>
      </c>
      <c r="B509" s="345" t="s">
        <v>2437</v>
      </c>
      <c r="C509" s="345" t="s">
        <v>714</v>
      </c>
      <c r="D509" s="345">
        <v>65.63</v>
      </c>
      <c r="E509" s="345" t="s">
        <v>2272</v>
      </c>
      <c r="F509" s="345"/>
      <c r="G509" s="341"/>
    </row>
    <row r="510" spans="1:7">
      <c r="A510" s="341">
        <v>509</v>
      </c>
      <c r="B510" s="345" t="s">
        <v>2438</v>
      </c>
      <c r="C510" s="345" t="s">
        <v>714</v>
      </c>
      <c r="D510" s="345">
        <v>65.63</v>
      </c>
      <c r="E510" s="345" t="s">
        <v>2272</v>
      </c>
      <c r="F510" s="345"/>
      <c r="G510" s="341"/>
    </row>
    <row r="511" spans="1:7">
      <c r="A511" s="341">
        <v>510</v>
      </c>
      <c r="B511" s="345" t="s">
        <v>2439</v>
      </c>
      <c r="C511" s="345" t="s">
        <v>714</v>
      </c>
      <c r="D511" s="345">
        <v>65.63</v>
      </c>
      <c r="E511" s="345" t="s">
        <v>2272</v>
      </c>
      <c r="F511" s="345"/>
      <c r="G511" s="341"/>
    </row>
    <row r="512" spans="1:7">
      <c r="A512" s="341">
        <v>511</v>
      </c>
      <c r="B512" s="345" t="s">
        <v>2440</v>
      </c>
      <c r="C512" s="345" t="s">
        <v>714</v>
      </c>
      <c r="D512" s="345">
        <v>65.63</v>
      </c>
      <c r="E512" s="345" t="s">
        <v>2272</v>
      </c>
      <c r="F512" s="345"/>
      <c r="G512" s="341"/>
    </row>
    <row r="513" spans="1:7">
      <c r="A513" s="341">
        <v>512</v>
      </c>
      <c r="B513" s="345" t="s">
        <v>2441</v>
      </c>
      <c r="C513" s="345" t="s">
        <v>714</v>
      </c>
      <c r="D513" s="345">
        <v>65.63</v>
      </c>
      <c r="E513" s="345" t="s">
        <v>2272</v>
      </c>
      <c r="F513" s="345"/>
      <c r="G513" s="341"/>
    </row>
    <row r="514" spans="1:7">
      <c r="A514" s="341">
        <v>513</v>
      </c>
      <c r="B514" s="345" t="s">
        <v>2442</v>
      </c>
      <c r="C514" s="345" t="s">
        <v>714</v>
      </c>
      <c r="D514" s="345">
        <v>65.63</v>
      </c>
      <c r="E514" s="345" t="s">
        <v>2272</v>
      </c>
      <c r="F514" s="345"/>
      <c r="G514" s="341"/>
    </row>
    <row r="515" spans="1:7">
      <c r="A515" s="341">
        <v>514</v>
      </c>
      <c r="B515" s="345" t="s">
        <v>2443</v>
      </c>
      <c r="C515" s="345" t="s">
        <v>714</v>
      </c>
      <c r="D515" s="345">
        <v>65.63</v>
      </c>
      <c r="E515" s="345" t="s">
        <v>2272</v>
      </c>
      <c r="F515" s="345"/>
      <c r="G515" s="341"/>
    </row>
    <row r="516" spans="1:7">
      <c r="A516" s="341">
        <v>515</v>
      </c>
      <c r="B516" s="345" t="s">
        <v>2444</v>
      </c>
      <c r="C516" s="345" t="s">
        <v>714</v>
      </c>
      <c r="D516" s="345">
        <v>65.63</v>
      </c>
      <c r="E516" s="345" t="s">
        <v>2272</v>
      </c>
      <c r="F516" s="345"/>
      <c r="G516" s="341"/>
    </row>
    <row r="517" spans="1:7">
      <c r="A517" s="341">
        <v>516</v>
      </c>
      <c r="B517" s="345" t="s">
        <v>2445</v>
      </c>
      <c r="C517" s="345" t="s">
        <v>714</v>
      </c>
      <c r="D517" s="345">
        <v>65.63</v>
      </c>
      <c r="E517" s="345" t="s">
        <v>2272</v>
      </c>
      <c r="F517" s="345"/>
      <c r="G517" s="341"/>
    </row>
    <row r="518" spans="1:7">
      <c r="A518" s="341">
        <v>517</v>
      </c>
      <c r="B518" s="345" t="s">
        <v>2446</v>
      </c>
      <c r="C518" s="345" t="s">
        <v>714</v>
      </c>
      <c r="D518" s="345">
        <v>65.63</v>
      </c>
      <c r="E518" s="345" t="s">
        <v>2272</v>
      </c>
      <c r="F518" s="345"/>
      <c r="G518" s="341"/>
    </row>
    <row r="519" spans="1:7">
      <c r="A519" s="341">
        <v>518</v>
      </c>
      <c r="B519" s="345" t="s">
        <v>2447</v>
      </c>
      <c r="C519" s="345" t="s">
        <v>714</v>
      </c>
      <c r="D519" s="345">
        <v>65.63</v>
      </c>
      <c r="E519" s="345" t="s">
        <v>2272</v>
      </c>
      <c r="F519" s="345"/>
      <c r="G519" s="341"/>
    </row>
    <row r="520" spans="1:7">
      <c r="A520" s="341">
        <v>519</v>
      </c>
      <c r="B520" s="345" t="s">
        <v>2448</v>
      </c>
      <c r="C520" s="345" t="s">
        <v>714</v>
      </c>
      <c r="D520" s="345">
        <v>65.63</v>
      </c>
      <c r="E520" s="345" t="s">
        <v>2272</v>
      </c>
      <c r="F520" s="345"/>
      <c r="G520" s="341"/>
    </row>
    <row r="521" spans="1:7">
      <c r="A521" s="341">
        <v>520</v>
      </c>
      <c r="B521" s="345" t="s">
        <v>2449</v>
      </c>
      <c r="C521" s="345" t="s">
        <v>714</v>
      </c>
      <c r="D521" s="345">
        <v>65.63</v>
      </c>
      <c r="E521" s="345" t="s">
        <v>2272</v>
      </c>
      <c r="F521" s="345"/>
      <c r="G521" s="341"/>
    </row>
    <row r="522" spans="1:7">
      <c r="A522" s="341">
        <v>521</v>
      </c>
      <c r="B522" s="345" t="s">
        <v>2450</v>
      </c>
      <c r="C522" s="345" t="s">
        <v>714</v>
      </c>
      <c r="D522" s="345">
        <v>65.63</v>
      </c>
      <c r="E522" s="345" t="s">
        <v>2272</v>
      </c>
      <c r="F522" s="345"/>
      <c r="G522" s="341"/>
    </row>
    <row r="523" spans="1:7">
      <c r="A523" s="341">
        <v>522</v>
      </c>
      <c r="B523" s="345" t="s">
        <v>2451</v>
      </c>
      <c r="C523" s="345" t="s">
        <v>714</v>
      </c>
      <c r="D523" s="345">
        <v>65.63</v>
      </c>
      <c r="E523" s="345" t="s">
        <v>2272</v>
      </c>
      <c r="F523" s="345"/>
      <c r="G523" s="341"/>
    </row>
    <row r="524" spans="1:7">
      <c r="A524" s="341">
        <v>523</v>
      </c>
      <c r="B524" s="345" t="s">
        <v>2452</v>
      </c>
      <c r="C524" s="345" t="s">
        <v>714</v>
      </c>
      <c r="D524" s="345">
        <v>65.63</v>
      </c>
      <c r="E524" s="345" t="s">
        <v>2272</v>
      </c>
      <c r="F524" s="345"/>
      <c r="G524" s="341"/>
    </row>
    <row r="525" spans="1:7">
      <c r="A525" s="341">
        <v>524</v>
      </c>
      <c r="B525" s="345" t="s">
        <v>2453</v>
      </c>
      <c r="C525" s="345" t="s">
        <v>714</v>
      </c>
      <c r="D525" s="345">
        <v>65.63</v>
      </c>
      <c r="E525" s="345" t="s">
        <v>2272</v>
      </c>
      <c r="F525" s="345"/>
      <c r="G525" s="341"/>
    </row>
    <row r="526" spans="1:7">
      <c r="A526" s="341">
        <v>525</v>
      </c>
      <c r="B526" s="345" t="s">
        <v>2454</v>
      </c>
      <c r="C526" s="345" t="s">
        <v>714</v>
      </c>
      <c r="D526" s="345">
        <v>65.63</v>
      </c>
      <c r="E526" s="345" t="s">
        <v>2272</v>
      </c>
      <c r="F526" s="345"/>
      <c r="G526" s="341"/>
    </row>
    <row r="527" spans="1:7">
      <c r="A527" s="341">
        <v>526</v>
      </c>
      <c r="B527" s="345" t="s">
        <v>2455</v>
      </c>
      <c r="C527" s="345" t="s">
        <v>714</v>
      </c>
      <c r="D527" s="345">
        <v>65.63</v>
      </c>
      <c r="E527" s="345" t="s">
        <v>2272</v>
      </c>
      <c r="F527" s="345"/>
      <c r="G527" s="341"/>
    </row>
    <row r="528" spans="1:7">
      <c r="A528" s="341">
        <v>527</v>
      </c>
      <c r="B528" s="345" t="s">
        <v>2456</v>
      </c>
      <c r="C528" s="345" t="s">
        <v>714</v>
      </c>
      <c r="D528" s="345">
        <v>65.63</v>
      </c>
      <c r="E528" s="345" t="s">
        <v>2272</v>
      </c>
      <c r="F528" s="345"/>
      <c r="G528" s="341"/>
    </row>
    <row r="529" spans="1:7">
      <c r="A529" s="341">
        <v>528</v>
      </c>
      <c r="B529" s="345" t="s">
        <v>2457</v>
      </c>
      <c r="C529" s="345" t="s">
        <v>714</v>
      </c>
      <c r="D529" s="345">
        <v>65.63</v>
      </c>
      <c r="E529" s="345" t="s">
        <v>2272</v>
      </c>
      <c r="F529" s="345"/>
      <c r="G529" s="341"/>
    </row>
    <row r="530" spans="1:7">
      <c r="A530" s="341">
        <v>529</v>
      </c>
      <c r="B530" s="345" t="s">
        <v>2458</v>
      </c>
      <c r="C530" s="345" t="s">
        <v>714</v>
      </c>
      <c r="D530" s="345">
        <v>65.63</v>
      </c>
      <c r="E530" s="345" t="s">
        <v>2272</v>
      </c>
      <c r="F530" s="345"/>
      <c r="G530" s="341"/>
    </row>
    <row r="531" spans="1:7">
      <c r="A531" s="341">
        <v>530</v>
      </c>
      <c r="B531" s="345" t="s">
        <v>2459</v>
      </c>
      <c r="C531" s="345" t="s">
        <v>714</v>
      </c>
      <c r="D531" s="345">
        <v>65.63</v>
      </c>
      <c r="E531" s="345" t="s">
        <v>2272</v>
      </c>
      <c r="F531" s="345"/>
      <c r="G531" s="341"/>
    </row>
    <row r="532" spans="1:7">
      <c r="A532" s="341">
        <v>531</v>
      </c>
      <c r="B532" s="345" t="s">
        <v>2460</v>
      </c>
      <c r="C532" s="345" t="s">
        <v>714</v>
      </c>
      <c r="D532" s="345">
        <v>65.63</v>
      </c>
      <c r="E532" s="345" t="s">
        <v>2272</v>
      </c>
      <c r="F532" s="345"/>
      <c r="G532" s="341"/>
    </row>
    <row r="533" spans="1:7">
      <c r="A533" s="341">
        <v>532</v>
      </c>
      <c r="B533" s="345" t="s">
        <v>2461</v>
      </c>
      <c r="C533" s="345" t="s">
        <v>714</v>
      </c>
      <c r="D533" s="345">
        <v>65.63</v>
      </c>
      <c r="E533" s="345" t="s">
        <v>2272</v>
      </c>
      <c r="F533" s="345"/>
      <c r="G533" s="341"/>
    </row>
    <row r="534" spans="1:7">
      <c r="A534" s="341">
        <v>533</v>
      </c>
      <c r="B534" s="345" t="s">
        <v>2462</v>
      </c>
      <c r="C534" s="345" t="s">
        <v>714</v>
      </c>
      <c r="D534" s="345">
        <v>65.63</v>
      </c>
      <c r="E534" s="345" t="s">
        <v>2272</v>
      </c>
      <c r="F534" s="345"/>
      <c r="G534" s="341"/>
    </row>
    <row r="535" spans="1:7">
      <c r="A535" s="341">
        <v>534</v>
      </c>
      <c r="B535" s="345" t="s">
        <v>2463</v>
      </c>
      <c r="C535" s="345" t="s">
        <v>714</v>
      </c>
      <c r="D535" s="345">
        <v>65.63</v>
      </c>
      <c r="E535" s="345" t="s">
        <v>2272</v>
      </c>
      <c r="F535" s="345"/>
      <c r="G535" s="341"/>
    </row>
    <row r="536" spans="1:7">
      <c r="A536" s="341">
        <v>535</v>
      </c>
      <c r="B536" s="345" t="s">
        <v>2464</v>
      </c>
      <c r="C536" s="345" t="s">
        <v>714</v>
      </c>
      <c r="D536" s="345">
        <v>65.63</v>
      </c>
      <c r="E536" s="345" t="s">
        <v>2272</v>
      </c>
      <c r="F536" s="345"/>
      <c r="G536" s="341"/>
    </row>
    <row r="537" spans="1:7">
      <c r="A537" s="341">
        <v>536</v>
      </c>
      <c r="B537" s="345" t="s">
        <v>2465</v>
      </c>
      <c r="C537" s="345" t="s">
        <v>714</v>
      </c>
      <c r="D537" s="345">
        <v>65.63</v>
      </c>
      <c r="E537" s="345" t="s">
        <v>2272</v>
      </c>
      <c r="F537" s="345"/>
      <c r="G537" s="341"/>
    </row>
    <row r="538" spans="1:7">
      <c r="A538" s="341">
        <v>537</v>
      </c>
      <c r="B538" s="345" t="s">
        <v>2466</v>
      </c>
      <c r="C538" s="345" t="s">
        <v>714</v>
      </c>
      <c r="D538" s="345">
        <v>65.63</v>
      </c>
      <c r="E538" s="345" t="s">
        <v>2272</v>
      </c>
      <c r="F538" s="345"/>
      <c r="G538" s="341"/>
    </row>
    <row r="539" spans="1:7">
      <c r="A539" s="341">
        <v>538</v>
      </c>
      <c r="B539" s="345" t="s">
        <v>2467</v>
      </c>
      <c r="C539" s="345" t="s">
        <v>714</v>
      </c>
      <c r="D539" s="345">
        <v>65.63</v>
      </c>
      <c r="E539" s="345" t="s">
        <v>2272</v>
      </c>
      <c r="F539" s="345"/>
      <c r="G539" s="341"/>
    </row>
    <row r="540" spans="1:7">
      <c r="A540" s="341">
        <v>539</v>
      </c>
      <c r="B540" s="345" t="s">
        <v>2468</v>
      </c>
      <c r="C540" s="345" t="s">
        <v>714</v>
      </c>
      <c r="D540" s="345">
        <v>65.63</v>
      </c>
      <c r="E540" s="345" t="s">
        <v>2272</v>
      </c>
      <c r="F540" s="345"/>
      <c r="G540" s="341"/>
    </row>
    <row r="541" spans="1:7">
      <c r="A541" s="341">
        <v>540</v>
      </c>
      <c r="B541" s="345" t="s">
        <v>2469</v>
      </c>
      <c r="C541" s="345" t="s">
        <v>714</v>
      </c>
      <c r="D541" s="345">
        <v>65.63</v>
      </c>
      <c r="E541" s="345" t="s">
        <v>2272</v>
      </c>
      <c r="F541" s="345"/>
      <c r="G541" s="341"/>
    </row>
    <row r="542" spans="1:7">
      <c r="A542" s="341">
        <v>541</v>
      </c>
      <c r="B542" s="345" t="s">
        <v>2470</v>
      </c>
      <c r="C542" s="345" t="s">
        <v>714</v>
      </c>
      <c r="D542" s="345">
        <v>65.63</v>
      </c>
      <c r="E542" s="345" t="s">
        <v>2272</v>
      </c>
      <c r="F542" s="345"/>
      <c r="G542" s="341"/>
    </row>
    <row r="543" spans="1:7">
      <c r="A543" s="341">
        <v>542</v>
      </c>
      <c r="B543" s="345" t="s">
        <v>2471</v>
      </c>
      <c r="C543" s="345" t="s">
        <v>714</v>
      </c>
      <c r="D543" s="345">
        <v>65.63</v>
      </c>
      <c r="E543" s="345" t="s">
        <v>2272</v>
      </c>
      <c r="F543" s="345"/>
      <c r="G543" s="341"/>
    </row>
    <row r="544" spans="1:7">
      <c r="A544" s="341">
        <v>543</v>
      </c>
      <c r="B544" s="345" t="s">
        <v>2472</v>
      </c>
      <c r="C544" s="345" t="s">
        <v>714</v>
      </c>
      <c r="D544" s="345">
        <v>65.63</v>
      </c>
      <c r="E544" s="345" t="s">
        <v>2272</v>
      </c>
      <c r="F544" s="345"/>
      <c r="G544" s="341"/>
    </row>
    <row r="545" spans="1:7">
      <c r="A545" s="341">
        <v>544</v>
      </c>
      <c r="B545" s="345" t="s">
        <v>2473</v>
      </c>
      <c r="C545" s="345" t="s">
        <v>714</v>
      </c>
      <c r="D545" s="345">
        <v>65.63</v>
      </c>
      <c r="E545" s="345" t="s">
        <v>2272</v>
      </c>
      <c r="F545" s="345"/>
      <c r="G545" s="341"/>
    </row>
    <row r="546" spans="1:7">
      <c r="A546" s="341">
        <v>545</v>
      </c>
      <c r="B546" s="345" t="s">
        <v>2474</v>
      </c>
      <c r="C546" s="345" t="s">
        <v>714</v>
      </c>
      <c r="D546" s="345">
        <v>65.63</v>
      </c>
      <c r="E546" s="345" t="s">
        <v>2272</v>
      </c>
      <c r="F546" s="345"/>
      <c r="G546" s="341"/>
    </row>
    <row r="547" spans="1:7">
      <c r="A547" s="341">
        <v>546</v>
      </c>
      <c r="B547" s="345" t="s">
        <v>2475</v>
      </c>
      <c r="C547" s="345" t="s">
        <v>714</v>
      </c>
      <c r="D547" s="345">
        <v>65.63</v>
      </c>
      <c r="E547" s="345" t="s">
        <v>2272</v>
      </c>
      <c r="F547" s="345"/>
      <c r="G547" s="341"/>
    </row>
    <row r="548" spans="1:7">
      <c r="A548" s="341">
        <v>547</v>
      </c>
      <c r="B548" s="345" t="s">
        <v>2476</v>
      </c>
      <c r="C548" s="345" t="s">
        <v>714</v>
      </c>
      <c r="D548" s="345">
        <v>65.63</v>
      </c>
      <c r="E548" s="345" t="s">
        <v>2272</v>
      </c>
      <c r="F548" s="345"/>
      <c r="G548" s="341"/>
    </row>
    <row r="549" spans="1:7">
      <c r="A549" s="341">
        <v>548</v>
      </c>
      <c r="B549" s="345" t="s">
        <v>2477</v>
      </c>
      <c r="C549" s="345" t="s">
        <v>714</v>
      </c>
      <c r="D549" s="345">
        <v>65.63</v>
      </c>
      <c r="E549" s="345" t="s">
        <v>2272</v>
      </c>
      <c r="F549" s="345"/>
      <c r="G549" s="341"/>
    </row>
    <row r="550" spans="1:7">
      <c r="A550" s="341">
        <v>549</v>
      </c>
      <c r="B550" s="345" t="s">
        <v>2478</v>
      </c>
      <c r="C550" s="345" t="s">
        <v>714</v>
      </c>
      <c r="D550" s="345">
        <v>65.63</v>
      </c>
      <c r="E550" s="345" t="s">
        <v>2272</v>
      </c>
      <c r="F550" s="345"/>
      <c r="G550" s="341"/>
    </row>
    <row r="551" spans="1:7">
      <c r="A551" s="341">
        <v>550</v>
      </c>
      <c r="B551" s="345" t="s">
        <v>2479</v>
      </c>
      <c r="C551" s="345" t="s">
        <v>714</v>
      </c>
      <c r="D551" s="345">
        <v>65.63</v>
      </c>
      <c r="E551" s="345" t="s">
        <v>2272</v>
      </c>
      <c r="F551" s="345"/>
      <c r="G551" s="341"/>
    </row>
    <row r="552" spans="1:7">
      <c r="A552" s="341">
        <v>551</v>
      </c>
      <c r="B552" s="345" t="s">
        <v>2480</v>
      </c>
      <c r="C552" s="345" t="s">
        <v>714</v>
      </c>
      <c r="D552" s="345">
        <v>65.63</v>
      </c>
      <c r="E552" s="345" t="s">
        <v>2272</v>
      </c>
      <c r="F552" s="345"/>
      <c r="G552" s="341"/>
    </row>
    <row r="553" spans="1:7">
      <c r="A553" s="341">
        <v>552</v>
      </c>
      <c r="B553" s="345" t="s">
        <v>2481</v>
      </c>
      <c r="C553" s="345" t="s">
        <v>714</v>
      </c>
      <c r="D553" s="345">
        <v>65.63</v>
      </c>
      <c r="E553" s="345" t="s">
        <v>2272</v>
      </c>
      <c r="F553" s="345"/>
      <c r="G553" s="341"/>
    </row>
    <row r="554" spans="1:7">
      <c r="A554" s="341">
        <v>553</v>
      </c>
      <c r="B554" s="345" t="s">
        <v>2482</v>
      </c>
      <c r="C554" s="345" t="s">
        <v>714</v>
      </c>
      <c r="D554" s="345">
        <v>65.63</v>
      </c>
      <c r="E554" s="345" t="s">
        <v>2272</v>
      </c>
      <c r="F554" s="345"/>
      <c r="G554" s="341"/>
    </row>
    <row r="555" spans="1:7">
      <c r="A555" s="341">
        <v>554</v>
      </c>
      <c r="B555" s="345" t="s">
        <v>2483</v>
      </c>
      <c r="C555" s="345" t="s">
        <v>714</v>
      </c>
      <c r="D555" s="345">
        <v>65.63</v>
      </c>
      <c r="E555" s="345" t="s">
        <v>2272</v>
      </c>
      <c r="F555" s="345"/>
      <c r="G555" s="341"/>
    </row>
    <row r="556" spans="1:7">
      <c r="A556" s="341">
        <v>555</v>
      </c>
      <c r="B556" s="345" t="s">
        <v>2484</v>
      </c>
      <c r="C556" s="345" t="s">
        <v>714</v>
      </c>
      <c r="D556" s="345">
        <v>65.63</v>
      </c>
      <c r="E556" s="345" t="s">
        <v>2272</v>
      </c>
      <c r="F556" s="345"/>
      <c r="G556" s="341"/>
    </row>
    <row r="557" spans="1:7">
      <c r="A557" s="341">
        <v>556</v>
      </c>
      <c r="B557" s="345" t="s">
        <v>2485</v>
      </c>
      <c r="C557" s="345" t="s">
        <v>714</v>
      </c>
      <c r="D557" s="345">
        <v>65.63</v>
      </c>
      <c r="E557" s="345" t="s">
        <v>2272</v>
      </c>
      <c r="F557" s="345"/>
      <c r="G557" s="341"/>
    </row>
    <row r="558" spans="1:7">
      <c r="A558" s="341">
        <v>557</v>
      </c>
      <c r="B558" s="345" t="s">
        <v>2486</v>
      </c>
      <c r="C558" s="345" t="s">
        <v>714</v>
      </c>
      <c r="D558" s="345">
        <v>65.63</v>
      </c>
      <c r="E558" s="345" t="s">
        <v>2272</v>
      </c>
      <c r="F558" s="345"/>
      <c r="G558" s="341"/>
    </row>
    <row r="559" spans="1:7">
      <c r="A559" s="341">
        <v>558</v>
      </c>
      <c r="B559" s="345" t="s">
        <v>2487</v>
      </c>
      <c r="C559" s="345" t="s">
        <v>714</v>
      </c>
      <c r="D559" s="345">
        <v>65.63</v>
      </c>
      <c r="E559" s="345" t="s">
        <v>2272</v>
      </c>
      <c r="F559" s="345"/>
      <c r="G559" s="341"/>
    </row>
    <row r="560" spans="1:7">
      <c r="A560" s="341">
        <v>559</v>
      </c>
      <c r="B560" s="345" t="s">
        <v>2488</v>
      </c>
      <c r="C560" s="345" t="s">
        <v>714</v>
      </c>
      <c r="D560" s="345">
        <v>65.63</v>
      </c>
      <c r="E560" s="345" t="s">
        <v>2272</v>
      </c>
      <c r="F560" s="345"/>
      <c r="G560" s="341"/>
    </row>
    <row r="561" spans="1:7">
      <c r="A561" s="341">
        <v>560</v>
      </c>
      <c r="B561" s="345" t="s">
        <v>2489</v>
      </c>
      <c r="C561" s="345" t="s">
        <v>714</v>
      </c>
      <c r="D561" s="345">
        <v>65.63</v>
      </c>
      <c r="E561" s="345" t="s">
        <v>2272</v>
      </c>
      <c r="F561" s="345"/>
      <c r="G561" s="341"/>
    </row>
    <row r="562" spans="1:7">
      <c r="A562" s="341">
        <v>561</v>
      </c>
      <c r="B562" s="345" t="s">
        <v>2490</v>
      </c>
      <c r="C562" s="345" t="s">
        <v>714</v>
      </c>
      <c r="D562" s="345">
        <v>65.63</v>
      </c>
      <c r="E562" s="345" t="s">
        <v>2272</v>
      </c>
      <c r="F562" s="345"/>
      <c r="G562" s="341"/>
    </row>
    <row r="563" spans="1:7">
      <c r="A563" s="341">
        <v>562</v>
      </c>
      <c r="B563" s="345" t="s">
        <v>2491</v>
      </c>
      <c r="C563" s="345" t="s">
        <v>714</v>
      </c>
      <c r="D563" s="345">
        <v>65.63</v>
      </c>
      <c r="E563" s="345" t="s">
        <v>2272</v>
      </c>
      <c r="F563" s="345"/>
      <c r="G563" s="341"/>
    </row>
    <row r="564" spans="1:7">
      <c r="A564" s="341">
        <v>563</v>
      </c>
      <c r="B564" s="345" t="s">
        <v>2492</v>
      </c>
      <c r="C564" s="345" t="s">
        <v>714</v>
      </c>
      <c r="D564" s="345">
        <v>65.63</v>
      </c>
      <c r="E564" s="345" t="s">
        <v>2272</v>
      </c>
      <c r="F564" s="345"/>
      <c r="G564" s="341"/>
    </row>
    <row r="565" spans="1:7">
      <c r="A565" s="341">
        <v>564</v>
      </c>
      <c r="B565" s="345" t="s">
        <v>2493</v>
      </c>
      <c r="C565" s="345" t="s">
        <v>794</v>
      </c>
      <c r="D565" s="345">
        <v>89.79</v>
      </c>
      <c r="E565" s="345" t="s">
        <v>1931</v>
      </c>
      <c r="F565" s="345"/>
      <c r="G565" s="341"/>
    </row>
    <row r="566" spans="1:7">
      <c r="A566" s="341">
        <v>565</v>
      </c>
      <c r="B566" s="345" t="s">
        <v>2494</v>
      </c>
      <c r="C566" s="345" t="s">
        <v>794</v>
      </c>
      <c r="D566" s="345">
        <v>89.79</v>
      </c>
      <c r="E566" s="345" t="s">
        <v>1931</v>
      </c>
      <c r="F566" s="345"/>
      <c r="G566" s="341"/>
    </row>
    <row r="567" spans="1:7">
      <c r="A567" s="341">
        <v>566</v>
      </c>
      <c r="B567" s="345" t="s">
        <v>2495</v>
      </c>
      <c r="C567" s="345" t="s">
        <v>794</v>
      </c>
      <c r="D567" s="345">
        <v>89.99</v>
      </c>
      <c r="E567" s="345" t="s">
        <v>1931</v>
      </c>
      <c r="F567" s="345"/>
      <c r="G567" s="341"/>
    </row>
    <row r="568" spans="1:7">
      <c r="A568" s="341">
        <v>567</v>
      </c>
      <c r="B568" s="345" t="s">
        <v>2496</v>
      </c>
      <c r="C568" s="345" t="s">
        <v>794</v>
      </c>
      <c r="D568" s="345">
        <v>89.79</v>
      </c>
      <c r="E568" s="345" t="s">
        <v>1931</v>
      </c>
      <c r="F568" s="345"/>
      <c r="G568" s="341"/>
    </row>
    <row r="569" spans="1:7">
      <c r="A569" s="341">
        <v>568</v>
      </c>
      <c r="B569" s="345" t="s">
        <v>2497</v>
      </c>
      <c r="C569" s="345" t="s">
        <v>794</v>
      </c>
      <c r="D569" s="345">
        <v>89.99</v>
      </c>
      <c r="E569" s="345" t="s">
        <v>1931</v>
      </c>
      <c r="F569" s="345"/>
      <c r="G569" s="341"/>
    </row>
    <row r="570" spans="1:7">
      <c r="A570" s="341">
        <v>569</v>
      </c>
      <c r="B570" s="345" t="s">
        <v>2498</v>
      </c>
      <c r="C570" s="345" t="s">
        <v>714</v>
      </c>
      <c r="D570" s="345">
        <v>65.75</v>
      </c>
      <c r="E570" s="345" t="s">
        <v>2272</v>
      </c>
      <c r="F570" s="345"/>
      <c r="G570" s="341"/>
    </row>
    <row r="571" spans="1:7">
      <c r="A571" s="341">
        <v>570</v>
      </c>
      <c r="B571" s="345" t="s">
        <v>2499</v>
      </c>
      <c r="C571" s="345" t="s">
        <v>714</v>
      </c>
      <c r="D571" s="345">
        <v>65.75</v>
      </c>
      <c r="E571" s="345" t="s">
        <v>2272</v>
      </c>
      <c r="F571" s="345"/>
      <c r="G571" s="341"/>
    </row>
    <row r="572" spans="1:7">
      <c r="A572" s="341">
        <v>571</v>
      </c>
      <c r="B572" s="345" t="s">
        <v>2500</v>
      </c>
      <c r="C572" s="345" t="s">
        <v>714</v>
      </c>
      <c r="D572" s="345">
        <v>65.75</v>
      </c>
      <c r="E572" s="345" t="s">
        <v>2272</v>
      </c>
      <c r="F572" s="345"/>
      <c r="G572" s="341"/>
    </row>
    <row r="573" spans="1:7">
      <c r="A573" s="341">
        <v>572</v>
      </c>
      <c r="B573" s="345" t="s">
        <v>2501</v>
      </c>
      <c r="C573" s="345" t="s">
        <v>714</v>
      </c>
      <c r="D573" s="345">
        <v>65.75</v>
      </c>
      <c r="E573" s="345" t="s">
        <v>2272</v>
      </c>
      <c r="F573" s="345"/>
      <c r="G573" s="341"/>
    </row>
    <row r="574" spans="1:7">
      <c r="A574" s="341">
        <v>573</v>
      </c>
      <c r="B574" s="345" t="s">
        <v>2502</v>
      </c>
      <c r="C574" s="345" t="s">
        <v>714</v>
      </c>
      <c r="D574" s="345">
        <v>65.75</v>
      </c>
      <c r="E574" s="345" t="s">
        <v>2272</v>
      </c>
      <c r="F574" s="345"/>
      <c r="G574" s="341"/>
    </row>
    <row r="575" spans="1:7">
      <c r="A575" s="341">
        <v>574</v>
      </c>
      <c r="B575" s="345" t="s">
        <v>2503</v>
      </c>
      <c r="C575" s="345" t="s">
        <v>714</v>
      </c>
      <c r="D575" s="345">
        <v>65.75</v>
      </c>
      <c r="E575" s="345" t="s">
        <v>2272</v>
      </c>
      <c r="F575" s="345"/>
      <c r="G575" s="341"/>
    </row>
    <row r="576" spans="1:7">
      <c r="A576" s="341">
        <v>575</v>
      </c>
      <c r="B576" s="345" t="s">
        <v>2504</v>
      </c>
      <c r="C576" s="345" t="s">
        <v>714</v>
      </c>
      <c r="D576" s="345">
        <v>65.75</v>
      </c>
      <c r="E576" s="345" t="s">
        <v>2272</v>
      </c>
      <c r="F576" s="345"/>
      <c r="G576" s="341"/>
    </row>
    <row r="577" spans="1:7">
      <c r="A577" s="341">
        <v>576</v>
      </c>
      <c r="B577" s="345" t="s">
        <v>2505</v>
      </c>
      <c r="C577" s="345" t="s">
        <v>714</v>
      </c>
      <c r="D577" s="345">
        <v>65.75</v>
      </c>
      <c r="E577" s="345" t="s">
        <v>2272</v>
      </c>
      <c r="F577" s="345"/>
      <c r="G577" s="341"/>
    </row>
    <row r="578" spans="1:7">
      <c r="A578" s="341">
        <v>577</v>
      </c>
      <c r="B578" s="345" t="s">
        <v>2506</v>
      </c>
      <c r="C578" s="345" t="s">
        <v>714</v>
      </c>
      <c r="D578" s="345">
        <v>65.75</v>
      </c>
      <c r="E578" s="345" t="s">
        <v>2272</v>
      </c>
      <c r="F578" s="345"/>
      <c r="G578" s="341"/>
    </row>
    <row r="579" spans="1:7">
      <c r="A579" s="341">
        <v>578</v>
      </c>
      <c r="B579" s="345" t="s">
        <v>2507</v>
      </c>
      <c r="C579" s="345" t="s">
        <v>714</v>
      </c>
      <c r="D579" s="345">
        <v>65.75</v>
      </c>
      <c r="E579" s="345" t="s">
        <v>2272</v>
      </c>
      <c r="F579" s="345"/>
      <c r="G579" s="341"/>
    </row>
    <row r="580" spans="1:7">
      <c r="A580" s="341">
        <v>579</v>
      </c>
      <c r="B580" s="345" t="s">
        <v>2508</v>
      </c>
      <c r="C580" s="345" t="s">
        <v>714</v>
      </c>
      <c r="D580" s="345">
        <v>65.75</v>
      </c>
      <c r="E580" s="345" t="s">
        <v>2272</v>
      </c>
      <c r="F580" s="345"/>
      <c r="G580" s="341"/>
    </row>
    <row r="581" spans="1:7">
      <c r="A581" s="341">
        <v>580</v>
      </c>
      <c r="B581" s="345" t="s">
        <v>2509</v>
      </c>
      <c r="C581" s="345" t="s">
        <v>714</v>
      </c>
      <c r="D581" s="345">
        <v>65.75</v>
      </c>
      <c r="E581" s="345" t="s">
        <v>2272</v>
      </c>
      <c r="F581" s="345"/>
      <c r="G581" s="341"/>
    </row>
    <row r="582" spans="1:7">
      <c r="A582" s="341">
        <v>581</v>
      </c>
      <c r="B582" s="345" t="s">
        <v>2510</v>
      </c>
      <c r="C582" s="345" t="s">
        <v>714</v>
      </c>
      <c r="D582" s="345">
        <v>65.75</v>
      </c>
      <c r="E582" s="345" t="s">
        <v>2272</v>
      </c>
      <c r="F582" s="345"/>
      <c r="G582" s="341"/>
    </row>
    <row r="583" spans="1:7">
      <c r="A583" s="341">
        <v>582</v>
      </c>
      <c r="B583" s="345" t="s">
        <v>2511</v>
      </c>
      <c r="C583" s="345" t="s">
        <v>714</v>
      </c>
      <c r="D583" s="345">
        <v>65.75</v>
      </c>
      <c r="E583" s="345" t="s">
        <v>2272</v>
      </c>
      <c r="F583" s="345"/>
      <c r="G583" s="341"/>
    </row>
    <row r="584" spans="1:7">
      <c r="A584" s="341">
        <v>583</v>
      </c>
      <c r="B584" s="345" t="s">
        <v>2512</v>
      </c>
      <c r="C584" s="345" t="s">
        <v>714</v>
      </c>
      <c r="D584" s="345">
        <v>65.75</v>
      </c>
      <c r="E584" s="345" t="s">
        <v>2272</v>
      </c>
      <c r="F584" s="345"/>
      <c r="G584" s="341"/>
    </row>
    <row r="585" spans="1:7">
      <c r="A585" s="341">
        <v>584</v>
      </c>
      <c r="B585" s="345" t="s">
        <v>2513</v>
      </c>
      <c r="C585" s="345" t="s">
        <v>714</v>
      </c>
      <c r="D585" s="345">
        <v>65.75</v>
      </c>
      <c r="E585" s="345" t="s">
        <v>2272</v>
      </c>
      <c r="F585" s="345"/>
      <c r="G585" s="341"/>
    </row>
    <row r="586" spans="1:7">
      <c r="A586" s="341">
        <v>585</v>
      </c>
      <c r="B586" s="345" t="s">
        <v>2514</v>
      </c>
      <c r="C586" s="345" t="s">
        <v>714</v>
      </c>
      <c r="D586" s="345">
        <v>65.75</v>
      </c>
      <c r="E586" s="345" t="s">
        <v>2272</v>
      </c>
      <c r="F586" s="345"/>
      <c r="G586" s="341"/>
    </row>
    <row r="587" spans="1:7">
      <c r="A587" s="341">
        <v>586</v>
      </c>
      <c r="B587" s="345" t="s">
        <v>2515</v>
      </c>
      <c r="C587" s="345" t="s">
        <v>714</v>
      </c>
      <c r="D587" s="345">
        <v>65.75</v>
      </c>
      <c r="E587" s="345" t="s">
        <v>2272</v>
      </c>
      <c r="F587" s="345"/>
      <c r="G587" s="341"/>
    </row>
    <row r="588" spans="1:7">
      <c r="A588" s="341">
        <v>587</v>
      </c>
      <c r="B588" s="345" t="s">
        <v>2516</v>
      </c>
      <c r="C588" s="345" t="s">
        <v>714</v>
      </c>
      <c r="D588" s="345">
        <v>65.75</v>
      </c>
      <c r="E588" s="345" t="s">
        <v>2272</v>
      </c>
      <c r="F588" s="345"/>
      <c r="G588" s="341"/>
    </row>
    <row r="589" spans="1:7">
      <c r="A589" s="341">
        <v>588</v>
      </c>
      <c r="B589" s="345" t="s">
        <v>2517</v>
      </c>
      <c r="C589" s="345" t="s">
        <v>714</v>
      </c>
      <c r="D589" s="345">
        <v>65.75</v>
      </c>
      <c r="E589" s="345" t="s">
        <v>2272</v>
      </c>
      <c r="F589" s="345"/>
      <c r="G589" s="341"/>
    </row>
    <row r="590" spans="1:7">
      <c r="A590" s="341">
        <v>589</v>
      </c>
      <c r="B590" s="345" t="s">
        <v>2518</v>
      </c>
      <c r="C590" s="345" t="s">
        <v>714</v>
      </c>
      <c r="D590" s="345">
        <v>65.75</v>
      </c>
      <c r="E590" s="345" t="s">
        <v>2272</v>
      </c>
      <c r="F590" s="345"/>
      <c r="G590" s="341"/>
    </row>
    <row r="591" spans="1:7">
      <c r="A591" s="341">
        <v>590</v>
      </c>
      <c r="B591" s="345" t="s">
        <v>2519</v>
      </c>
      <c r="C591" s="345" t="s">
        <v>714</v>
      </c>
      <c r="D591" s="345">
        <v>65.75</v>
      </c>
      <c r="E591" s="345" t="s">
        <v>2272</v>
      </c>
      <c r="F591" s="345"/>
      <c r="G591" s="341"/>
    </row>
    <row r="592" spans="1:7">
      <c r="A592" s="341">
        <v>591</v>
      </c>
      <c r="B592" s="345" t="s">
        <v>2520</v>
      </c>
      <c r="C592" s="345" t="s">
        <v>714</v>
      </c>
      <c r="D592" s="345">
        <v>65.75</v>
      </c>
      <c r="E592" s="345" t="s">
        <v>2272</v>
      </c>
      <c r="F592" s="345"/>
      <c r="G592" s="341"/>
    </row>
    <row r="593" spans="1:7">
      <c r="A593" s="341">
        <v>592</v>
      </c>
      <c r="B593" s="345" t="s">
        <v>2521</v>
      </c>
      <c r="C593" s="345" t="s">
        <v>714</v>
      </c>
      <c r="D593" s="345">
        <v>65.75</v>
      </c>
      <c r="E593" s="345" t="s">
        <v>2272</v>
      </c>
      <c r="F593" s="345"/>
      <c r="G593" s="341"/>
    </row>
    <row r="594" spans="1:7">
      <c r="A594" s="341">
        <v>593</v>
      </c>
      <c r="B594" s="345" t="s">
        <v>2522</v>
      </c>
      <c r="C594" s="345" t="s">
        <v>714</v>
      </c>
      <c r="D594" s="345">
        <v>65.75</v>
      </c>
      <c r="E594" s="345" t="s">
        <v>2272</v>
      </c>
      <c r="F594" s="345"/>
      <c r="G594" s="341"/>
    </row>
    <row r="595" spans="1:7">
      <c r="A595" s="341">
        <v>594</v>
      </c>
      <c r="B595" s="345" t="s">
        <v>2523</v>
      </c>
      <c r="C595" s="345" t="s">
        <v>714</v>
      </c>
      <c r="D595" s="345">
        <v>65.75</v>
      </c>
      <c r="E595" s="345" t="s">
        <v>2272</v>
      </c>
      <c r="F595" s="345"/>
      <c r="G595" s="341"/>
    </row>
    <row r="596" spans="1:7">
      <c r="A596" s="341">
        <v>595</v>
      </c>
      <c r="B596" s="345" t="s">
        <v>2524</v>
      </c>
      <c r="C596" s="345" t="s">
        <v>714</v>
      </c>
      <c r="D596" s="345">
        <v>65.75</v>
      </c>
      <c r="E596" s="345" t="s">
        <v>2272</v>
      </c>
      <c r="F596" s="345"/>
      <c r="G596" s="341"/>
    </row>
    <row r="597" spans="1:7">
      <c r="A597" s="341">
        <v>596</v>
      </c>
      <c r="B597" s="345" t="s">
        <v>2525</v>
      </c>
      <c r="C597" s="345" t="s">
        <v>714</v>
      </c>
      <c r="D597" s="345">
        <v>65.75</v>
      </c>
      <c r="E597" s="345" t="s">
        <v>2272</v>
      </c>
      <c r="F597" s="345"/>
      <c r="G597" s="341"/>
    </row>
    <row r="598" spans="1:7">
      <c r="A598" s="341">
        <v>597</v>
      </c>
      <c r="B598" s="345" t="s">
        <v>2526</v>
      </c>
      <c r="C598" s="345" t="s">
        <v>714</v>
      </c>
      <c r="D598" s="345">
        <v>65.75</v>
      </c>
      <c r="E598" s="345" t="s">
        <v>2272</v>
      </c>
      <c r="F598" s="345"/>
      <c r="G598" s="341"/>
    </row>
    <row r="599" spans="1:7">
      <c r="A599" s="341">
        <v>598</v>
      </c>
      <c r="B599" s="345" t="s">
        <v>2527</v>
      </c>
      <c r="C599" s="345" t="s">
        <v>714</v>
      </c>
      <c r="D599" s="345">
        <v>65.75</v>
      </c>
      <c r="E599" s="345" t="s">
        <v>2272</v>
      </c>
      <c r="F599" s="345"/>
      <c r="G599" s="341"/>
    </row>
    <row r="600" spans="1:7">
      <c r="A600" s="341">
        <v>599</v>
      </c>
      <c r="B600" s="345" t="s">
        <v>2528</v>
      </c>
      <c r="C600" s="345" t="s">
        <v>714</v>
      </c>
      <c r="D600" s="345">
        <v>65.75</v>
      </c>
      <c r="E600" s="345" t="s">
        <v>2272</v>
      </c>
      <c r="F600" s="345"/>
      <c r="G600" s="341"/>
    </row>
    <row r="601" spans="1:7">
      <c r="A601" s="341">
        <v>600</v>
      </c>
      <c r="B601" s="345" t="s">
        <v>2529</v>
      </c>
      <c r="C601" s="345" t="s">
        <v>714</v>
      </c>
      <c r="D601" s="345">
        <v>65.75</v>
      </c>
      <c r="E601" s="345" t="s">
        <v>2272</v>
      </c>
      <c r="F601" s="345"/>
      <c r="G601" s="341"/>
    </row>
    <row r="602" spans="1:7">
      <c r="A602" s="341">
        <v>601</v>
      </c>
      <c r="B602" s="345" t="s">
        <v>2530</v>
      </c>
      <c r="C602" s="345" t="s">
        <v>714</v>
      </c>
      <c r="D602" s="345">
        <v>65.75</v>
      </c>
      <c r="E602" s="345" t="s">
        <v>2272</v>
      </c>
      <c r="F602" s="345"/>
      <c r="G602" s="341"/>
    </row>
    <row r="603" spans="1:7">
      <c r="A603" s="341">
        <v>602</v>
      </c>
      <c r="B603" s="345" t="s">
        <v>2531</v>
      </c>
      <c r="C603" s="345" t="s">
        <v>714</v>
      </c>
      <c r="D603" s="345">
        <v>65.75</v>
      </c>
      <c r="E603" s="345" t="s">
        <v>2272</v>
      </c>
      <c r="F603" s="345"/>
      <c r="G603" s="341"/>
    </row>
    <row r="604" spans="1:7">
      <c r="A604" s="341">
        <v>603</v>
      </c>
      <c r="B604" s="345" t="s">
        <v>2532</v>
      </c>
      <c r="C604" s="345" t="s">
        <v>714</v>
      </c>
      <c r="D604" s="345">
        <v>65.75</v>
      </c>
      <c r="E604" s="345" t="s">
        <v>2272</v>
      </c>
      <c r="F604" s="345"/>
      <c r="G604" s="341"/>
    </row>
    <row r="605" spans="1:7">
      <c r="A605" s="341">
        <v>604</v>
      </c>
      <c r="B605" s="345" t="s">
        <v>2533</v>
      </c>
      <c r="C605" s="345" t="s">
        <v>714</v>
      </c>
      <c r="D605" s="345">
        <v>65.75</v>
      </c>
      <c r="E605" s="345" t="s">
        <v>2272</v>
      </c>
      <c r="F605" s="345"/>
      <c r="G605" s="341"/>
    </row>
    <row r="606" spans="1:7">
      <c r="A606" s="341">
        <v>605</v>
      </c>
      <c r="B606" s="345" t="s">
        <v>2534</v>
      </c>
      <c r="C606" s="345" t="s">
        <v>714</v>
      </c>
      <c r="D606" s="345">
        <v>65.75</v>
      </c>
      <c r="E606" s="345" t="s">
        <v>2272</v>
      </c>
      <c r="F606" s="345"/>
      <c r="G606" s="341"/>
    </row>
    <row r="607" spans="1:7">
      <c r="A607" s="341">
        <v>606</v>
      </c>
      <c r="B607" s="345" t="s">
        <v>2535</v>
      </c>
      <c r="C607" s="345" t="s">
        <v>714</v>
      </c>
      <c r="D607" s="345">
        <v>65.75</v>
      </c>
      <c r="E607" s="345" t="s">
        <v>2272</v>
      </c>
      <c r="F607" s="345"/>
      <c r="G607" s="341"/>
    </row>
    <row r="608" spans="1:7">
      <c r="A608" s="341">
        <v>607</v>
      </c>
      <c r="B608" s="345" t="s">
        <v>2536</v>
      </c>
      <c r="C608" s="345" t="s">
        <v>714</v>
      </c>
      <c r="D608" s="345">
        <v>65.75</v>
      </c>
      <c r="E608" s="345" t="s">
        <v>2272</v>
      </c>
      <c r="F608" s="345"/>
      <c r="G608" s="341"/>
    </row>
    <row r="609" spans="1:7">
      <c r="A609" s="341">
        <v>608</v>
      </c>
      <c r="B609" s="345" t="s">
        <v>2537</v>
      </c>
      <c r="C609" s="345" t="s">
        <v>714</v>
      </c>
      <c r="D609" s="345">
        <v>65.75</v>
      </c>
      <c r="E609" s="345" t="s">
        <v>2272</v>
      </c>
      <c r="F609" s="345"/>
      <c r="G609" s="341"/>
    </row>
    <row r="610" spans="1:7">
      <c r="A610" s="341">
        <v>609</v>
      </c>
      <c r="B610" s="345" t="s">
        <v>2538</v>
      </c>
      <c r="C610" s="345" t="s">
        <v>714</v>
      </c>
      <c r="D610" s="345">
        <v>65.75</v>
      </c>
      <c r="E610" s="345" t="s">
        <v>2272</v>
      </c>
      <c r="F610" s="345"/>
      <c r="G610" s="341"/>
    </row>
    <row r="611" spans="1:7">
      <c r="A611" s="341">
        <v>610</v>
      </c>
      <c r="B611" s="345" t="s">
        <v>2539</v>
      </c>
      <c r="C611" s="345" t="s">
        <v>714</v>
      </c>
      <c r="D611" s="345">
        <v>66.64</v>
      </c>
      <c r="E611" s="345" t="s">
        <v>1937</v>
      </c>
      <c r="F611" s="345"/>
      <c r="G611" s="341"/>
    </row>
    <row r="612" spans="1:7">
      <c r="A612" s="341">
        <v>611</v>
      </c>
      <c r="B612" s="345" t="s">
        <v>2540</v>
      </c>
      <c r="C612" s="345" t="s">
        <v>714</v>
      </c>
      <c r="D612" s="345">
        <v>66.64</v>
      </c>
      <c r="E612" s="345" t="s">
        <v>1937</v>
      </c>
      <c r="F612" s="345"/>
      <c r="G612" s="341"/>
    </row>
    <row r="613" spans="1:7">
      <c r="A613" s="341">
        <v>612</v>
      </c>
      <c r="B613" s="345" t="s">
        <v>2541</v>
      </c>
      <c r="C613" s="345" t="s">
        <v>714</v>
      </c>
      <c r="D613" s="345">
        <v>66.64</v>
      </c>
      <c r="E613" s="345" t="s">
        <v>1937</v>
      </c>
      <c r="F613" s="345"/>
      <c r="G613" s="341"/>
    </row>
    <row r="614" spans="1:7">
      <c r="A614" s="341">
        <v>613</v>
      </c>
      <c r="B614" s="345" t="s">
        <v>2542</v>
      </c>
      <c r="C614" s="345" t="s">
        <v>733</v>
      </c>
      <c r="D614" s="345">
        <v>98.96</v>
      </c>
      <c r="E614" s="345" t="s">
        <v>2543</v>
      </c>
      <c r="F614" s="345"/>
      <c r="G614" s="341"/>
    </row>
    <row r="615" spans="1:7">
      <c r="A615" s="341">
        <v>614</v>
      </c>
      <c r="B615" s="345" t="s">
        <v>2544</v>
      </c>
      <c r="C615" s="345" t="s">
        <v>714</v>
      </c>
      <c r="D615" s="345">
        <v>69.959999999999994</v>
      </c>
      <c r="E615" s="345" t="s">
        <v>2233</v>
      </c>
      <c r="F615" s="351"/>
      <c r="G615" s="341"/>
    </row>
    <row r="616" spans="1:7">
      <c r="A616" s="341">
        <v>615</v>
      </c>
      <c r="B616" s="345" t="s">
        <v>2545</v>
      </c>
      <c r="C616" s="345" t="s">
        <v>794</v>
      </c>
      <c r="D616" s="345">
        <v>89.57</v>
      </c>
      <c r="E616" s="345" t="s">
        <v>1931</v>
      </c>
      <c r="F616" s="352" t="s">
        <v>2098</v>
      </c>
      <c r="G616" s="341"/>
    </row>
    <row r="617" spans="1:7">
      <c r="A617" s="341">
        <v>616</v>
      </c>
      <c r="B617" s="345" t="s">
        <v>2546</v>
      </c>
      <c r="C617" s="345" t="s">
        <v>794</v>
      </c>
      <c r="D617" s="345">
        <v>89.75</v>
      </c>
      <c r="E617" s="345" t="s">
        <v>1931</v>
      </c>
      <c r="F617" s="352" t="s">
        <v>2098</v>
      </c>
      <c r="G617" s="341"/>
    </row>
    <row r="618" spans="1:7">
      <c r="A618" s="341">
        <v>617</v>
      </c>
      <c r="B618" s="345" t="s">
        <v>2547</v>
      </c>
      <c r="C618" s="345" t="s">
        <v>794</v>
      </c>
      <c r="D618" s="345">
        <v>89.55</v>
      </c>
      <c r="E618" s="345" t="s">
        <v>1931</v>
      </c>
      <c r="F618" s="345"/>
      <c r="G618" s="341"/>
    </row>
    <row r="619" spans="1:7">
      <c r="A619" s="341">
        <v>618</v>
      </c>
      <c r="B619" s="345" t="s">
        <v>2548</v>
      </c>
      <c r="C619" s="345" t="s">
        <v>794</v>
      </c>
      <c r="D619" s="345">
        <v>89.55</v>
      </c>
      <c r="E619" s="345" t="s">
        <v>1931</v>
      </c>
      <c r="F619" s="345"/>
      <c r="G619" s="341"/>
    </row>
    <row r="620" spans="1:7">
      <c r="A620" s="341">
        <v>619</v>
      </c>
      <c r="B620" s="345" t="s">
        <v>2549</v>
      </c>
      <c r="C620" s="345" t="s">
        <v>794</v>
      </c>
      <c r="D620" s="345">
        <v>89.78</v>
      </c>
      <c r="E620" s="345" t="s">
        <v>1931</v>
      </c>
      <c r="F620" s="345"/>
      <c r="G620" s="341"/>
    </row>
    <row r="621" spans="1:7">
      <c r="A621" s="341">
        <v>620</v>
      </c>
      <c r="B621" s="345" t="s">
        <v>2550</v>
      </c>
      <c r="C621" s="345" t="s">
        <v>714</v>
      </c>
      <c r="D621" s="345">
        <v>66.28</v>
      </c>
      <c r="E621" s="345" t="s">
        <v>1937</v>
      </c>
      <c r="F621" s="345"/>
      <c r="G621" s="341"/>
    </row>
    <row r="622" spans="1:7">
      <c r="A622" s="341">
        <v>621</v>
      </c>
      <c r="B622" s="345" t="s">
        <v>2551</v>
      </c>
      <c r="C622" s="345" t="s">
        <v>714</v>
      </c>
      <c r="D622" s="345">
        <v>66.28</v>
      </c>
      <c r="E622" s="345" t="s">
        <v>1937</v>
      </c>
      <c r="F622" s="345"/>
      <c r="G622" s="341"/>
    </row>
    <row r="623" spans="1:7">
      <c r="A623" s="341">
        <v>622</v>
      </c>
      <c r="B623" s="345" t="s">
        <v>2552</v>
      </c>
      <c r="C623" s="345" t="s">
        <v>714</v>
      </c>
      <c r="D623" s="345">
        <v>66.28</v>
      </c>
      <c r="E623" s="345" t="s">
        <v>1937</v>
      </c>
      <c r="F623" s="345"/>
      <c r="G623" s="341"/>
    </row>
    <row r="624" spans="1:7">
      <c r="A624" s="341">
        <v>623</v>
      </c>
      <c r="B624" s="345" t="s">
        <v>2553</v>
      </c>
      <c r="C624" s="345" t="s">
        <v>794</v>
      </c>
      <c r="D624" s="345">
        <v>89.9</v>
      </c>
      <c r="E624" s="345" t="s">
        <v>1931</v>
      </c>
      <c r="F624" s="345"/>
      <c r="G624" s="341"/>
    </row>
    <row r="625" spans="1:7">
      <c r="A625" s="341">
        <v>624</v>
      </c>
      <c r="B625" s="345" t="s">
        <v>2554</v>
      </c>
      <c r="C625" s="345" t="s">
        <v>794</v>
      </c>
      <c r="D625" s="345">
        <v>90.1</v>
      </c>
      <c r="E625" s="345" t="s">
        <v>1931</v>
      </c>
      <c r="F625" s="345"/>
      <c r="G625" s="341"/>
    </row>
    <row r="626" spans="1:7">
      <c r="A626" s="341">
        <v>625</v>
      </c>
      <c r="B626" s="345" t="s">
        <v>2555</v>
      </c>
      <c r="C626" s="345" t="s">
        <v>794</v>
      </c>
      <c r="D626" s="345">
        <v>89.9</v>
      </c>
      <c r="E626" s="345" t="s">
        <v>1931</v>
      </c>
      <c r="F626" s="345"/>
      <c r="G626" s="341"/>
    </row>
    <row r="627" spans="1:7">
      <c r="A627" s="341">
        <v>626</v>
      </c>
      <c r="B627" s="345" t="s">
        <v>2556</v>
      </c>
      <c r="C627" s="345" t="s">
        <v>714</v>
      </c>
      <c r="D627" s="345">
        <v>66.28</v>
      </c>
      <c r="E627" s="345" t="s">
        <v>1937</v>
      </c>
      <c r="F627" s="345"/>
      <c r="G627" s="341"/>
    </row>
    <row r="628" spans="1:7">
      <c r="A628" s="341">
        <v>627</v>
      </c>
      <c r="B628" s="345" t="s">
        <v>2557</v>
      </c>
      <c r="C628" s="345" t="s">
        <v>714</v>
      </c>
      <c r="D628" s="345">
        <v>66.28</v>
      </c>
      <c r="E628" s="345" t="s">
        <v>1937</v>
      </c>
      <c r="F628" s="345"/>
      <c r="G628" s="341"/>
    </row>
    <row r="629" spans="1:7">
      <c r="A629" s="341">
        <v>628</v>
      </c>
      <c r="B629" s="345" t="s">
        <v>2558</v>
      </c>
      <c r="C629" s="345" t="s">
        <v>794</v>
      </c>
      <c r="D629" s="345">
        <v>89.9</v>
      </c>
      <c r="E629" s="345" t="s">
        <v>1931</v>
      </c>
      <c r="F629" s="345"/>
      <c r="G629" s="341"/>
    </row>
    <row r="630" spans="1:7">
      <c r="A630" s="341">
        <v>629</v>
      </c>
      <c r="B630" s="345" t="s">
        <v>2559</v>
      </c>
      <c r="C630" s="345" t="s">
        <v>794</v>
      </c>
      <c r="D630" s="345">
        <v>90.1</v>
      </c>
      <c r="E630" s="345" t="s">
        <v>1931</v>
      </c>
      <c r="F630" s="345"/>
      <c r="G630" s="341"/>
    </row>
    <row r="631" spans="1:7">
      <c r="A631" s="341">
        <v>630</v>
      </c>
      <c r="B631" s="345" t="s">
        <v>2560</v>
      </c>
      <c r="C631" s="345" t="s">
        <v>794</v>
      </c>
      <c r="D631" s="345">
        <v>89.9</v>
      </c>
      <c r="E631" s="345" t="s">
        <v>1931</v>
      </c>
      <c r="F631" s="345"/>
      <c r="G631" s="341"/>
    </row>
    <row r="632" spans="1:7">
      <c r="A632" s="341">
        <v>631</v>
      </c>
      <c r="B632" s="345" t="s">
        <v>2561</v>
      </c>
      <c r="C632" s="345" t="s">
        <v>794</v>
      </c>
      <c r="D632" s="345">
        <v>89.77</v>
      </c>
      <c r="E632" s="345" t="s">
        <v>1931</v>
      </c>
      <c r="F632" s="345"/>
      <c r="G632" s="341"/>
    </row>
    <row r="633" spans="1:7">
      <c r="A633" s="341">
        <v>632</v>
      </c>
      <c r="B633" s="345" t="s">
        <v>2562</v>
      </c>
      <c r="C633" s="345" t="s">
        <v>794</v>
      </c>
      <c r="D633" s="345">
        <v>89.77</v>
      </c>
      <c r="E633" s="345" t="s">
        <v>1931</v>
      </c>
      <c r="F633" s="345"/>
      <c r="G633" s="341"/>
    </row>
    <row r="634" spans="1:7">
      <c r="A634" s="341">
        <v>633</v>
      </c>
      <c r="B634" s="345" t="s">
        <v>2563</v>
      </c>
      <c r="C634" s="345" t="s">
        <v>794</v>
      </c>
      <c r="D634" s="345">
        <v>89.56</v>
      </c>
      <c r="E634" s="345" t="s">
        <v>1931</v>
      </c>
      <c r="F634" s="345"/>
      <c r="G634" s="341"/>
    </row>
    <row r="635" spans="1:7">
      <c r="A635" s="341">
        <v>634</v>
      </c>
      <c r="B635" s="345" t="s">
        <v>2564</v>
      </c>
      <c r="C635" s="345" t="s">
        <v>794</v>
      </c>
      <c r="D635" s="345">
        <v>89.77</v>
      </c>
      <c r="E635" s="345" t="s">
        <v>1931</v>
      </c>
      <c r="F635" s="345"/>
      <c r="G635" s="341"/>
    </row>
    <row r="636" spans="1:7">
      <c r="A636" s="341">
        <v>635</v>
      </c>
      <c r="B636" s="345" t="s">
        <v>2565</v>
      </c>
      <c r="C636" s="345" t="s">
        <v>794</v>
      </c>
      <c r="D636" s="345">
        <v>89.56</v>
      </c>
      <c r="E636" s="345" t="s">
        <v>1931</v>
      </c>
      <c r="F636" s="345"/>
      <c r="G636" s="341"/>
    </row>
    <row r="637" spans="1:7">
      <c r="A637" s="341">
        <v>636</v>
      </c>
      <c r="B637" s="345" t="s">
        <v>2566</v>
      </c>
      <c r="C637" s="345" t="s">
        <v>794</v>
      </c>
      <c r="D637" s="345">
        <v>89.56</v>
      </c>
      <c r="E637" s="345" t="s">
        <v>1931</v>
      </c>
      <c r="F637" s="345"/>
      <c r="G637" s="341"/>
    </row>
    <row r="638" spans="1:7">
      <c r="A638" s="341">
        <v>637</v>
      </c>
      <c r="B638" s="345" t="s">
        <v>2567</v>
      </c>
      <c r="C638" s="345" t="s">
        <v>794</v>
      </c>
      <c r="D638" s="345">
        <v>89.68</v>
      </c>
      <c r="E638" s="345" t="s">
        <v>1931</v>
      </c>
      <c r="F638" s="352"/>
      <c r="G638" s="341"/>
    </row>
    <row r="639" spans="1:7">
      <c r="A639" s="341">
        <v>638</v>
      </c>
      <c r="B639" s="345" t="s">
        <v>2568</v>
      </c>
      <c r="C639" s="345" t="s">
        <v>794</v>
      </c>
      <c r="D639" s="345">
        <v>89.68</v>
      </c>
      <c r="E639" s="345" t="s">
        <v>1931</v>
      </c>
      <c r="F639" s="352"/>
      <c r="G639" s="341"/>
    </row>
    <row r="640" spans="1:7">
      <c r="A640" s="341">
        <v>639</v>
      </c>
      <c r="B640" s="345" t="s">
        <v>2569</v>
      </c>
      <c r="C640" s="345" t="s">
        <v>794</v>
      </c>
      <c r="D640" s="345">
        <v>89.86</v>
      </c>
      <c r="E640" s="345" t="s">
        <v>1931</v>
      </c>
      <c r="F640" s="352"/>
      <c r="G640" s="341"/>
    </row>
    <row r="641" spans="1:7">
      <c r="A641" s="341">
        <v>640</v>
      </c>
      <c r="B641" s="345" t="s">
        <v>2570</v>
      </c>
      <c r="C641" s="345" t="s">
        <v>794</v>
      </c>
      <c r="D641" s="345">
        <v>89.86</v>
      </c>
      <c r="E641" s="345" t="s">
        <v>1931</v>
      </c>
      <c r="F641" s="349"/>
      <c r="G641" s="341"/>
    </row>
    <row r="642" spans="1:7">
      <c r="A642" s="341">
        <v>641</v>
      </c>
      <c r="B642" s="345" t="s">
        <v>2571</v>
      </c>
      <c r="C642" s="345" t="s">
        <v>794</v>
      </c>
      <c r="D642" s="345">
        <v>89.66</v>
      </c>
      <c r="E642" s="345" t="s">
        <v>1931</v>
      </c>
      <c r="F642" s="352"/>
      <c r="G642" s="341"/>
    </row>
    <row r="643" spans="1:7">
      <c r="A643" s="341">
        <v>642</v>
      </c>
      <c r="B643" s="345" t="s">
        <v>2572</v>
      </c>
      <c r="C643" s="345" t="s">
        <v>794</v>
      </c>
      <c r="D643" s="345">
        <v>89.66</v>
      </c>
      <c r="E643" s="345" t="s">
        <v>1931</v>
      </c>
      <c r="F643" s="345"/>
      <c r="G643" s="341"/>
    </row>
    <row r="644" spans="1:7">
      <c r="A644" s="341">
        <v>643</v>
      </c>
      <c r="B644" s="345" t="s">
        <v>2573</v>
      </c>
      <c r="C644" s="345" t="s">
        <v>794</v>
      </c>
      <c r="D644" s="345">
        <v>89.22</v>
      </c>
      <c r="E644" s="345" t="s">
        <v>1931</v>
      </c>
      <c r="F644" s="345"/>
      <c r="G644" s="341"/>
    </row>
    <row r="645" spans="1:7">
      <c r="A645" s="341">
        <v>644</v>
      </c>
      <c r="B645" s="345" t="s">
        <v>2574</v>
      </c>
      <c r="C645" s="345" t="s">
        <v>794</v>
      </c>
      <c r="D645" s="345">
        <v>89.42</v>
      </c>
      <c r="E645" s="345" t="s">
        <v>1931</v>
      </c>
      <c r="F645" s="345"/>
      <c r="G645" s="341"/>
    </row>
    <row r="646" spans="1:7">
      <c r="A646" s="341">
        <v>645</v>
      </c>
      <c r="B646" s="345" t="s">
        <v>2575</v>
      </c>
      <c r="C646" s="345" t="s">
        <v>714</v>
      </c>
      <c r="D646" s="345">
        <v>65.78</v>
      </c>
      <c r="E646" s="345" t="s">
        <v>1937</v>
      </c>
      <c r="F646" s="345"/>
      <c r="G646" s="341"/>
    </row>
    <row r="647" spans="1:7">
      <c r="A647" s="341">
        <v>646</v>
      </c>
      <c r="B647" s="345" t="s">
        <v>2576</v>
      </c>
      <c r="C647" s="345" t="s">
        <v>714</v>
      </c>
      <c r="D647" s="345">
        <v>66.52</v>
      </c>
      <c r="E647" s="345" t="s">
        <v>1937</v>
      </c>
      <c r="F647" s="345"/>
      <c r="G647" s="341"/>
    </row>
    <row r="648" spans="1:7">
      <c r="A648" s="341">
        <v>647</v>
      </c>
      <c r="B648" s="345" t="s">
        <v>2577</v>
      </c>
      <c r="C648" s="345" t="s">
        <v>714</v>
      </c>
      <c r="D648" s="345">
        <v>66.52</v>
      </c>
      <c r="E648" s="345" t="s">
        <v>1937</v>
      </c>
      <c r="F648" s="345"/>
      <c r="G648" s="341"/>
    </row>
    <row r="649" spans="1:7">
      <c r="A649" s="341">
        <v>648</v>
      </c>
      <c r="B649" s="345" t="s">
        <v>2578</v>
      </c>
      <c r="C649" s="345" t="s">
        <v>714</v>
      </c>
      <c r="D649" s="345">
        <v>66.52</v>
      </c>
      <c r="E649" s="345" t="s">
        <v>1937</v>
      </c>
      <c r="F649" s="345"/>
      <c r="G649" s="341"/>
    </row>
    <row r="650" spans="1:7">
      <c r="A650" s="341">
        <v>649</v>
      </c>
      <c r="B650" s="345" t="s">
        <v>2579</v>
      </c>
      <c r="C650" s="345" t="s">
        <v>714</v>
      </c>
      <c r="D650" s="345">
        <v>66.52</v>
      </c>
      <c r="E650" s="345" t="s">
        <v>1937</v>
      </c>
      <c r="F650" s="345"/>
      <c r="G650" s="341"/>
    </row>
    <row r="651" spans="1:7">
      <c r="A651" s="341">
        <v>650</v>
      </c>
      <c r="B651" s="345" t="s">
        <v>2580</v>
      </c>
      <c r="C651" s="345" t="s">
        <v>794</v>
      </c>
      <c r="D651" s="345">
        <v>89.23</v>
      </c>
      <c r="E651" s="345" t="s">
        <v>1931</v>
      </c>
      <c r="F651" s="345" t="s">
        <v>2098</v>
      </c>
      <c r="G651" s="341"/>
    </row>
    <row r="652" spans="1:7">
      <c r="A652" s="341">
        <v>651</v>
      </c>
      <c r="B652" s="345" t="s">
        <v>2581</v>
      </c>
      <c r="C652" s="345" t="s">
        <v>794</v>
      </c>
      <c r="D652" s="345">
        <v>89.23</v>
      </c>
      <c r="E652" s="345" t="s">
        <v>1931</v>
      </c>
      <c r="F652" s="345"/>
      <c r="G652" s="341"/>
    </row>
    <row r="653" spans="1:7">
      <c r="A653" s="341">
        <v>652</v>
      </c>
      <c r="B653" s="345" t="s">
        <v>2582</v>
      </c>
      <c r="C653" s="345" t="s">
        <v>794</v>
      </c>
      <c r="D653" s="345">
        <v>89.43</v>
      </c>
      <c r="E653" s="345" t="s">
        <v>1931</v>
      </c>
      <c r="F653" s="345"/>
      <c r="G653" s="341"/>
    </row>
    <row r="654" spans="1:7">
      <c r="A654" s="341">
        <v>653</v>
      </c>
      <c r="B654" s="345" t="s">
        <v>2583</v>
      </c>
      <c r="C654" s="345" t="s">
        <v>794</v>
      </c>
      <c r="D654" s="345">
        <v>89.43</v>
      </c>
      <c r="E654" s="345" t="s">
        <v>1931</v>
      </c>
      <c r="F654" s="350" t="s">
        <v>2163</v>
      </c>
      <c r="G654" s="341"/>
    </row>
    <row r="655" spans="1:7">
      <c r="A655" s="341">
        <v>654</v>
      </c>
      <c r="B655" s="345" t="s">
        <v>2584</v>
      </c>
      <c r="C655" s="345" t="s">
        <v>794</v>
      </c>
      <c r="D655" s="345">
        <v>89.23</v>
      </c>
      <c r="E655" s="345" t="s">
        <v>1931</v>
      </c>
      <c r="F655" s="345"/>
      <c r="G655" s="341"/>
    </row>
    <row r="656" spans="1:7">
      <c r="A656" s="341">
        <v>655</v>
      </c>
      <c r="B656" s="345" t="s">
        <v>2585</v>
      </c>
      <c r="C656" s="345" t="s">
        <v>794</v>
      </c>
      <c r="D656" s="345">
        <v>89.43</v>
      </c>
      <c r="E656" s="345" t="s">
        <v>1931</v>
      </c>
      <c r="F656" s="345"/>
      <c r="G656" s="341"/>
    </row>
    <row r="657" spans="1:7">
      <c r="A657" s="341">
        <v>656</v>
      </c>
      <c r="B657" s="345" t="s">
        <v>2586</v>
      </c>
      <c r="C657" s="345" t="s">
        <v>794</v>
      </c>
      <c r="D657" s="345">
        <v>89.23</v>
      </c>
      <c r="E657" s="345" t="s">
        <v>1931</v>
      </c>
      <c r="F657" s="345"/>
      <c r="G657" s="341"/>
    </row>
    <row r="658" spans="1:7">
      <c r="A658" s="341">
        <v>657</v>
      </c>
      <c r="B658" s="345" t="s">
        <v>2587</v>
      </c>
      <c r="C658" s="345" t="s">
        <v>794</v>
      </c>
      <c r="D658" s="345">
        <v>89.46</v>
      </c>
      <c r="E658" s="345" t="s">
        <v>1931</v>
      </c>
      <c r="F658" s="345"/>
      <c r="G658" s="341"/>
    </row>
    <row r="659" spans="1:7">
      <c r="A659" s="341">
        <v>658</v>
      </c>
      <c r="B659" s="345" t="s">
        <v>2588</v>
      </c>
      <c r="C659" s="345" t="s">
        <v>714</v>
      </c>
      <c r="D659" s="345">
        <v>66.209999999999994</v>
      </c>
      <c r="E659" s="345" t="s">
        <v>1937</v>
      </c>
      <c r="F659" s="345"/>
      <c r="G659" s="341"/>
    </row>
    <row r="660" spans="1:7">
      <c r="A660" s="341">
        <v>659</v>
      </c>
      <c r="B660" s="345" t="s">
        <v>2589</v>
      </c>
      <c r="C660" s="345" t="s">
        <v>714</v>
      </c>
      <c r="D660" s="345">
        <v>66.209999999999994</v>
      </c>
      <c r="E660" s="345" t="s">
        <v>1937</v>
      </c>
      <c r="F660" s="345"/>
      <c r="G660" s="341"/>
    </row>
    <row r="661" spans="1:7">
      <c r="A661" s="341">
        <v>660</v>
      </c>
      <c r="B661" s="345" t="s">
        <v>2590</v>
      </c>
      <c r="C661" s="345" t="s">
        <v>714</v>
      </c>
      <c r="D661" s="345">
        <v>66.209999999999994</v>
      </c>
      <c r="E661" s="345" t="s">
        <v>1937</v>
      </c>
      <c r="F661" s="345"/>
      <c r="G661" s="341"/>
    </row>
    <row r="662" spans="1:7">
      <c r="A662" s="341">
        <v>661</v>
      </c>
      <c r="B662" s="345" t="s">
        <v>2591</v>
      </c>
      <c r="C662" s="345" t="s">
        <v>714</v>
      </c>
      <c r="D662" s="345">
        <v>66.209999999999994</v>
      </c>
      <c r="E662" s="345" t="s">
        <v>1937</v>
      </c>
      <c r="F662" s="345"/>
      <c r="G662" s="341"/>
    </row>
    <row r="663" spans="1:7">
      <c r="A663" s="341">
        <v>662</v>
      </c>
      <c r="B663" s="345" t="s">
        <v>2592</v>
      </c>
      <c r="C663" s="345" t="s">
        <v>714</v>
      </c>
      <c r="D663" s="345">
        <v>66.209999999999994</v>
      </c>
      <c r="E663" s="345" t="s">
        <v>1937</v>
      </c>
      <c r="F663" s="345"/>
      <c r="G663" s="341"/>
    </row>
    <row r="664" spans="1:7">
      <c r="A664" s="341">
        <v>663</v>
      </c>
      <c r="B664" s="345" t="s">
        <v>2593</v>
      </c>
      <c r="C664" s="345" t="s">
        <v>794</v>
      </c>
      <c r="D664" s="345">
        <v>89.99</v>
      </c>
      <c r="E664" s="345" t="s">
        <v>1931</v>
      </c>
      <c r="F664" s="349"/>
      <c r="G664" s="341"/>
    </row>
    <row r="665" spans="1:7">
      <c r="A665" s="341">
        <v>664</v>
      </c>
      <c r="B665" s="345" t="s">
        <v>2594</v>
      </c>
      <c r="C665" s="345" t="s">
        <v>794</v>
      </c>
      <c r="D665" s="345">
        <v>89.99</v>
      </c>
      <c r="E665" s="345" t="s">
        <v>1931</v>
      </c>
      <c r="F665" s="345"/>
      <c r="G665" s="341"/>
    </row>
    <row r="666" spans="1:7">
      <c r="A666" s="341">
        <v>665</v>
      </c>
      <c r="B666" s="345" t="s">
        <v>2595</v>
      </c>
      <c r="C666" s="345" t="s">
        <v>794</v>
      </c>
      <c r="D666" s="345">
        <v>90.19</v>
      </c>
      <c r="E666" s="345" t="s">
        <v>1931</v>
      </c>
      <c r="F666" s="345"/>
      <c r="G666" s="341"/>
    </row>
    <row r="667" spans="1:7">
      <c r="A667" s="341">
        <v>666</v>
      </c>
      <c r="B667" s="345" t="s">
        <v>2596</v>
      </c>
      <c r="C667" s="345" t="s">
        <v>794</v>
      </c>
      <c r="D667" s="345">
        <v>89.99</v>
      </c>
      <c r="E667" s="345" t="s">
        <v>1931</v>
      </c>
      <c r="F667" s="345"/>
      <c r="G667" s="341"/>
    </row>
    <row r="668" spans="1:7">
      <c r="A668" s="341">
        <v>667</v>
      </c>
      <c r="B668" s="345" t="s">
        <v>2597</v>
      </c>
      <c r="C668" s="345" t="s">
        <v>794</v>
      </c>
      <c r="D668" s="345">
        <v>90.19</v>
      </c>
      <c r="E668" s="345" t="s">
        <v>1931</v>
      </c>
      <c r="F668" s="345"/>
      <c r="G668" s="341"/>
    </row>
    <row r="669" spans="1:7">
      <c r="A669" s="341">
        <v>668</v>
      </c>
      <c r="B669" s="345" t="s">
        <v>2598</v>
      </c>
      <c r="C669" s="345" t="s">
        <v>794</v>
      </c>
      <c r="D669" s="345">
        <v>89.99</v>
      </c>
      <c r="E669" s="345" t="s">
        <v>1931</v>
      </c>
      <c r="F669" s="345"/>
      <c r="G669" s="341"/>
    </row>
    <row r="670" spans="1:7">
      <c r="A670" s="341">
        <v>669</v>
      </c>
      <c r="B670" s="345" t="s">
        <v>2599</v>
      </c>
      <c r="C670" s="345" t="s">
        <v>714</v>
      </c>
      <c r="D670" s="345">
        <v>66.209999999999994</v>
      </c>
      <c r="E670" s="345" t="s">
        <v>1937</v>
      </c>
      <c r="F670" s="345"/>
      <c r="G670" s="341"/>
    </row>
    <row r="671" spans="1:7">
      <c r="A671" s="341">
        <v>670</v>
      </c>
      <c r="B671" s="345" t="s">
        <v>2600</v>
      </c>
      <c r="C671" s="345" t="s">
        <v>714</v>
      </c>
      <c r="D671" s="345">
        <v>66.209999999999994</v>
      </c>
      <c r="E671" s="345" t="s">
        <v>1937</v>
      </c>
      <c r="F671" s="345"/>
      <c r="G671" s="341"/>
    </row>
    <row r="672" spans="1:7">
      <c r="A672" s="341">
        <v>671</v>
      </c>
      <c r="B672" s="345" t="s">
        <v>2601</v>
      </c>
      <c r="C672" s="345" t="s">
        <v>714</v>
      </c>
      <c r="D672" s="345">
        <v>66.209999999999994</v>
      </c>
      <c r="E672" s="345" t="s">
        <v>1937</v>
      </c>
      <c r="F672" s="345"/>
      <c r="G672" s="341"/>
    </row>
    <row r="673" spans="1:7">
      <c r="A673" s="341">
        <v>672</v>
      </c>
      <c r="B673" s="345" t="s">
        <v>2602</v>
      </c>
      <c r="C673" s="345" t="s">
        <v>733</v>
      </c>
      <c r="D673" s="353">
        <v>97.97</v>
      </c>
      <c r="E673" s="353" t="s">
        <v>1918</v>
      </c>
      <c r="F673" s="349"/>
      <c r="G673" s="341"/>
    </row>
    <row r="674" spans="1:7">
      <c r="A674" s="341">
        <v>673</v>
      </c>
      <c r="B674" s="345" t="s">
        <v>2603</v>
      </c>
      <c r="C674" s="345" t="s">
        <v>794</v>
      </c>
      <c r="D674" s="345">
        <v>89.31</v>
      </c>
      <c r="E674" s="345" t="s">
        <v>1931</v>
      </c>
      <c r="F674" s="345" t="s">
        <v>2604</v>
      </c>
      <c r="G674" s="341"/>
    </row>
    <row r="675" spans="1:7">
      <c r="A675" s="341">
        <v>674</v>
      </c>
      <c r="B675" s="345" t="s">
        <v>2605</v>
      </c>
      <c r="C675" s="345" t="s">
        <v>794</v>
      </c>
      <c r="D675" s="345">
        <v>89.48</v>
      </c>
      <c r="E675" s="345" t="s">
        <v>1931</v>
      </c>
      <c r="F675" s="345"/>
      <c r="G675" s="341"/>
    </row>
    <row r="676" spans="1:7">
      <c r="A676" s="341">
        <v>675</v>
      </c>
      <c r="B676" s="345" t="s">
        <v>2606</v>
      </c>
      <c r="C676" s="345" t="s">
        <v>794</v>
      </c>
      <c r="D676" s="345">
        <v>89.31</v>
      </c>
      <c r="E676" s="345" t="s">
        <v>1931</v>
      </c>
      <c r="F676" s="345"/>
      <c r="G676" s="341"/>
    </row>
    <row r="677" spans="1:7">
      <c r="A677" s="341">
        <v>676</v>
      </c>
      <c r="B677" s="345" t="s">
        <v>2607</v>
      </c>
      <c r="C677" s="345" t="s">
        <v>794</v>
      </c>
      <c r="D677" s="345">
        <v>89.48</v>
      </c>
      <c r="E677" s="345" t="s">
        <v>1931</v>
      </c>
      <c r="F677" s="345"/>
      <c r="G677" s="341"/>
    </row>
    <row r="678" spans="1:7">
      <c r="A678" s="341">
        <v>677</v>
      </c>
      <c r="B678" s="345" t="s">
        <v>2608</v>
      </c>
      <c r="C678" s="345" t="s">
        <v>794</v>
      </c>
      <c r="D678" s="345">
        <v>89.28</v>
      </c>
      <c r="E678" s="345" t="s">
        <v>1931</v>
      </c>
      <c r="F678" s="345"/>
      <c r="G678" s="341"/>
    </row>
    <row r="679" spans="1:7">
      <c r="A679" s="341">
        <v>678</v>
      </c>
      <c r="B679" s="345" t="s">
        <v>2609</v>
      </c>
      <c r="C679" s="345" t="s">
        <v>794</v>
      </c>
      <c r="D679" s="345">
        <v>89.51</v>
      </c>
      <c r="E679" s="345" t="s">
        <v>1931</v>
      </c>
      <c r="F679" s="345"/>
      <c r="G679" s="341"/>
    </row>
    <row r="680" spans="1:7">
      <c r="A680" s="341">
        <v>679</v>
      </c>
      <c r="B680" s="345" t="s">
        <v>2610</v>
      </c>
      <c r="C680" s="345" t="s">
        <v>794</v>
      </c>
      <c r="D680" s="345">
        <v>90.02</v>
      </c>
      <c r="E680" s="345" t="s">
        <v>1931</v>
      </c>
      <c r="F680" s="349" t="s">
        <v>2611</v>
      </c>
      <c r="G680" s="341"/>
    </row>
    <row r="681" spans="1:7">
      <c r="A681" s="341">
        <v>680</v>
      </c>
      <c r="B681" s="345" t="s">
        <v>2612</v>
      </c>
      <c r="C681" s="345" t="s">
        <v>794</v>
      </c>
      <c r="D681" s="345">
        <v>90.02</v>
      </c>
      <c r="E681" s="345" t="s">
        <v>1931</v>
      </c>
      <c r="F681" s="349" t="s">
        <v>2611</v>
      </c>
      <c r="G681" s="341"/>
    </row>
    <row r="682" spans="1:7">
      <c r="A682" s="341">
        <v>681</v>
      </c>
      <c r="B682" s="345" t="s">
        <v>2613</v>
      </c>
      <c r="C682" s="345" t="s">
        <v>794</v>
      </c>
      <c r="D682" s="345">
        <v>89.82</v>
      </c>
      <c r="E682" s="345" t="s">
        <v>1931</v>
      </c>
      <c r="F682" s="349"/>
      <c r="G682" s="341"/>
    </row>
    <row r="683" spans="1:7">
      <c r="A683" s="341">
        <v>682</v>
      </c>
      <c r="B683" s="345" t="s">
        <v>2614</v>
      </c>
      <c r="C683" s="345" t="s">
        <v>794</v>
      </c>
      <c r="D683" s="345">
        <v>90.02</v>
      </c>
      <c r="E683" s="345" t="s">
        <v>1931</v>
      </c>
      <c r="F683" s="349"/>
      <c r="G683" s="341"/>
    </row>
    <row r="684" spans="1:7">
      <c r="A684" s="341">
        <v>683</v>
      </c>
      <c r="B684" s="345" t="s">
        <v>2615</v>
      </c>
      <c r="C684" s="345" t="s">
        <v>794</v>
      </c>
      <c r="D684" s="345">
        <v>89.82</v>
      </c>
      <c r="E684" s="345" t="s">
        <v>1931</v>
      </c>
      <c r="F684" s="349"/>
      <c r="G684" s="341"/>
    </row>
    <row r="685" spans="1:7">
      <c r="A685" s="341">
        <v>684</v>
      </c>
      <c r="B685" s="345" t="s">
        <v>2616</v>
      </c>
      <c r="C685" s="345" t="s">
        <v>794</v>
      </c>
      <c r="D685" s="345">
        <v>89.82</v>
      </c>
      <c r="E685" s="345" t="s">
        <v>1931</v>
      </c>
      <c r="F685" s="349"/>
      <c r="G685" s="341"/>
    </row>
    <row r="686" spans="1:7">
      <c r="A686" s="341">
        <v>685</v>
      </c>
      <c r="B686" s="345" t="s">
        <v>2617</v>
      </c>
      <c r="C686" s="345" t="s">
        <v>794</v>
      </c>
      <c r="D686" s="345">
        <v>90.6</v>
      </c>
      <c r="E686" s="345" t="s">
        <v>1931</v>
      </c>
      <c r="F686" s="349"/>
      <c r="G686" s="341"/>
    </row>
    <row r="687" spans="1:7">
      <c r="A687" s="341">
        <v>686</v>
      </c>
      <c r="B687" s="345" t="s">
        <v>2618</v>
      </c>
      <c r="C687" s="345" t="s">
        <v>794</v>
      </c>
      <c r="D687" s="345">
        <v>88.88</v>
      </c>
      <c r="E687" s="345" t="s">
        <v>1931</v>
      </c>
      <c r="F687" s="349"/>
      <c r="G687" s="341"/>
    </row>
    <row r="688" spans="1:7">
      <c r="A688" s="341">
        <v>687</v>
      </c>
      <c r="B688" s="345" t="s">
        <v>2619</v>
      </c>
      <c r="C688" s="345" t="s">
        <v>794</v>
      </c>
      <c r="D688" s="345">
        <v>88.71</v>
      </c>
      <c r="E688" s="345" t="s">
        <v>1931</v>
      </c>
      <c r="F688" s="349"/>
      <c r="G688" s="341"/>
    </row>
    <row r="689" spans="1:7">
      <c r="A689" s="341">
        <v>688</v>
      </c>
      <c r="B689" s="345" t="s">
        <v>2620</v>
      </c>
      <c r="C689" s="345" t="s">
        <v>794</v>
      </c>
      <c r="D689" s="345">
        <v>88.88</v>
      </c>
      <c r="E689" s="345" t="s">
        <v>1931</v>
      </c>
      <c r="F689" s="349"/>
      <c r="G689" s="341"/>
    </row>
    <row r="690" spans="1:7">
      <c r="A690" s="341">
        <v>689</v>
      </c>
      <c r="B690" s="345" t="s">
        <v>2621</v>
      </c>
      <c r="C690" s="345" t="s">
        <v>794</v>
      </c>
      <c r="D690" s="345">
        <v>88.71</v>
      </c>
      <c r="E690" s="345" t="s">
        <v>1931</v>
      </c>
      <c r="F690" s="349"/>
      <c r="G690" s="341"/>
    </row>
    <row r="691" spans="1:7">
      <c r="A691" s="341">
        <v>690</v>
      </c>
      <c r="B691" s="345" t="s">
        <v>2622</v>
      </c>
      <c r="C691" s="345" t="s">
        <v>794</v>
      </c>
      <c r="D691" s="345">
        <v>88.88</v>
      </c>
      <c r="E691" s="345" t="s">
        <v>1931</v>
      </c>
      <c r="F691" s="349"/>
      <c r="G691" s="341"/>
    </row>
    <row r="692" spans="1:7">
      <c r="A692" s="341">
        <v>691</v>
      </c>
      <c r="B692" s="345" t="s">
        <v>2623</v>
      </c>
      <c r="C692" s="345" t="s">
        <v>794</v>
      </c>
      <c r="D692" s="345">
        <v>88.71</v>
      </c>
      <c r="E692" s="345" t="s">
        <v>1931</v>
      </c>
      <c r="F692" s="349"/>
      <c r="G692" s="341"/>
    </row>
    <row r="693" spans="1:7">
      <c r="A693" s="341">
        <v>692</v>
      </c>
      <c r="B693" s="345" t="s">
        <v>2624</v>
      </c>
      <c r="C693" s="345" t="s">
        <v>794</v>
      </c>
      <c r="D693" s="345">
        <v>88.68</v>
      </c>
      <c r="E693" s="345" t="s">
        <v>1931</v>
      </c>
      <c r="F693" s="352"/>
      <c r="G693" s="341"/>
    </row>
    <row r="694" spans="1:7">
      <c r="A694" s="341">
        <v>693</v>
      </c>
      <c r="B694" s="345" t="s">
        <v>2625</v>
      </c>
      <c r="C694" s="345" t="s">
        <v>794</v>
      </c>
      <c r="D694" s="345">
        <v>88.88</v>
      </c>
      <c r="E694" s="345" t="s">
        <v>1931</v>
      </c>
      <c r="F694" s="352"/>
      <c r="G694" s="341"/>
    </row>
    <row r="695" spans="1:7">
      <c r="A695" s="341">
        <v>694</v>
      </c>
      <c r="B695" s="345" t="s">
        <v>2626</v>
      </c>
      <c r="C695" s="345" t="s">
        <v>794</v>
      </c>
      <c r="D695" s="345">
        <v>88.68</v>
      </c>
      <c r="E695" s="345" t="s">
        <v>1931</v>
      </c>
      <c r="F695" s="352"/>
      <c r="G695" s="341"/>
    </row>
    <row r="696" spans="1:7">
      <c r="A696" s="341">
        <v>695</v>
      </c>
      <c r="B696" s="345" t="s">
        <v>2627</v>
      </c>
      <c r="C696" s="345" t="s">
        <v>794</v>
      </c>
      <c r="D696" s="345">
        <v>88.88</v>
      </c>
      <c r="E696" s="345" t="s">
        <v>1931</v>
      </c>
      <c r="F696" s="352"/>
      <c r="G696" s="341"/>
    </row>
    <row r="697" spans="1:7">
      <c r="A697" s="341">
        <v>696</v>
      </c>
      <c r="B697" s="345" t="s">
        <v>2628</v>
      </c>
      <c r="C697" s="345" t="s">
        <v>794</v>
      </c>
      <c r="D697" s="345">
        <v>88.68</v>
      </c>
      <c r="E697" s="345" t="s">
        <v>1931</v>
      </c>
      <c r="F697" s="349"/>
      <c r="G697" s="341"/>
    </row>
    <row r="698" spans="1:7">
      <c r="A698" s="341">
        <v>697</v>
      </c>
      <c r="B698" s="345" t="s">
        <v>2629</v>
      </c>
      <c r="C698" s="345" t="s">
        <v>794</v>
      </c>
      <c r="D698" s="345">
        <v>88.88</v>
      </c>
      <c r="E698" s="345" t="s">
        <v>1931</v>
      </c>
      <c r="F698" s="349"/>
      <c r="G698" s="341"/>
    </row>
    <row r="699" spans="1:7">
      <c r="A699" s="341">
        <v>698</v>
      </c>
      <c r="B699" s="345" t="s">
        <v>2630</v>
      </c>
      <c r="C699" s="345" t="s">
        <v>794</v>
      </c>
      <c r="D699" s="345">
        <v>88.68</v>
      </c>
      <c r="E699" s="345" t="s">
        <v>1931</v>
      </c>
      <c r="F699" s="352"/>
      <c r="G699" s="341"/>
    </row>
    <row r="700" spans="1:7">
      <c r="A700" s="341">
        <v>699</v>
      </c>
      <c r="B700" s="345" t="s">
        <v>2631</v>
      </c>
      <c r="C700" s="345" t="s">
        <v>794</v>
      </c>
      <c r="D700" s="345">
        <v>88.88</v>
      </c>
      <c r="E700" s="345" t="s">
        <v>1931</v>
      </c>
      <c r="F700" s="349"/>
      <c r="G700" s="341"/>
    </row>
    <row r="701" spans="1:7">
      <c r="A701" s="341">
        <v>700</v>
      </c>
      <c r="B701" s="345" t="s">
        <v>2632</v>
      </c>
      <c r="C701" s="345" t="s">
        <v>794</v>
      </c>
      <c r="D701" s="345">
        <v>88.68</v>
      </c>
      <c r="E701" s="345" t="s">
        <v>1931</v>
      </c>
      <c r="F701" s="352"/>
      <c r="G701" s="341"/>
    </row>
    <row r="702" spans="1:7">
      <c r="A702" s="341">
        <v>701</v>
      </c>
      <c r="B702" s="345" t="s">
        <v>2633</v>
      </c>
      <c r="C702" s="345" t="s">
        <v>794</v>
      </c>
      <c r="D702" s="345">
        <v>88.88</v>
      </c>
      <c r="E702" s="345" t="s">
        <v>1931</v>
      </c>
      <c r="F702" s="352"/>
      <c r="G702" s="341"/>
    </row>
    <row r="703" spans="1:7">
      <c r="A703" s="341">
        <v>702</v>
      </c>
      <c r="B703" s="345" t="s">
        <v>2634</v>
      </c>
      <c r="C703" s="345" t="s">
        <v>794</v>
      </c>
      <c r="D703" s="345">
        <v>88.68</v>
      </c>
      <c r="E703" s="345" t="s">
        <v>1931</v>
      </c>
      <c r="F703" s="349"/>
      <c r="G703" s="341"/>
    </row>
    <row r="704" spans="1:7">
      <c r="A704" s="341">
        <v>703</v>
      </c>
      <c r="B704" s="345" t="s">
        <v>2635</v>
      </c>
      <c r="C704" s="345" t="s">
        <v>794</v>
      </c>
      <c r="D704" s="345">
        <v>88.88</v>
      </c>
      <c r="E704" s="345" t="s">
        <v>1931</v>
      </c>
      <c r="F704" s="352"/>
      <c r="G704" s="341"/>
    </row>
    <row r="705" spans="1:7">
      <c r="A705" s="341">
        <v>704</v>
      </c>
      <c r="B705" s="345" t="s">
        <v>2636</v>
      </c>
      <c r="C705" s="345" t="s">
        <v>794</v>
      </c>
      <c r="D705" s="345">
        <v>88.88</v>
      </c>
      <c r="E705" s="345" t="s">
        <v>1931</v>
      </c>
      <c r="F705" s="349"/>
      <c r="G705" s="341"/>
    </row>
    <row r="706" spans="1:7">
      <c r="A706" s="341">
        <v>705</v>
      </c>
      <c r="B706" s="345" t="s">
        <v>2637</v>
      </c>
      <c r="C706" s="345" t="s">
        <v>794</v>
      </c>
      <c r="D706" s="345">
        <v>88.68</v>
      </c>
      <c r="E706" s="345" t="s">
        <v>1931</v>
      </c>
      <c r="F706" s="349"/>
      <c r="G706" s="341"/>
    </row>
    <row r="707" spans="1:7">
      <c r="A707" s="341">
        <v>706</v>
      </c>
      <c r="B707" s="345" t="s">
        <v>2638</v>
      </c>
      <c r="C707" s="345" t="s">
        <v>794</v>
      </c>
      <c r="D707" s="345">
        <v>88.88</v>
      </c>
      <c r="E707" s="345" t="s">
        <v>1931</v>
      </c>
      <c r="F707" s="349"/>
      <c r="G707" s="341"/>
    </row>
    <row r="708" spans="1:7">
      <c r="A708" s="341">
        <v>707</v>
      </c>
      <c r="B708" s="345" t="s">
        <v>2639</v>
      </c>
      <c r="C708" s="345" t="s">
        <v>794</v>
      </c>
      <c r="D708" s="345">
        <v>89.47</v>
      </c>
      <c r="E708" s="345" t="s">
        <v>1931</v>
      </c>
      <c r="F708" s="345"/>
      <c r="G708" s="341"/>
    </row>
    <row r="709" spans="1:7">
      <c r="A709" s="341">
        <v>708</v>
      </c>
      <c r="B709" s="345" t="s">
        <v>2640</v>
      </c>
      <c r="C709" s="345" t="s">
        <v>794</v>
      </c>
      <c r="D709" s="345">
        <v>89.47</v>
      </c>
      <c r="E709" s="345" t="s">
        <v>1931</v>
      </c>
      <c r="F709" s="345"/>
      <c r="G709" s="341"/>
    </row>
    <row r="710" spans="1:7">
      <c r="A710" s="341">
        <v>709</v>
      </c>
      <c r="B710" s="345" t="s">
        <v>2641</v>
      </c>
      <c r="C710" s="345" t="s">
        <v>794</v>
      </c>
      <c r="D710" s="345">
        <v>89.67</v>
      </c>
      <c r="E710" s="345" t="s">
        <v>1931</v>
      </c>
      <c r="F710" s="345"/>
      <c r="G710" s="341"/>
    </row>
    <row r="711" spans="1:7">
      <c r="A711" s="341">
        <v>710</v>
      </c>
      <c r="B711" s="345" t="s">
        <v>2642</v>
      </c>
      <c r="C711" s="345" t="s">
        <v>794</v>
      </c>
      <c r="D711" s="345">
        <v>89.47</v>
      </c>
      <c r="E711" s="345" t="s">
        <v>1931</v>
      </c>
      <c r="F711" s="349"/>
      <c r="G711" s="341"/>
    </row>
    <row r="712" spans="1:7">
      <c r="A712" s="341">
        <v>711</v>
      </c>
      <c r="B712" s="345" t="s">
        <v>2643</v>
      </c>
      <c r="C712" s="345" t="s">
        <v>794</v>
      </c>
      <c r="D712" s="345">
        <v>89.47</v>
      </c>
      <c r="E712" s="345" t="s">
        <v>1931</v>
      </c>
      <c r="F712" s="345"/>
      <c r="G712" s="341"/>
    </row>
    <row r="713" spans="1:7">
      <c r="A713" s="341">
        <v>712</v>
      </c>
      <c r="B713" s="345" t="s">
        <v>2644</v>
      </c>
      <c r="C713" s="345" t="s">
        <v>794</v>
      </c>
      <c r="D713" s="345">
        <v>89.67</v>
      </c>
      <c r="E713" s="345" t="s">
        <v>1931</v>
      </c>
      <c r="F713" s="345"/>
      <c r="G713" s="341"/>
    </row>
    <row r="714" spans="1:7">
      <c r="A714" s="341">
        <v>713</v>
      </c>
      <c r="B714" s="345" t="s">
        <v>2645</v>
      </c>
      <c r="C714" s="345" t="s">
        <v>794</v>
      </c>
      <c r="D714" s="345">
        <v>89.47</v>
      </c>
      <c r="E714" s="345" t="s">
        <v>1931</v>
      </c>
      <c r="F714" s="345"/>
      <c r="G714" s="341"/>
    </row>
    <row r="715" spans="1:7">
      <c r="A715" s="341">
        <v>714</v>
      </c>
      <c r="B715" s="345" t="s">
        <v>2646</v>
      </c>
      <c r="C715" s="345" t="s">
        <v>794</v>
      </c>
      <c r="D715" s="345">
        <v>89.47</v>
      </c>
      <c r="E715" s="345" t="s">
        <v>1931</v>
      </c>
      <c r="F715" s="345"/>
      <c r="G715" s="341"/>
    </row>
    <row r="716" spans="1:7">
      <c r="A716" s="341">
        <v>715</v>
      </c>
      <c r="B716" s="345" t="s">
        <v>2647</v>
      </c>
      <c r="C716" s="345" t="s">
        <v>714</v>
      </c>
      <c r="D716" s="345">
        <v>66.34</v>
      </c>
      <c r="E716" s="345" t="s">
        <v>1937</v>
      </c>
      <c r="F716" s="345"/>
      <c r="G716" s="341"/>
    </row>
    <row r="717" spans="1:7">
      <c r="A717" s="341">
        <v>716</v>
      </c>
      <c r="B717" s="345" t="s">
        <v>2648</v>
      </c>
      <c r="C717" s="345" t="s">
        <v>714</v>
      </c>
      <c r="D717" s="345">
        <v>66.34</v>
      </c>
      <c r="E717" s="345" t="s">
        <v>1937</v>
      </c>
      <c r="F717" s="345"/>
      <c r="G717" s="341"/>
    </row>
    <row r="718" spans="1:7">
      <c r="A718" s="341">
        <v>717</v>
      </c>
      <c r="B718" s="345" t="s">
        <v>2649</v>
      </c>
      <c r="C718" s="345" t="s">
        <v>714</v>
      </c>
      <c r="D718" s="345">
        <v>66.34</v>
      </c>
      <c r="E718" s="345" t="s">
        <v>1937</v>
      </c>
      <c r="F718" s="345"/>
      <c r="G718" s="341"/>
    </row>
    <row r="719" spans="1:7">
      <c r="A719" s="341">
        <v>718</v>
      </c>
      <c r="B719" s="345" t="s">
        <v>2650</v>
      </c>
      <c r="C719" s="345" t="s">
        <v>714</v>
      </c>
      <c r="D719" s="345">
        <v>66.34</v>
      </c>
      <c r="E719" s="345" t="s">
        <v>1937</v>
      </c>
      <c r="F719" s="345"/>
      <c r="G719" s="341"/>
    </row>
    <row r="720" spans="1:7">
      <c r="A720" s="341">
        <v>719</v>
      </c>
      <c r="B720" s="345" t="s">
        <v>2651</v>
      </c>
      <c r="C720" s="345" t="s">
        <v>714</v>
      </c>
      <c r="D720" s="345">
        <v>66.34</v>
      </c>
      <c r="E720" s="345" t="s">
        <v>1937</v>
      </c>
      <c r="F720" s="345"/>
      <c r="G720" s="341"/>
    </row>
    <row r="721" spans="1:7">
      <c r="A721" s="341">
        <v>720</v>
      </c>
      <c r="B721" s="345" t="s">
        <v>2652</v>
      </c>
      <c r="C721" s="345" t="s">
        <v>714</v>
      </c>
      <c r="D721" s="345">
        <v>66.34</v>
      </c>
      <c r="E721" s="345" t="s">
        <v>1937</v>
      </c>
      <c r="F721" s="345"/>
      <c r="G721" s="341"/>
    </row>
    <row r="722" spans="1:7">
      <c r="A722" s="341">
        <v>721</v>
      </c>
      <c r="B722" s="345" t="s">
        <v>2653</v>
      </c>
      <c r="C722" s="345" t="s">
        <v>714</v>
      </c>
      <c r="D722" s="345">
        <v>66.34</v>
      </c>
      <c r="E722" s="345" t="s">
        <v>1937</v>
      </c>
      <c r="F722" s="345"/>
      <c r="G722" s="341"/>
    </row>
    <row r="723" spans="1:7">
      <c r="A723" s="341">
        <v>722</v>
      </c>
      <c r="B723" s="345" t="s">
        <v>2654</v>
      </c>
      <c r="C723" s="345" t="s">
        <v>794</v>
      </c>
      <c r="D723" s="345">
        <v>90.36</v>
      </c>
      <c r="E723" s="345" t="s">
        <v>1931</v>
      </c>
      <c r="F723" s="349" t="s">
        <v>2655</v>
      </c>
      <c r="G723" s="341"/>
    </row>
    <row r="724" spans="1:7">
      <c r="A724" s="341">
        <v>723</v>
      </c>
      <c r="B724" s="345" t="s">
        <v>2656</v>
      </c>
      <c r="C724" s="345" t="s">
        <v>714</v>
      </c>
      <c r="D724" s="345">
        <v>66.34</v>
      </c>
      <c r="E724" s="345" t="s">
        <v>1937</v>
      </c>
      <c r="F724" s="349"/>
      <c r="G724" s="341"/>
    </row>
    <row r="725" spans="1:7">
      <c r="A725" s="341">
        <v>724</v>
      </c>
      <c r="B725" s="345" t="s">
        <v>2657</v>
      </c>
      <c r="C725" s="345" t="s">
        <v>714</v>
      </c>
      <c r="D725" s="345">
        <v>66.34</v>
      </c>
      <c r="E725" s="345" t="s">
        <v>1937</v>
      </c>
      <c r="F725" s="349"/>
      <c r="G725" s="341"/>
    </row>
    <row r="726" spans="1:7">
      <c r="A726" s="341">
        <v>725</v>
      </c>
      <c r="B726" s="345" t="s">
        <v>2658</v>
      </c>
      <c r="C726" s="345" t="s">
        <v>714</v>
      </c>
      <c r="D726" s="345">
        <v>66.34</v>
      </c>
      <c r="E726" s="345" t="s">
        <v>1937</v>
      </c>
      <c r="F726" s="345"/>
      <c r="G726" s="341"/>
    </row>
    <row r="727" spans="1:7">
      <c r="A727" s="341">
        <v>726</v>
      </c>
      <c r="B727" s="345" t="s">
        <v>2659</v>
      </c>
      <c r="C727" s="345" t="s">
        <v>714</v>
      </c>
      <c r="D727" s="345">
        <v>66.34</v>
      </c>
      <c r="E727" s="345" t="s">
        <v>1937</v>
      </c>
      <c r="F727" s="345"/>
      <c r="G727" s="341"/>
    </row>
    <row r="728" spans="1:7">
      <c r="A728" s="341">
        <v>727</v>
      </c>
      <c r="B728" s="345" t="s">
        <v>2660</v>
      </c>
      <c r="C728" s="345" t="s">
        <v>714</v>
      </c>
      <c r="D728" s="345">
        <v>66.34</v>
      </c>
      <c r="E728" s="345" t="s">
        <v>1937</v>
      </c>
      <c r="F728" s="345"/>
      <c r="G728" s="341"/>
    </row>
    <row r="729" spans="1:7">
      <c r="A729" s="341">
        <v>728</v>
      </c>
      <c r="B729" s="345" t="s">
        <v>2661</v>
      </c>
      <c r="C729" s="345" t="s">
        <v>714</v>
      </c>
      <c r="D729" s="345">
        <v>66.34</v>
      </c>
      <c r="E729" s="345" t="s">
        <v>1937</v>
      </c>
      <c r="F729" s="345"/>
      <c r="G729" s="341"/>
    </row>
    <row r="730" spans="1:7">
      <c r="A730" s="341">
        <v>729</v>
      </c>
      <c r="B730" s="345" t="s">
        <v>2662</v>
      </c>
      <c r="C730" s="345" t="s">
        <v>794</v>
      </c>
      <c r="D730" s="345">
        <v>90.03</v>
      </c>
      <c r="E730" s="345" t="s">
        <v>1931</v>
      </c>
      <c r="F730" s="349"/>
      <c r="G730" s="341"/>
    </row>
    <row r="731" spans="1:7">
      <c r="A731" s="341">
        <v>730</v>
      </c>
      <c r="B731" s="345" t="s">
        <v>2663</v>
      </c>
      <c r="C731" s="345" t="s">
        <v>794</v>
      </c>
      <c r="D731" s="345">
        <v>90.03</v>
      </c>
      <c r="E731" s="345" t="s">
        <v>1931</v>
      </c>
      <c r="F731" s="349" t="s">
        <v>2655</v>
      </c>
      <c r="G731" s="341"/>
    </row>
    <row r="732" spans="1:7">
      <c r="A732" s="341">
        <v>731</v>
      </c>
      <c r="B732" s="345" t="s">
        <v>2664</v>
      </c>
      <c r="C732" s="345" t="s">
        <v>794</v>
      </c>
      <c r="D732" s="345">
        <v>89.83</v>
      </c>
      <c r="E732" s="345" t="s">
        <v>1931</v>
      </c>
      <c r="F732" s="349" t="s">
        <v>2604</v>
      </c>
      <c r="G732" s="341"/>
    </row>
    <row r="733" spans="1:7">
      <c r="A733" s="341">
        <v>732</v>
      </c>
      <c r="B733" s="345" t="s">
        <v>2665</v>
      </c>
      <c r="C733" s="345" t="s">
        <v>794</v>
      </c>
      <c r="D733" s="345">
        <v>90.61</v>
      </c>
      <c r="E733" s="345" t="s">
        <v>1931</v>
      </c>
      <c r="F733" s="349"/>
      <c r="G733" s="341"/>
    </row>
    <row r="734" spans="1:7">
      <c r="A734" s="341">
        <v>733</v>
      </c>
      <c r="B734" s="345" t="s">
        <v>2666</v>
      </c>
      <c r="C734" s="345" t="s">
        <v>794</v>
      </c>
      <c r="D734" s="345">
        <v>90.03</v>
      </c>
      <c r="E734" s="345" t="s">
        <v>1931</v>
      </c>
      <c r="F734" s="349"/>
      <c r="G734" s="341"/>
    </row>
    <row r="735" spans="1:7">
      <c r="A735" s="341">
        <v>734</v>
      </c>
      <c r="B735" s="345" t="s">
        <v>2667</v>
      </c>
      <c r="C735" s="345" t="s">
        <v>794</v>
      </c>
      <c r="D735" s="345">
        <v>89.83</v>
      </c>
      <c r="E735" s="345" t="s">
        <v>1931</v>
      </c>
      <c r="F735" s="345"/>
      <c r="G735" s="341"/>
    </row>
    <row r="736" spans="1:7">
      <c r="A736" s="341">
        <v>735</v>
      </c>
      <c r="B736" s="345" t="s">
        <v>2668</v>
      </c>
      <c r="C736" s="345" t="s">
        <v>794</v>
      </c>
      <c r="D736" s="345">
        <v>89.18</v>
      </c>
      <c r="E736" s="345" t="s">
        <v>1931</v>
      </c>
      <c r="F736" s="345"/>
      <c r="G736" s="341"/>
    </row>
    <row r="737" spans="1:7">
      <c r="A737" s="341">
        <v>736</v>
      </c>
      <c r="B737" s="345" t="s">
        <v>2669</v>
      </c>
      <c r="C737" s="345" t="s">
        <v>794</v>
      </c>
      <c r="D737" s="345">
        <v>89.39</v>
      </c>
      <c r="E737" s="345" t="s">
        <v>1931</v>
      </c>
      <c r="F737" s="345"/>
      <c r="G737" s="341"/>
    </row>
    <row r="738" spans="1:7">
      <c r="A738" s="341">
        <v>737</v>
      </c>
      <c r="B738" s="345" t="s">
        <v>2670</v>
      </c>
      <c r="C738" s="345" t="s">
        <v>714</v>
      </c>
      <c r="D738" s="345">
        <v>65.62</v>
      </c>
      <c r="E738" s="345" t="s">
        <v>1937</v>
      </c>
      <c r="F738" s="345"/>
      <c r="G738" s="341"/>
    </row>
    <row r="739" spans="1:7">
      <c r="A739" s="341">
        <v>738</v>
      </c>
      <c r="B739" s="345" t="s">
        <v>2671</v>
      </c>
      <c r="C739" s="345" t="s">
        <v>794</v>
      </c>
      <c r="D739" s="345">
        <v>89.77</v>
      </c>
      <c r="E739" s="345" t="s">
        <v>1931</v>
      </c>
      <c r="F739" s="349" t="s">
        <v>2604</v>
      </c>
      <c r="G739" s="341"/>
    </row>
    <row r="740" spans="1:7">
      <c r="A740" s="341">
        <v>739</v>
      </c>
      <c r="B740" s="345" t="s">
        <v>2672</v>
      </c>
      <c r="C740" s="345" t="s">
        <v>794</v>
      </c>
      <c r="D740" s="345">
        <v>89.57</v>
      </c>
      <c r="E740" s="345" t="s">
        <v>1931</v>
      </c>
      <c r="F740" s="349" t="s">
        <v>2673</v>
      </c>
      <c r="G740" s="341"/>
    </row>
    <row r="741" spans="1:7">
      <c r="A741" s="341">
        <v>740</v>
      </c>
      <c r="B741" s="345" t="s">
        <v>2674</v>
      </c>
      <c r="C741" s="345" t="s">
        <v>794</v>
      </c>
      <c r="D741" s="345">
        <v>89.57</v>
      </c>
      <c r="E741" s="345" t="s">
        <v>1931</v>
      </c>
      <c r="F741" s="345"/>
      <c r="G741" s="341"/>
    </row>
    <row r="742" spans="1:7">
      <c r="A742" s="341">
        <v>741</v>
      </c>
      <c r="B742" s="345" t="s">
        <v>2675</v>
      </c>
      <c r="C742" s="345" t="s">
        <v>794</v>
      </c>
      <c r="D742" s="345">
        <v>90.35</v>
      </c>
      <c r="E742" s="345" t="s">
        <v>1931</v>
      </c>
      <c r="F742" s="345"/>
      <c r="G742" s="341"/>
    </row>
    <row r="743" spans="1:7">
      <c r="A743" s="341">
        <v>742</v>
      </c>
      <c r="B743" s="345" t="s">
        <v>2676</v>
      </c>
      <c r="C743" s="345" t="s">
        <v>714</v>
      </c>
      <c r="D743" s="345">
        <v>66.34</v>
      </c>
      <c r="E743" s="345" t="s">
        <v>1937</v>
      </c>
      <c r="F743" s="345"/>
      <c r="G743" s="341"/>
    </row>
    <row r="744" spans="1:7">
      <c r="A744" s="341">
        <v>743</v>
      </c>
      <c r="B744" s="345" t="s">
        <v>2677</v>
      </c>
      <c r="C744" s="345" t="s">
        <v>794</v>
      </c>
      <c r="D744" s="345">
        <v>90.16</v>
      </c>
      <c r="E744" s="345" t="s">
        <v>1931</v>
      </c>
      <c r="F744" s="345"/>
      <c r="G744" s="341"/>
    </row>
    <row r="745" spans="1:7">
      <c r="A745" s="341">
        <v>744</v>
      </c>
      <c r="B745" s="345" t="s">
        <v>2678</v>
      </c>
      <c r="C745" s="345" t="s">
        <v>714</v>
      </c>
      <c r="D745" s="345">
        <v>66.34</v>
      </c>
      <c r="E745" s="345" t="s">
        <v>1937</v>
      </c>
      <c r="F745" s="345"/>
      <c r="G745" s="341"/>
    </row>
    <row r="746" spans="1:7">
      <c r="A746" s="341">
        <v>745</v>
      </c>
      <c r="B746" s="345" t="s">
        <v>2679</v>
      </c>
      <c r="C746" s="345" t="s">
        <v>714</v>
      </c>
      <c r="D746" s="345">
        <v>66.34</v>
      </c>
      <c r="E746" s="345" t="s">
        <v>1937</v>
      </c>
      <c r="F746" s="345"/>
      <c r="G746" s="341"/>
    </row>
    <row r="747" spans="1:7">
      <c r="A747" s="341">
        <v>746</v>
      </c>
      <c r="B747" s="345" t="s">
        <v>2680</v>
      </c>
      <c r="C747" s="345" t="s">
        <v>794</v>
      </c>
      <c r="D747" s="345">
        <v>90.03</v>
      </c>
      <c r="E747" s="345" t="s">
        <v>1931</v>
      </c>
      <c r="F747" s="349" t="s">
        <v>2681</v>
      </c>
      <c r="G747" s="341"/>
    </row>
    <row r="748" spans="1:7">
      <c r="A748" s="341">
        <v>747</v>
      </c>
      <c r="B748" s="345" t="s">
        <v>2682</v>
      </c>
      <c r="C748" s="345" t="s">
        <v>794</v>
      </c>
      <c r="D748" s="345">
        <v>90.03</v>
      </c>
      <c r="E748" s="345" t="s">
        <v>1931</v>
      </c>
      <c r="F748" s="349"/>
      <c r="G748" s="341"/>
    </row>
    <row r="749" spans="1:7">
      <c r="A749" s="341">
        <v>748</v>
      </c>
      <c r="B749" s="345" t="s">
        <v>2683</v>
      </c>
      <c r="C749" s="345" t="s">
        <v>794</v>
      </c>
      <c r="D749" s="345">
        <v>90.03</v>
      </c>
      <c r="E749" s="345" t="s">
        <v>1931</v>
      </c>
      <c r="F749" s="349"/>
      <c r="G749" s="341"/>
    </row>
    <row r="750" spans="1:7">
      <c r="A750" s="341">
        <v>749</v>
      </c>
      <c r="B750" s="345" t="s">
        <v>2684</v>
      </c>
      <c r="C750" s="345" t="s">
        <v>794</v>
      </c>
      <c r="D750" s="345">
        <v>89.83</v>
      </c>
      <c r="E750" s="345" t="s">
        <v>1931</v>
      </c>
      <c r="F750" s="349"/>
      <c r="G750" s="341"/>
    </row>
    <row r="751" spans="1:7">
      <c r="A751" s="341">
        <v>750</v>
      </c>
      <c r="B751" s="345" t="s">
        <v>2685</v>
      </c>
      <c r="C751" s="345" t="s">
        <v>794</v>
      </c>
      <c r="D751" s="345">
        <v>89.83</v>
      </c>
      <c r="E751" s="345" t="s">
        <v>1931</v>
      </c>
      <c r="F751" s="349"/>
      <c r="G751" s="341"/>
    </row>
    <row r="752" spans="1:7">
      <c r="A752" s="341">
        <v>751</v>
      </c>
      <c r="B752" s="345" t="s">
        <v>2686</v>
      </c>
      <c r="C752" s="345" t="s">
        <v>794</v>
      </c>
      <c r="D752" s="345">
        <v>90.03</v>
      </c>
      <c r="E752" s="345" t="s">
        <v>1931</v>
      </c>
      <c r="F752" s="349"/>
      <c r="G752" s="341"/>
    </row>
    <row r="753" spans="1:7">
      <c r="A753" s="341">
        <v>752</v>
      </c>
      <c r="B753" s="345" t="s">
        <v>2687</v>
      </c>
      <c r="C753" s="345" t="s">
        <v>794</v>
      </c>
      <c r="D753" s="345">
        <v>90.03</v>
      </c>
      <c r="E753" s="345" t="s">
        <v>1931</v>
      </c>
      <c r="F753" s="349"/>
      <c r="G753" s="341"/>
    </row>
    <row r="754" spans="1:7">
      <c r="A754" s="341">
        <v>753</v>
      </c>
      <c r="B754" s="345" t="s">
        <v>2688</v>
      </c>
      <c r="C754" s="345" t="s">
        <v>794</v>
      </c>
      <c r="D754" s="345">
        <v>90.03</v>
      </c>
      <c r="E754" s="345" t="s">
        <v>1931</v>
      </c>
      <c r="F754" s="349" t="s">
        <v>2681</v>
      </c>
      <c r="G754" s="341"/>
    </row>
    <row r="755" spans="1:7">
      <c r="A755" s="341">
        <v>754</v>
      </c>
      <c r="B755" s="345" t="s">
        <v>2689</v>
      </c>
      <c r="C755" s="345" t="s">
        <v>794</v>
      </c>
      <c r="D755" s="345">
        <v>89.64</v>
      </c>
      <c r="E755" s="345" t="s">
        <v>1931</v>
      </c>
      <c r="F755" s="349" t="s">
        <v>2690</v>
      </c>
      <c r="G755" s="341"/>
    </row>
    <row r="756" spans="1:7">
      <c r="A756" s="341">
        <v>755</v>
      </c>
      <c r="B756" s="345" t="s">
        <v>2691</v>
      </c>
      <c r="C756" s="345" t="s">
        <v>794</v>
      </c>
      <c r="D756" s="345">
        <v>89.64</v>
      </c>
      <c r="E756" s="345" t="s">
        <v>1931</v>
      </c>
      <c r="F756" s="349"/>
      <c r="G756" s="341"/>
    </row>
    <row r="757" spans="1:7">
      <c r="A757" s="341">
        <v>756</v>
      </c>
      <c r="B757" s="345" t="s">
        <v>2692</v>
      </c>
      <c r="C757" s="345" t="s">
        <v>794</v>
      </c>
      <c r="D757" s="345">
        <v>89.44</v>
      </c>
      <c r="E757" s="345" t="s">
        <v>1931</v>
      </c>
      <c r="F757" s="349"/>
      <c r="G757" s="341"/>
    </row>
    <row r="758" spans="1:7">
      <c r="A758" s="341">
        <v>757</v>
      </c>
      <c r="B758" s="345" t="s">
        <v>2693</v>
      </c>
      <c r="C758" s="345" t="s">
        <v>794</v>
      </c>
      <c r="D758" s="345">
        <v>89.64</v>
      </c>
      <c r="E758" s="345" t="s">
        <v>1931</v>
      </c>
      <c r="F758" s="349"/>
      <c r="G758" s="341"/>
    </row>
    <row r="759" spans="1:7">
      <c r="A759" s="341">
        <v>758</v>
      </c>
      <c r="B759" s="345" t="s">
        <v>2694</v>
      </c>
      <c r="C759" s="345" t="s">
        <v>794</v>
      </c>
      <c r="D759" s="345">
        <v>89.44</v>
      </c>
      <c r="E759" s="345" t="s">
        <v>1931</v>
      </c>
      <c r="F759" s="349" t="s">
        <v>2690</v>
      </c>
      <c r="G759" s="341"/>
    </row>
    <row r="760" spans="1:7">
      <c r="A760" s="341">
        <v>759</v>
      </c>
      <c r="B760" s="345" t="s">
        <v>2695</v>
      </c>
      <c r="C760" s="345" t="s">
        <v>714</v>
      </c>
      <c r="D760" s="345">
        <v>66.34</v>
      </c>
      <c r="E760" s="345" t="s">
        <v>1937</v>
      </c>
      <c r="F760" s="345"/>
      <c r="G760" s="341"/>
    </row>
    <row r="761" spans="1:7">
      <c r="A761" s="341">
        <v>760</v>
      </c>
      <c r="B761" s="345" t="s">
        <v>2696</v>
      </c>
      <c r="C761" s="345" t="s">
        <v>714</v>
      </c>
      <c r="D761" s="345">
        <v>66.34</v>
      </c>
      <c r="E761" s="345" t="s">
        <v>1937</v>
      </c>
      <c r="F761" s="345"/>
      <c r="G761" s="341"/>
    </row>
    <row r="762" spans="1:7">
      <c r="A762" s="341">
        <v>761</v>
      </c>
      <c r="B762" s="345" t="s">
        <v>2697</v>
      </c>
      <c r="C762" s="345" t="s">
        <v>714</v>
      </c>
      <c r="D762" s="345">
        <v>66.34</v>
      </c>
      <c r="E762" s="345" t="s">
        <v>1937</v>
      </c>
      <c r="F762" s="345"/>
      <c r="G762" s="341"/>
    </row>
    <row r="763" spans="1:7">
      <c r="A763" s="341">
        <v>762</v>
      </c>
      <c r="B763" s="345" t="s">
        <v>2698</v>
      </c>
      <c r="C763" s="345" t="s">
        <v>733</v>
      </c>
      <c r="D763" s="345">
        <v>108.49</v>
      </c>
      <c r="E763" s="345" t="s">
        <v>1972</v>
      </c>
      <c r="F763" s="349"/>
      <c r="G763" s="341"/>
    </row>
    <row r="764" spans="1:7">
      <c r="A764" s="341">
        <v>763</v>
      </c>
      <c r="B764" s="345" t="s">
        <v>2699</v>
      </c>
      <c r="C764" s="345" t="s">
        <v>714</v>
      </c>
      <c r="D764" s="345">
        <v>66.34</v>
      </c>
      <c r="E764" s="345" t="s">
        <v>1937</v>
      </c>
      <c r="F764" s="345"/>
      <c r="G764" s="341"/>
    </row>
    <row r="765" spans="1:7">
      <c r="A765" s="341">
        <v>764</v>
      </c>
      <c r="B765" s="345" t="s">
        <v>2700</v>
      </c>
      <c r="C765" s="345" t="s">
        <v>733</v>
      </c>
      <c r="D765" s="345">
        <v>108.49</v>
      </c>
      <c r="E765" s="345" t="s">
        <v>1972</v>
      </c>
      <c r="F765" s="349"/>
      <c r="G765" s="341"/>
    </row>
    <row r="766" spans="1:7">
      <c r="A766" s="341">
        <v>765</v>
      </c>
      <c r="B766" s="345" t="s">
        <v>2701</v>
      </c>
      <c r="C766" s="345" t="s">
        <v>714</v>
      </c>
      <c r="D766" s="345">
        <v>66.34</v>
      </c>
      <c r="E766" s="345" t="s">
        <v>1937</v>
      </c>
      <c r="F766" s="345"/>
      <c r="G766" s="341"/>
    </row>
    <row r="767" spans="1:7">
      <c r="A767" s="341">
        <v>766</v>
      </c>
      <c r="B767" s="345" t="s">
        <v>2702</v>
      </c>
      <c r="C767" s="345" t="s">
        <v>714</v>
      </c>
      <c r="D767" s="345">
        <v>66.34</v>
      </c>
      <c r="E767" s="345" t="s">
        <v>1937</v>
      </c>
      <c r="F767" s="345"/>
      <c r="G767" s="341"/>
    </row>
    <row r="768" spans="1:7">
      <c r="A768" s="341">
        <v>767</v>
      </c>
      <c r="B768" s="345" t="s">
        <v>2703</v>
      </c>
      <c r="C768" s="345" t="s">
        <v>714</v>
      </c>
      <c r="D768" s="345">
        <v>66.34</v>
      </c>
      <c r="E768" s="345" t="s">
        <v>1937</v>
      </c>
      <c r="F768" s="345"/>
      <c r="G768" s="341"/>
    </row>
    <row r="769" spans="1:7">
      <c r="A769" s="341">
        <v>768</v>
      </c>
      <c r="B769" s="345" t="s">
        <v>2704</v>
      </c>
      <c r="C769" s="345" t="s">
        <v>794</v>
      </c>
      <c r="D769" s="345">
        <v>90.16</v>
      </c>
      <c r="E769" s="345" t="s">
        <v>1931</v>
      </c>
      <c r="F769" s="345"/>
      <c r="G769" s="341"/>
    </row>
    <row r="770" spans="1:7">
      <c r="A770" s="341">
        <v>769</v>
      </c>
      <c r="B770" s="345" t="s">
        <v>2705</v>
      </c>
      <c r="C770" s="345" t="s">
        <v>794</v>
      </c>
      <c r="D770" s="345">
        <v>90.36</v>
      </c>
      <c r="E770" s="345" t="s">
        <v>1931</v>
      </c>
      <c r="F770" s="345"/>
      <c r="G770" s="341"/>
    </row>
    <row r="771" spans="1:7">
      <c r="A771" s="341">
        <v>770</v>
      </c>
      <c r="B771" s="345" t="s">
        <v>2706</v>
      </c>
      <c r="C771" s="345" t="s">
        <v>714</v>
      </c>
      <c r="D771" s="345">
        <v>66.34</v>
      </c>
      <c r="E771" s="345" t="s">
        <v>1937</v>
      </c>
      <c r="F771" s="345"/>
      <c r="G771" s="341"/>
    </row>
    <row r="772" spans="1:7">
      <c r="A772" s="341">
        <v>771</v>
      </c>
      <c r="B772" s="345" t="s">
        <v>2707</v>
      </c>
      <c r="C772" s="345" t="s">
        <v>714</v>
      </c>
      <c r="D772" s="345">
        <v>66.34</v>
      </c>
      <c r="E772" s="345" t="s">
        <v>1937</v>
      </c>
      <c r="F772" s="345"/>
      <c r="G772" s="341"/>
    </row>
    <row r="773" spans="1:7">
      <c r="A773" s="341">
        <v>772</v>
      </c>
      <c r="B773" s="345" t="s">
        <v>2708</v>
      </c>
      <c r="C773" s="345" t="s">
        <v>714</v>
      </c>
      <c r="D773" s="345">
        <v>66.34</v>
      </c>
      <c r="E773" s="345" t="s">
        <v>1937</v>
      </c>
      <c r="F773" s="345"/>
      <c r="G773" s="341"/>
    </row>
    <row r="774" spans="1:7">
      <c r="A774" s="341">
        <v>773</v>
      </c>
      <c r="B774" s="345" t="s">
        <v>2709</v>
      </c>
      <c r="C774" s="345" t="s">
        <v>714</v>
      </c>
      <c r="D774" s="345">
        <v>66.34</v>
      </c>
      <c r="E774" s="345" t="s">
        <v>1937</v>
      </c>
      <c r="F774" s="345"/>
      <c r="G774" s="341"/>
    </row>
    <row r="775" spans="1:7">
      <c r="A775" s="341">
        <v>774</v>
      </c>
      <c r="B775" s="345" t="s">
        <v>2710</v>
      </c>
      <c r="C775" s="345" t="s">
        <v>714</v>
      </c>
      <c r="D775" s="345">
        <v>66.34</v>
      </c>
      <c r="E775" s="345" t="s">
        <v>1937</v>
      </c>
      <c r="F775" s="345"/>
      <c r="G775" s="341"/>
    </row>
    <row r="776" spans="1:7">
      <c r="A776" s="341">
        <v>775</v>
      </c>
      <c r="B776" s="345" t="s">
        <v>2711</v>
      </c>
      <c r="C776" s="345" t="s">
        <v>714</v>
      </c>
      <c r="D776" s="345">
        <v>66.34</v>
      </c>
      <c r="E776" s="345" t="s">
        <v>1937</v>
      </c>
      <c r="F776" s="345"/>
      <c r="G776" s="341"/>
    </row>
    <row r="777" spans="1:7">
      <c r="A777" s="341">
        <v>776</v>
      </c>
      <c r="B777" s="345" t="s">
        <v>2712</v>
      </c>
      <c r="C777" s="345" t="s">
        <v>714</v>
      </c>
      <c r="D777" s="345">
        <v>66.34</v>
      </c>
      <c r="E777" s="345" t="s">
        <v>1937</v>
      </c>
      <c r="F777" s="345"/>
      <c r="G777" s="341"/>
    </row>
    <row r="778" spans="1:7">
      <c r="A778" s="341">
        <v>777</v>
      </c>
      <c r="B778" s="345" t="s">
        <v>2713</v>
      </c>
      <c r="C778" s="345" t="s">
        <v>714</v>
      </c>
      <c r="D778" s="345">
        <v>66.34</v>
      </c>
      <c r="E778" s="345" t="s">
        <v>1937</v>
      </c>
      <c r="F778" s="345"/>
      <c r="G778" s="341"/>
    </row>
    <row r="779" spans="1:7">
      <c r="A779" s="341">
        <v>778</v>
      </c>
      <c r="B779" s="345" t="s">
        <v>2714</v>
      </c>
      <c r="C779" s="345" t="s">
        <v>714</v>
      </c>
      <c r="D779" s="345">
        <v>66.34</v>
      </c>
      <c r="E779" s="345" t="s">
        <v>1937</v>
      </c>
      <c r="F779" s="345"/>
      <c r="G779" s="341"/>
    </row>
    <row r="780" spans="1:7">
      <c r="A780" s="341">
        <v>779</v>
      </c>
      <c r="B780" s="345" t="s">
        <v>2715</v>
      </c>
      <c r="C780" s="345" t="s">
        <v>714</v>
      </c>
      <c r="D780" s="345">
        <v>66.34</v>
      </c>
      <c r="E780" s="345" t="s">
        <v>1937</v>
      </c>
      <c r="F780" s="345"/>
      <c r="G780" s="341"/>
    </row>
    <row r="781" spans="1:7">
      <c r="A781" s="341">
        <v>780</v>
      </c>
      <c r="B781" s="345" t="s">
        <v>2716</v>
      </c>
      <c r="C781" s="345" t="s">
        <v>714</v>
      </c>
      <c r="D781" s="345">
        <v>66.34</v>
      </c>
      <c r="E781" s="345" t="s">
        <v>1937</v>
      </c>
      <c r="F781" s="345"/>
      <c r="G781" s="341"/>
    </row>
    <row r="782" spans="1:7">
      <c r="A782" s="341">
        <v>781</v>
      </c>
      <c r="B782" s="345" t="s">
        <v>2717</v>
      </c>
      <c r="C782" s="345" t="s">
        <v>714</v>
      </c>
      <c r="D782" s="345">
        <v>66.34</v>
      </c>
      <c r="E782" s="345" t="s">
        <v>1937</v>
      </c>
      <c r="F782" s="345"/>
      <c r="G782" s="341"/>
    </row>
    <row r="783" spans="1:7">
      <c r="A783" s="341">
        <v>782</v>
      </c>
      <c r="B783" s="345" t="s">
        <v>2718</v>
      </c>
      <c r="C783" s="345" t="s">
        <v>714</v>
      </c>
      <c r="D783" s="345">
        <v>66.34</v>
      </c>
      <c r="E783" s="345" t="s">
        <v>1937</v>
      </c>
      <c r="F783" s="345"/>
      <c r="G783" s="341"/>
    </row>
    <row r="784" spans="1:7">
      <c r="A784" s="341">
        <v>783</v>
      </c>
      <c r="B784" s="345" t="s">
        <v>2719</v>
      </c>
      <c r="C784" s="345" t="s">
        <v>714</v>
      </c>
      <c r="D784" s="345">
        <v>66.34</v>
      </c>
      <c r="E784" s="345" t="s">
        <v>1937</v>
      </c>
      <c r="F784" s="345"/>
      <c r="G784" s="341"/>
    </row>
    <row r="785" spans="1:7">
      <c r="A785" s="341">
        <v>784</v>
      </c>
      <c r="B785" s="345" t="s">
        <v>2720</v>
      </c>
      <c r="C785" s="345" t="s">
        <v>714</v>
      </c>
      <c r="D785" s="345">
        <v>65.62</v>
      </c>
      <c r="E785" s="345" t="s">
        <v>1937</v>
      </c>
      <c r="F785" s="345"/>
      <c r="G785" s="341"/>
    </row>
    <row r="786" spans="1:7">
      <c r="A786" s="341">
        <v>785</v>
      </c>
      <c r="B786" s="345" t="s">
        <v>2721</v>
      </c>
      <c r="C786" s="345" t="s">
        <v>714</v>
      </c>
      <c r="D786" s="345">
        <v>65.62</v>
      </c>
      <c r="E786" s="345" t="s">
        <v>1937</v>
      </c>
      <c r="F786" s="345"/>
      <c r="G786" s="341"/>
    </row>
    <row r="787" spans="1:7">
      <c r="A787" s="341">
        <v>786</v>
      </c>
      <c r="B787" s="345" t="s">
        <v>2722</v>
      </c>
      <c r="C787" s="345" t="s">
        <v>794</v>
      </c>
      <c r="D787" s="345">
        <v>89.19</v>
      </c>
      <c r="E787" s="345" t="s">
        <v>1931</v>
      </c>
      <c r="F787" s="345"/>
      <c r="G787" s="341"/>
    </row>
    <row r="788" spans="1:7">
      <c r="A788" s="341">
        <v>787</v>
      </c>
      <c r="B788" s="345" t="s">
        <v>2723</v>
      </c>
      <c r="C788" s="345" t="s">
        <v>794</v>
      </c>
      <c r="D788" s="345">
        <v>89.77</v>
      </c>
      <c r="E788" s="345" t="s">
        <v>1931</v>
      </c>
      <c r="F788" s="345"/>
      <c r="G788" s="341"/>
    </row>
    <row r="789" spans="1:7">
      <c r="A789" s="341">
        <v>788</v>
      </c>
      <c r="B789" s="345" t="s">
        <v>2724</v>
      </c>
      <c r="C789" s="345" t="s">
        <v>714</v>
      </c>
      <c r="D789" s="345">
        <v>65.91</v>
      </c>
      <c r="E789" s="345" t="s">
        <v>1937</v>
      </c>
      <c r="F789" s="345"/>
      <c r="G789" s="341"/>
    </row>
    <row r="790" spans="1:7">
      <c r="A790" s="341">
        <v>789</v>
      </c>
      <c r="B790" s="345" t="s">
        <v>2725</v>
      </c>
      <c r="C790" s="345" t="s">
        <v>714</v>
      </c>
      <c r="D790" s="345">
        <v>66.34</v>
      </c>
      <c r="E790" s="345" t="s">
        <v>1937</v>
      </c>
      <c r="F790" s="345"/>
      <c r="G790" s="341"/>
    </row>
    <row r="791" spans="1:7">
      <c r="A791" s="341">
        <v>790</v>
      </c>
      <c r="B791" s="345" t="s">
        <v>2726</v>
      </c>
      <c r="C791" s="345" t="s">
        <v>714</v>
      </c>
      <c r="D791" s="345">
        <v>66.34</v>
      </c>
      <c r="E791" s="345" t="s">
        <v>1937</v>
      </c>
      <c r="F791" s="345"/>
      <c r="G791" s="341"/>
    </row>
    <row r="792" spans="1:7">
      <c r="A792" s="341">
        <v>791</v>
      </c>
      <c r="B792" s="345" t="s">
        <v>2727</v>
      </c>
      <c r="C792" s="345" t="s">
        <v>714</v>
      </c>
      <c r="D792" s="345">
        <v>66.34</v>
      </c>
      <c r="E792" s="345" t="s">
        <v>1937</v>
      </c>
      <c r="F792" s="345"/>
      <c r="G792" s="341"/>
    </row>
    <row r="793" spans="1:7">
      <c r="A793" s="341">
        <v>792</v>
      </c>
      <c r="B793" s="345" t="s">
        <v>2728</v>
      </c>
      <c r="C793" s="345" t="s">
        <v>714</v>
      </c>
      <c r="D793" s="345">
        <v>66.34</v>
      </c>
      <c r="E793" s="345" t="s">
        <v>1937</v>
      </c>
      <c r="F793" s="345"/>
      <c r="G793" s="341"/>
    </row>
    <row r="794" spans="1:7">
      <c r="A794" s="341">
        <v>793</v>
      </c>
      <c r="B794" s="345" t="s">
        <v>2729</v>
      </c>
      <c r="C794" s="345" t="s">
        <v>714</v>
      </c>
      <c r="D794" s="345">
        <v>66.34</v>
      </c>
      <c r="E794" s="345" t="s">
        <v>1937</v>
      </c>
      <c r="F794" s="345"/>
      <c r="G794" s="341"/>
    </row>
    <row r="795" spans="1:7">
      <c r="A795" s="341">
        <v>794</v>
      </c>
      <c r="B795" s="345" t="s">
        <v>2730</v>
      </c>
      <c r="C795" s="345" t="s">
        <v>714</v>
      </c>
      <c r="D795" s="345">
        <v>66.34</v>
      </c>
      <c r="E795" s="345" t="s">
        <v>1937</v>
      </c>
      <c r="F795" s="345"/>
      <c r="G795" s="341"/>
    </row>
    <row r="796" spans="1:7">
      <c r="A796" s="341">
        <v>795</v>
      </c>
      <c r="B796" s="345" t="s">
        <v>2731</v>
      </c>
      <c r="C796" s="345" t="s">
        <v>714</v>
      </c>
      <c r="D796" s="345">
        <v>66.34</v>
      </c>
      <c r="E796" s="345" t="s">
        <v>1937</v>
      </c>
      <c r="F796" s="345"/>
      <c r="G796" s="341"/>
    </row>
    <row r="797" spans="1:7">
      <c r="A797" s="341">
        <v>796</v>
      </c>
      <c r="B797" s="345" t="s">
        <v>2732</v>
      </c>
      <c r="C797" s="345" t="s">
        <v>794</v>
      </c>
      <c r="D797" s="345">
        <v>90.02</v>
      </c>
      <c r="E797" s="345" t="s">
        <v>1931</v>
      </c>
      <c r="F797" s="345"/>
      <c r="G797" s="341"/>
    </row>
    <row r="798" spans="1:7">
      <c r="A798" s="341">
        <v>797</v>
      </c>
      <c r="B798" s="345" t="s">
        <v>2733</v>
      </c>
      <c r="C798" s="345" t="s">
        <v>794</v>
      </c>
      <c r="D798" s="345">
        <v>89.82</v>
      </c>
      <c r="E798" s="345" t="s">
        <v>1931</v>
      </c>
      <c r="F798" s="349" t="s">
        <v>2734</v>
      </c>
      <c r="G798" s="341"/>
    </row>
    <row r="799" spans="1:7">
      <c r="A799" s="341">
        <v>798</v>
      </c>
      <c r="B799" s="345" t="s">
        <v>2735</v>
      </c>
      <c r="C799" s="345" t="s">
        <v>794</v>
      </c>
      <c r="D799" s="345">
        <v>90.02</v>
      </c>
      <c r="E799" s="345" t="s">
        <v>1931</v>
      </c>
      <c r="F799" s="349" t="s">
        <v>2734</v>
      </c>
      <c r="G799" s="341"/>
    </row>
    <row r="800" spans="1:7">
      <c r="A800" s="341">
        <v>799</v>
      </c>
      <c r="B800" s="345" t="s">
        <v>2736</v>
      </c>
      <c r="C800" s="345" t="s">
        <v>794</v>
      </c>
      <c r="D800" s="345">
        <v>90.02</v>
      </c>
      <c r="E800" s="345" t="s">
        <v>1931</v>
      </c>
      <c r="F800" s="345"/>
      <c r="G800" s="341"/>
    </row>
    <row r="801" spans="1:7">
      <c r="A801" s="341">
        <v>800</v>
      </c>
      <c r="B801" s="345" t="s">
        <v>2737</v>
      </c>
      <c r="C801" s="345" t="s">
        <v>794</v>
      </c>
      <c r="D801" s="345">
        <v>90.6</v>
      </c>
      <c r="E801" s="345" t="s">
        <v>1931</v>
      </c>
      <c r="F801" s="345"/>
      <c r="G801" s="341"/>
    </row>
    <row r="802" spans="1:7">
      <c r="A802" s="341">
        <v>801</v>
      </c>
      <c r="B802" s="345" t="s">
        <v>2738</v>
      </c>
      <c r="C802" s="345" t="s">
        <v>714</v>
      </c>
      <c r="D802" s="345">
        <v>66.14</v>
      </c>
      <c r="E802" s="345" t="s">
        <v>1937</v>
      </c>
      <c r="F802" s="351" t="s">
        <v>2681</v>
      </c>
      <c r="G802" s="341"/>
    </row>
    <row r="803" spans="1:7">
      <c r="A803" s="341">
        <v>802</v>
      </c>
      <c r="B803" s="345" t="s">
        <v>2739</v>
      </c>
      <c r="C803" s="345" t="s">
        <v>714</v>
      </c>
      <c r="D803" s="345">
        <v>66.14</v>
      </c>
      <c r="E803" s="345" t="s">
        <v>1937</v>
      </c>
      <c r="F803" s="345"/>
      <c r="G803" s="341"/>
    </row>
    <row r="804" spans="1:7">
      <c r="A804" s="341">
        <v>803</v>
      </c>
      <c r="B804" s="345" t="s">
        <v>2740</v>
      </c>
      <c r="C804" s="345" t="s">
        <v>714</v>
      </c>
      <c r="D804" s="345">
        <v>66.14</v>
      </c>
      <c r="E804" s="345" t="s">
        <v>1937</v>
      </c>
      <c r="F804" s="345"/>
      <c r="G804" s="341"/>
    </row>
    <row r="805" spans="1:7">
      <c r="A805" s="341">
        <v>804</v>
      </c>
      <c r="B805" s="345" t="s">
        <v>2741</v>
      </c>
      <c r="C805" s="345" t="s">
        <v>714</v>
      </c>
      <c r="D805" s="345">
        <v>66.14</v>
      </c>
      <c r="E805" s="345" t="s">
        <v>1937</v>
      </c>
      <c r="F805" s="345"/>
      <c r="G805" s="341"/>
    </row>
    <row r="806" spans="1:7">
      <c r="A806" s="341">
        <v>805</v>
      </c>
      <c r="B806" s="345" t="s">
        <v>2742</v>
      </c>
      <c r="C806" s="345" t="s">
        <v>714</v>
      </c>
      <c r="D806" s="345">
        <v>66.14</v>
      </c>
      <c r="E806" s="345" t="s">
        <v>1937</v>
      </c>
      <c r="F806" s="345"/>
      <c r="G806" s="341"/>
    </row>
    <row r="807" spans="1:7">
      <c r="A807" s="341">
        <v>806</v>
      </c>
      <c r="B807" s="345" t="s">
        <v>2743</v>
      </c>
      <c r="C807" s="345" t="s">
        <v>794</v>
      </c>
      <c r="D807" s="345">
        <v>89.89</v>
      </c>
      <c r="E807" s="345" t="s">
        <v>1931</v>
      </c>
      <c r="F807" s="345"/>
      <c r="G807" s="341"/>
    </row>
    <row r="808" spans="1:7">
      <c r="A808" s="341">
        <v>807</v>
      </c>
      <c r="B808" s="345" t="s">
        <v>2744</v>
      </c>
      <c r="C808" s="345" t="s">
        <v>794</v>
      </c>
      <c r="D808" s="345">
        <v>89.89</v>
      </c>
      <c r="E808" s="345" t="s">
        <v>1931</v>
      </c>
      <c r="F808" s="345"/>
      <c r="G808" s="341"/>
    </row>
    <row r="809" spans="1:7">
      <c r="A809" s="341">
        <v>808</v>
      </c>
      <c r="B809" s="345" t="s">
        <v>2745</v>
      </c>
      <c r="C809" s="345" t="s">
        <v>794</v>
      </c>
      <c r="D809" s="345">
        <v>89.89</v>
      </c>
      <c r="E809" s="345" t="s">
        <v>1931</v>
      </c>
      <c r="F809" s="345"/>
      <c r="G809" s="341"/>
    </row>
    <row r="810" spans="1:7">
      <c r="A810" s="341">
        <v>809</v>
      </c>
      <c r="B810" s="345" t="s">
        <v>2746</v>
      </c>
      <c r="C810" s="345" t="s">
        <v>794</v>
      </c>
      <c r="D810" s="345">
        <v>90.09</v>
      </c>
      <c r="E810" s="345" t="s">
        <v>1931</v>
      </c>
      <c r="F810" s="345"/>
      <c r="G810" s="341"/>
    </row>
    <row r="811" spans="1:7">
      <c r="A811" s="341">
        <v>810</v>
      </c>
      <c r="B811" s="345" t="s">
        <v>2747</v>
      </c>
      <c r="C811" s="345" t="s">
        <v>794</v>
      </c>
      <c r="D811" s="345">
        <v>89.42</v>
      </c>
      <c r="E811" s="345" t="s">
        <v>1931</v>
      </c>
      <c r="F811" s="345"/>
      <c r="G811" s="341"/>
    </row>
    <row r="812" spans="1:7">
      <c r="A812" s="341">
        <v>811</v>
      </c>
      <c r="B812" s="345" t="s">
        <v>2748</v>
      </c>
      <c r="C812" s="345" t="s">
        <v>794</v>
      </c>
      <c r="D812" s="345">
        <v>89.22</v>
      </c>
      <c r="E812" s="345" t="s">
        <v>1931</v>
      </c>
      <c r="F812" s="345"/>
      <c r="G812" s="341"/>
    </row>
    <row r="813" spans="1:7">
      <c r="A813" s="341">
        <v>812</v>
      </c>
      <c r="B813" s="345" t="s">
        <v>2749</v>
      </c>
      <c r="C813" s="345" t="s">
        <v>714</v>
      </c>
      <c r="D813" s="345">
        <v>66.34</v>
      </c>
      <c r="E813" s="345" t="s">
        <v>1937</v>
      </c>
      <c r="F813" s="345"/>
      <c r="G813" s="341"/>
    </row>
    <row r="814" spans="1:7">
      <c r="A814" s="341">
        <v>813</v>
      </c>
      <c r="B814" s="345" t="s">
        <v>2750</v>
      </c>
      <c r="C814" s="345" t="s">
        <v>714</v>
      </c>
      <c r="D814" s="345">
        <v>66.34</v>
      </c>
      <c r="E814" s="345" t="s">
        <v>1937</v>
      </c>
      <c r="F814" s="345"/>
      <c r="G814" s="341"/>
    </row>
    <row r="815" spans="1:7">
      <c r="A815" s="341">
        <v>814</v>
      </c>
      <c r="B815" s="345" t="s">
        <v>2751</v>
      </c>
      <c r="C815" s="345" t="s">
        <v>714</v>
      </c>
      <c r="D815" s="345">
        <v>66.34</v>
      </c>
      <c r="E815" s="345" t="s">
        <v>1937</v>
      </c>
      <c r="F815" s="345"/>
      <c r="G815" s="341"/>
    </row>
    <row r="816" spans="1:7">
      <c r="A816" s="341">
        <v>815</v>
      </c>
      <c r="B816" s="345" t="s">
        <v>2752</v>
      </c>
      <c r="C816" s="345" t="s">
        <v>714</v>
      </c>
      <c r="D816" s="345">
        <v>66.34</v>
      </c>
      <c r="E816" s="345" t="s">
        <v>1937</v>
      </c>
      <c r="F816" s="345"/>
      <c r="G816" s="341"/>
    </row>
    <row r="817" spans="1:7">
      <c r="A817" s="341">
        <v>816</v>
      </c>
      <c r="B817" s="345" t="s">
        <v>2753</v>
      </c>
      <c r="C817" s="345" t="s">
        <v>714</v>
      </c>
      <c r="D817" s="345">
        <v>66.34</v>
      </c>
      <c r="E817" s="345" t="s">
        <v>1937</v>
      </c>
      <c r="F817" s="345"/>
      <c r="G817" s="341"/>
    </row>
    <row r="818" spans="1:7">
      <c r="A818" s="341">
        <v>817</v>
      </c>
      <c r="B818" s="345" t="s">
        <v>2754</v>
      </c>
      <c r="C818" s="345" t="s">
        <v>794</v>
      </c>
      <c r="D818" s="345">
        <v>90.16</v>
      </c>
      <c r="E818" s="345" t="s">
        <v>1931</v>
      </c>
      <c r="F818" s="345"/>
      <c r="G818" s="341"/>
    </row>
    <row r="819" spans="1:7">
      <c r="A819" s="341">
        <v>818</v>
      </c>
      <c r="B819" s="345" t="s">
        <v>2755</v>
      </c>
      <c r="C819" s="345" t="s">
        <v>794</v>
      </c>
      <c r="D819" s="345">
        <v>90.37</v>
      </c>
      <c r="E819" s="345" t="s">
        <v>1931</v>
      </c>
      <c r="F819" s="345"/>
      <c r="G819" s="341"/>
    </row>
    <row r="820" spans="1:7">
      <c r="A820" s="341">
        <v>819</v>
      </c>
      <c r="B820" s="345" t="s">
        <v>2756</v>
      </c>
      <c r="C820" s="345" t="s">
        <v>714</v>
      </c>
      <c r="D820" s="345">
        <v>66.34</v>
      </c>
      <c r="E820" s="345" t="s">
        <v>1937</v>
      </c>
      <c r="F820" s="345"/>
      <c r="G820" s="341"/>
    </row>
    <row r="821" spans="1:7">
      <c r="A821" s="341">
        <v>820</v>
      </c>
      <c r="B821" s="345" t="s">
        <v>2757</v>
      </c>
      <c r="C821" s="345" t="s">
        <v>714</v>
      </c>
      <c r="D821" s="345">
        <v>66.34</v>
      </c>
      <c r="E821" s="345" t="s">
        <v>1937</v>
      </c>
      <c r="F821" s="345"/>
      <c r="G821" s="341"/>
    </row>
    <row r="822" spans="1:7">
      <c r="A822" s="341">
        <v>821</v>
      </c>
      <c r="B822" s="345" t="s">
        <v>2758</v>
      </c>
      <c r="C822" s="345" t="s">
        <v>714</v>
      </c>
      <c r="D822" s="345">
        <v>66.34</v>
      </c>
      <c r="E822" s="345" t="s">
        <v>1937</v>
      </c>
      <c r="F822" s="345"/>
      <c r="G822" s="341"/>
    </row>
    <row r="823" spans="1:7">
      <c r="A823" s="341">
        <v>822</v>
      </c>
      <c r="B823" s="345" t="s">
        <v>2759</v>
      </c>
      <c r="C823" s="345" t="s">
        <v>714</v>
      </c>
      <c r="D823" s="345">
        <v>66.34</v>
      </c>
      <c r="E823" s="345" t="s">
        <v>1937</v>
      </c>
      <c r="F823" s="345"/>
      <c r="G823" s="341"/>
    </row>
    <row r="824" spans="1:7">
      <c r="A824" s="341">
        <v>823</v>
      </c>
      <c r="B824" s="345" t="s">
        <v>2760</v>
      </c>
      <c r="C824" s="345" t="s">
        <v>714</v>
      </c>
      <c r="D824" s="345">
        <v>66.34</v>
      </c>
      <c r="E824" s="345" t="s">
        <v>1937</v>
      </c>
      <c r="F824" s="345"/>
      <c r="G824" s="341"/>
    </row>
    <row r="825" spans="1:7">
      <c r="A825" s="341">
        <v>824</v>
      </c>
      <c r="B825" s="345" t="s">
        <v>2761</v>
      </c>
      <c r="C825" s="345" t="s">
        <v>733</v>
      </c>
      <c r="D825" s="345">
        <v>108.49</v>
      </c>
      <c r="E825" s="345" t="s">
        <v>1972</v>
      </c>
      <c r="F825" s="349"/>
      <c r="G825" s="341"/>
    </row>
    <row r="826" spans="1:7">
      <c r="A826" s="341">
        <v>825</v>
      </c>
      <c r="B826" s="345" t="s">
        <v>2762</v>
      </c>
      <c r="C826" s="345" t="s">
        <v>733</v>
      </c>
      <c r="D826" s="345">
        <v>108.49</v>
      </c>
      <c r="E826" s="345" t="s">
        <v>1972</v>
      </c>
      <c r="F826" s="349"/>
      <c r="G826" s="341"/>
    </row>
    <row r="827" spans="1:7">
      <c r="A827" s="341">
        <v>826</v>
      </c>
      <c r="B827" s="345" t="s">
        <v>2763</v>
      </c>
      <c r="C827" s="345" t="s">
        <v>794</v>
      </c>
      <c r="D827" s="345">
        <v>89.27</v>
      </c>
      <c r="E827" s="345" t="s">
        <v>1931</v>
      </c>
      <c r="F827" s="345"/>
      <c r="G827" s="341"/>
    </row>
    <row r="828" spans="1:7">
      <c r="A828" s="341">
        <v>827</v>
      </c>
      <c r="B828" s="345" t="s">
        <v>2764</v>
      </c>
      <c r="C828" s="345" t="s">
        <v>794</v>
      </c>
      <c r="D828" s="345">
        <v>89.27</v>
      </c>
      <c r="E828" s="345" t="s">
        <v>1931</v>
      </c>
      <c r="F828" s="345"/>
      <c r="G828" s="341"/>
    </row>
    <row r="829" spans="1:7">
      <c r="A829" s="341">
        <v>828</v>
      </c>
      <c r="B829" s="345" t="s">
        <v>2765</v>
      </c>
      <c r="C829" s="345" t="s">
        <v>794</v>
      </c>
      <c r="D829" s="345">
        <v>89.47</v>
      </c>
      <c r="E829" s="345" t="s">
        <v>1931</v>
      </c>
      <c r="F829" s="345"/>
      <c r="G829" s="341"/>
    </row>
    <row r="830" spans="1:7">
      <c r="A830" s="341">
        <v>829</v>
      </c>
      <c r="B830" s="345" t="s">
        <v>2766</v>
      </c>
      <c r="C830" s="345" t="s">
        <v>714</v>
      </c>
      <c r="D830" s="345">
        <v>65.81</v>
      </c>
      <c r="E830" s="345" t="s">
        <v>1937</v>
      </c>
      <c r="F830" s="345"/>
      <c r="G830" s="341"/>
    </row>
    <row r="831" spans="1:7">
      <c r="A831" s="341">
        <v>830</v>
      </c>
      <c r="B831" s="345" t="s">
        <v>2767</v>
      </c>
      <c r="C831" s="345" t="s">
        <v>714</v>
      </c>
      <c r="D831" s="345">
        <v>65.81</v>
      </c>
      <c r="E831" s="345" t="s">
        <v>1937</v>
      </c>
      <c r="F831" s="345"/>
      <c r="G831" s="341"/>
    </row>
    <row r="832" spans="1:7">
      <c r="A832" s="341">
        <v>831</v>
      </c>
      <c r="B832" s="345" t="s">
        <v>2768</v>
      </c>
      <c r="C832" s="345" t="s">
        <v>714</v>
      </c>
      <c r="D832" s="345">
        <v>65.81</v>
      </c>
      <c r="E832" s="345" t="s">
        <v>1937</v>
      </c>
      <c r="F832" s="345"/>
      <c r="G832" s="341"/>
    </row>
    <row r="833" spans="1:7">
      <c r="A833" s="341">
        <v>832</v>
      </c>
      <c r="B833" s="345" t="s">
        <v>2769</v>
      </c>
      <c r="C833" s="345" t="s">
        <v>714</v>
      </c>
      <c r="D833" s="345">
        <v>65.81</v>
      </c>
      <c r="E833" s="345" t="s">
        <v>1937</v>
      </c>
      <c r="F833" s="345"/>
      <c r="G833" s="341"/>
    </row>
    <row r="834" spans="1:7">
      <c r="A834" s="341">
        <v>833</v>
      </c>
      <c r="B834" s="345" t="s">
        <v>2770</v>
      </c>
      <c r="C834" s="345" t="s">
        <v>794</v>
      </c>
      <c r="D834" s="345">
        <v>89.78</v>
      </c>
      <c r="E834" s="345" t="s">
        <v>1931</v>
      </c>
      <c r="F834" s="349"/>
      <c r="G834" s="341"/>
    </row>
    <row r="835" spans="1:7">
      <c r="A835" s="341">
        <v>834</v>
      </c>
      <c r="B835" s="345" t="s">
        <v>2771</v>
      </c>
      <c r="C835" s="345" t="s">
        <v>794</v>
      </c>
      <c r="D835" s="345">
        <v>89.78</v>
      </c>
      <c r="E835" s="345" t="s">
        <v>1931</v>
      </c>
      <c r="F835" s="349"/>
      <c r="G835" s="341"/>
    </row>
    <row r="836" spans="1:7">
      <c r="A836" s="341">
        <v>835</v>
      </c>
      <c r="B836" s="345" t="s">
        <v>2772</v>
      </c>
      <c r="C836" s="345" t="s">
        <v>794</v>
      </c>
      <c r="D836" s="345">
        <v>89.78</v>
      </c>
      <c r="E836" s="345" t="s">
        <v>1931</v>
      </c>
      <c r="F836" s="349"/>
      <c r="G836" s="341"/>
    </row>
    <row r="837" spans="1:7">
      <c r="A837" s="341">
        <v>836</v>
      </c>
      <c r="B837" s="345" t="s">
        <v>2773</v>
      </c>
      <c r="C837" s="345" t="s">
        <v>794</v>
      </c>
      <c r="D837" s="345">
        <v>89.57</v>
      </c>
      <c r="E837" s="345" t="s">
        <v>1931</v>
      </c>
      <c r="F837" s="349"/>
      <c r="G837" s="341"/>
    </row>
    <row r="838" spans="1:7">
      <c r="A838" s="341">
        <v>837</v>
      </c>
      <c r="B838" s="345" t="s">
        <v>2774</v>
      </c>
      <c r="C838" s="345" t="s">
        <v>794</v>
      </c>
      <c r="D838" s="345">
        <v>89.78</v>
      </c>
      <c r="E838" s="345" t="s">
        <v>1931</v>
      </c>
      <c r="F838" s="349"/>
      <c r="G838" s="341"/>
    </row>
    <row r="839" spans="1:7">
      <c r="A839" s="341">
        <v>838</v>
      </c>
      <c r="B839" s="345" t="s">
        <v>2775</v>
      </c>
      <c r="C839" s="345" t="s">
        <v>794</v>
      </c>
      <c r="D839" s="345">
        <v>89.57</v>
      </c>
      <c r="E839" s="345" t="s">
        <v>1931</v>
      </c>
      <c r="F839" s="349"/>
      <c r="G839" s="341"/>
    </row>
    <row r="840" spans="1:7">
      <c r="A840" s="341">
        <v>839</v>
      </c>
      <c r="B840" s="345" t="s">
        <v>2776</v>
      </c>
      <c r="C840" s="345" t="s">
        <v>794</v>
      </c>
      <c r="D840" s="345">
        <v>89.57</v>
      </c>
      <c r="E840" s="345" t="s">
        <v>1931</v>
      </c>
      <c r="F840" s="349"/>
      <c r="G840" s="341"/>
    </row>
    <row r="841" spans="1:7">
      <c r="A841" s="341">
        <v>840</v>
      </c>
      <c r="B841" s="345" t="s">
        <v>2777</v>
      </c>
      <c r="C841" s="345" t="s">
        <v>794</v>
      </c>
      <c r="D841" s="345">
        <v>89.78</v>
      </c>
      <c r="E841" s="345" t="s">
        <v>1931</v>
      </c>
      <c r="F841" s="349" t="s">
        <v>2778</v>
      </c>
      <c r="G841" s="341"/>
    </row>
    <row r="842" spans="1:7">
      <c r="A842" s="341">
        <v>841</v>
      </c>
      <c r="B842" s="345" t="s">
        <v>2779</v>
      </c>
      <c r="C842" s="345" t="s">
        <v>794</v>
      </c>
      <c r="D842" s="345">
        <v>89.57</v>
      </c>
      <c r="E842" s="345" t="s">
        <v>1931</v>
      </c>
      <c r="F842" s="349"/>
      <c r="G842" s="341"/>
    </row>
    <row r="843" spans="1:7">
      <c r="A843" s="341">
        <v>842</v>
      </c>
      <c r="B843" s="345" t="s">
        <v>2780</v>
      </c>
      <c r="C843" s="345" t="s">
        <v>794</v>
      </c>
      <c r="D843" s="345">
        <v>89.78</v>
      </c>
      <c r="E843" s="345" t="s">
        <v>1931</v>
      </c>
      <c r="F843" s="349"/>
      <c r="G843" s="341"/>
    </row>
    <row r="844" spans="1:7">
      <c r="A844" s="341">
        <v>843</v>
      </c>
      <c r="B844" s="345" t="s">
        <v>2781</v>
      </c>
      <c r="C844" s="345" t="s">
        <v>794</v>
      </c>
      <c r="D844" s="345">
        <v>89.57</v>
      </c>
      <c r="E844" s="345" t="s">
        <v>1931</v>
      </c>
      <c r="F844" s="349"/>
      <c r="G844" s="341"/>
    </row>
    <row r="845" spans="1:7">
      <c r="A845" s="341">
        <v>844</v>
      </c>
      <c r="B845" s="345" t="s">
        <v>2782</v>
      </c>
      <c r="C845" s="345" t="s">
        <v>794</v>
      </c>
      <c r="D845" s="345">
        <v>89.78</v>
      </c>
      <c r="E845" s="345" t="s">
        <v>1931</v>
      </c>
      <c r="F845" s="349"/>
      <c r="G845" s="341"/>
    </row>
    <row r="846" spans="1:7">
      <c r="A846" s="341">
        <v>845</v>
      </c>
      <c r="B846" s="345" t="s">
        <v>2783</v>
      </c>
      <c r="C846" s="345" t="s">
        <v>794</v>
      </c>
      <c r="D846" s="345">
        <v>89.57</v>
      </c>
      <c r="E846" s="345" t="s">
        <v>1931</v>
      </c>
      <c r="F846" s="349"/>
      <c r="G846" s="341"/>
    </row>
    <row r="847" spans="1:7">
      <c r="A847" s="341">
        <v>846</v>
      </c>
      <c r="B847" s="345" t="s">
        <v>2784</v>
      </c>
      <c r="C847" s="345" t="s">
        <v>794</v>
      </c>
      <c r="D847" s="345">
        <v>89.57</v>
      </c>
      <c r="E847" s="345" t="s">
        <v>1931</v>
      </c>
      <c r="F847" s="349"/>
      <c r="G847" s="341"/>
    </row>
    <row r="848" spans="1:7">
      <c r="A848" s="341">
        <v>847</v>
      </c>
      <c r="B848" s="345" t="s">
        <v>2785</v>
      </c>
      <c r="C848" s="345" t="s">
        <v>794</v>
      </c>
      <c r="D848" s="345">
        <v>89.78</v>
      </c>
      <c r="E848" s="345" t="s">
        <v>1931</v>
      </c>
      <c r="F848" s="349"/>
      <c r="G848" s="341"/>
    </row>
    <row r="849" spans="1:7">
      <c r="A849" s="341">
        <v>848</v>
      </c>
      <c r="B849" s="345" t="s">
        <v>2786</v>
      </c>
      <c r="C849" s="345" t="s">
        <v>794</v>
      </c>
      <c r="D849" s="345">
        <v>89.57</v>
      </c>
      <c r="E849" s="345" t="s">
        <v>1931</v>
      </c>
      <c r="F849" s="349"/>
      <c r="G849" s="341"/>
    </row>
    <row r="850" spans="1:7">
      <c r="A850" s="341">
        <v>849</v>
      </c>
      <c r="B850" s="345" t="s">
        <v>2787</v>
      </c>
      <c r="C850" s="345" t="s">
        <v>794</v>
      </c>
      <c r="D850" s="345">
        <v>89.57</v>
      </c>
      <c r="E850" s="345" t="s">
        <v>1931</v>
      </c>
      <c r="F850" s="349"/>
      <c r="G850" s="341"/>
    </row>
    <row r="851" spans="1:7">
      <c r="A851" s="341">
        <v>850</v>
      </c>
      <c r="B851" s="345" t="s">
        <v>2788</v>
      </c>
      <c r="C851" s="345" t="s">
        <v>794</v>
      </c>
      <c r="D851" s="345">
        <v>89.57</v>
      </c>
      <c r="E851" s="345" t="s">
        <v>1931</v>
      </c>
      <c r="F851" s="349" t="s">
        <v>2778</v>
      </c>
      <c r="G851" s="341"/>
    </row>
    <row r="852" spans="1:7">
      <c r="A852" s="341">
        <v>851</v>
      </c>
      <c r="B852" s="345" t="s">
        <v>2789</v>
      </c>
      <c r="C852" s="345" t="s">
        <v>794</v>
      </c>
      <c r="D852" s="345">
        <v>89.57</v>
      </c>
      <c r="E852" s="345" t="s">
        <v>1931</v>
      </c>
      <c r="F852" s="349" t="s">
        <v>2778</v>
      </c>
      <c r="G852" s="341"/>
    </row>
    <row r="853" spans="1:7">
      <c r="A853" s="341">
        <v>852</v>
      </c>
      <c r="B853" s="345" t="s">
        <v>2790</v>
      </c>
      <c r="C853" s="345" t="s">
        <v>794</v>
      </c>
      <c r="D853" s="345">
        <v>89.57</v>
      </c>
      <c r="E853" s="345" t="s">
        <v>1931</v>
      </c>
      <c r="F853" s="345"/>
      <c r="G853" s="341"/>
    </row>
    <row r="854" spans="1:7">
      <c r="A854" s="341">
        <v>853</v>
      </c>
      <c r="B854" s="345" t="s">
        <v>2791</v>
      </c>
      <c r="C854" s="345" t="s">
        <v>794</v>
      </c>
      <c r="D854" s="345">
        <v>89.61</v>
      </c>
      <c r="E854" s="345" t="s">
        <v>1931</v>
      </c>
      <c r="F854" s="345"/>
      <c r="G854" s="341"/>
    </row>
    <row r="855" spans="1:7">
      <c r="A855" s="341">
        <v>854</v>
      </c>
      <c r="B855" s="345" t="s">
        <v>2792</v>
      </c>
      <c r="C855" s="345" t="s">
        <v>794</v>
      </c>
      <c r="D855" s="345">
        <v>89.61</v>
      </c>
      <c r="E855" s="345" t="s">
        <v>1931</v>
      </c>
      <c r="F855" s="345"/>
      <c r="G855" s="341"/>
    </row>
    <row r="856" spans="1:7">
      <c r="A856" s="341">
        <v>855</v>
      </c>
      <c r="B856" s="345" t="s">
        <v>2793</v>
      </c>
      <c r="C856" s="345" t="s">
        <v>794</v>
      </c>
      <c r="D856" s="345">
        <v>89.79</v>
      </c>
      <c r="E856" s="345" t="s">
        <v>1931</v>
      </c>
      <c r="F856" s="345"/>
      <c r="G856" s="341"/>
    </row>
    <row r="857" spans="1:7">
      <c r="A857" s="341">
        <v>856</v>
      </c>
      <c r="B857" s="345" t="s">
        <v>2794</v>
      </c>
      <c r="C857" s="345" t="s">
        <v>794</v>
      </c>
      <c r="D857" s="345">
        <v>89.59</v>
      </c>
      <c r="E857" s="345" t="s">
        <v>1931</v>
      </c>
      <c r="F857" s="345"/>
      <c r="G857" s="341"/>
    </row>
    <row r="858" spans="1:7">
      <c r="A858" s="341">
        <v>857</v>
      </c>
      <c r="B858" s="345" t="s">
        <v>2795</v>
      </c>
      <c r="C858" s="345" t="s">
        <v>794</v>
      </c>
      <c r="D858" s="345">
        <v>90.22</v>
      </c>
      <c r="E858" s="345" t="s">
        <v>1931</v>
      </c>
      <c r="F858" s="345"/>
      <c r="G858" s="341"/>
    </row>
    <row r="859" spans="1:7">
      <c r="A859" s="341">
        <v>858</v>
      </c>
      <c r="B859" s="345" t="s">
        <v>2796</v>
      </c>
      <c r="C859" s="345" t="s">
        <v>714</v>
      </c>
      <c r="D859" s="345">
        <v>65.81</v>
      </c>
      <c r="E859" s="345" t="s">
        <v>1937</v>
      </c>
      <c r="F859" s="345"/>
      <c r="G859" s="341"/>
    </row>
    <row r="860" spans="1:7">
      <c r="A860" s="341">
        <v>859</v>
      </c>
      <c r="B860" s="345" t="s">
        <v>2797</v>
      </c>
      <c r="C860" s="345" t="s">
        <v>714</v>
      </c>
      <c r="D860" s="345">
        <v>65.81</v>
      </c>
      <c r="E860" s="345" t="s">
        <v>1937</v>
      </c>
      <c r="F860" s="345"/>
      <c r="G860" s="341"/>
    </row>
    <row r="861" spans="1:7">
      <c r="A861" s="341">
        <v>860</v>
      </c>
      <c r="B861" s="345" t="s">
        <v>2798</v>
      </c>
      <c r="C861" s="345" t="s">
        <v>714</v>
      </c>
      <c r="D861" s="345">
        <v>65.81</v>
      </c>
      <c r="E861" s="345" t="s">
        <v>1937</v>
      </c>
      <c r="F861" s="345"/>
      <c r="G861" s="341"/>
    </row>
    <row r="862" spans="1:7">
      <c r="A862" s="341">
        <v>861</v>
      </c>
      <c r="B862" s="345" t="s">
        <v>2799</v>
      </c>
      <c r="C862" s="345" t="s">
        <v>714</v>
      </c>
      <c r="D862" s="345">
        <v>65.81</v>
      </c>
      <c r="E862" s="345" t="s">
        <v>1937</v>
      </c>
      <c r="F862" s="345"/>
      <c r="G862" s="341"/>
    </row>
    <row r="863" spans="1:7">
      <c r="A863" s="341">
        <v>862</v>
      </c>
      <c r="B863" s="345" t="s">
        <v>2800</v>
      </c>
      <c r="C863" s="345" t="s">
        <v>794</v>
      </c>
      <c r="D863" s="345">
        <v>89.46</v>
      </c>
      <c r="E863" s="345" t="s">
        <v>1931</v>
      </c>
      <c r="F863" s="345"/>
      <c r="G863" s="341"/>
    </row>
    <row r="864" spans="1:7">
      <c r="A864" s="341">
        <v>863</v>
      </c>
      <c r="B864" s="345" t="s">
        <v>2801</v>
      </c>
      <c r="C864" s="345" t="s">
        <v>794</v>
      </c>
      <c r="D864" s="345">
        <v>89.46</v>
      </c>
      <c r="E864" s="345" t="s">
        <v>1931</v>
      </c>
      <c r="F864" s="345"/>
      <c r="G864" s="341"/>
    </row>
    <row r="865" spans="1:7">
      <c r="A865" s="341">
        <v>864</v>
      </c>
      <c r="B865" s="345" t="s">
        <v>2802</v>
      </c>
      <c r="C865" s="345" t="s">
        <v>714</v>
      </c>
      <c r="D865" s="345">
        <v>65.81</v>
      </c>
      <c r="E865" s="345" t="s">
        <v>1937</v>
      </c>
      <c r="F865" s="345"/>
      <c r="G865" s="341"/>
    </row>
    <row r="866" spans="1:7">
      <c r="A866" s="341">
        <v>865</v>
      </c>
      <c r="B866" s="345" t="s">
        <v>2803</v>
      </c>
      <c r="C866" s="345" t="s">
        <v>714</v>
      </c>
      <c r="D866" s="345">
        <v>65.81</v>
      </c>
      <c r="E866" s="345" t="s">
        <v>1937</v>
      </c>
      <c r="F866" s="345"/>
      <c r="G866" s="341"/>
    </row>
    <row r="867" spans="1:7">
      <c r="A867" s="341">
        <v>866</v>
      </c>
      <c r="B867" s="345" t="s">
        <v>2804</v>
      </c>
      <c r="C867" s="345" t="s">
        <v>714</v>
      </c>
      <c r="D867" s="345">
        <v>65.81</v>
      </c>
      <c r="E867" s="345" t="s">
        <v>1937</v>
      </c>
      <c r="F867" s="345"/>
      <c r="G867" s="341"/>
    </row>
    <row r="868" spans="1:7">
      <c r="A868" s="341">
        <v>867</v>
      </c>
      <c r="B868" s="345" t="s">
        <v>2805</v>
      </c>
      <c r="C868" s="345" t="s">
        <v>794</v>
      </c>
      <c r="D868" s="345">
        <v>89.46</v>
      </c>
      <c r="E868" s="345" t="s">
        <v>1931</v>
      </c>
      <c r="F868" s="345"/>
      <c r="G868" s="341"/>
    </row>
    <row r="869" spans="1:7">
      <c r="A869" s="341">
        <v>868</v>
      </c>
      <c r="B869" s="345" t="s">
        <v>2806</v>
      </c>
      <c r="C869" s="345" t="s">
        <v>794</v>
      </c>
      <c r="D869" s="345">
        <v>89.26</v>
      </c>
      <c r="E869" s="345" t="s">
        <v>1931</v>
      </c>
      <c r="F869" s="345"/>
      <c r="G869" s="341"/>
    </row>
    <row r="870" spans="1:7">
      <c r="A870" s="341">
        <v>869</v>
      </c>
      <c r="B870" s="345" t="s">
        <v>2807</v>
      </c>
      <c r="C870" s="345" t="s">
        <v>794</v>
      </c>
      <c r="D870" s="345">
        <v>89.26</v>
      </c>
      <c r="E870" s="345" t="s">
        <v>1931</v>
      </c>
      <c r="F870" s="345"/>
      <c r="G870" s="341"/>
    </row>
    <row r="871" spans="1:7">
      <c r="A871" s="341">
        <v>870</v>
      </c>
      <c r="B871" s="345" t="s">
        <v>2808</v>
      </c>
      <c r="C871" s="345" t="s">
        <v>794</v>
      </c>
      <c r="D871" s="345">
        <v>89.46</v>
      </c>
      <c r="E871" s="345" t="s">
        <v>1931</v>
      </c>
      <c r="F871" s="345"/>
      <c r="G871" s="341"/>
    </row>
    <row r="872" spans="1:7">
      <c r="A872" s="341">
        <v>871</v>
      </c>
      <c r="B872" s="345" t="s">
        <v>2809</v>
      </c>
      <c r="C872" s="345" t="s">
        <v>794</v>
      </c>
      <c r="D872" s="345">
        <v>89.77</v>
      </c>
      <c r="E872" s="345" t="s">
        <v>1931</v>
      </c>
      <c r="F872" s="345"/>
      <c r="G872" s="341"/>
    </row>
    <row r="873" spans="1:7">
      <c r="A873" s="341">
        <v>872</v>
      </c>
      <c r="B873" s="345" t="s">
        <v>2810</v>
      </c>
      <c r="C873" s="345" t="s">
        <v>794</v>
      </c>
      <c r="D873" s="345">
        <v>89.57</v>
      </c>
      <c r="E873" s="345" t="s">
        <v>1931</v>
      </c>
      <c r="F873" s="349" t="s">
        <v>2098</v>
      </c>
      <c r="G873" s="341"/>
    </row>
    <row r="874" spans="1:7">
      <c r="A874" s="341">
        <v>873</v>
      </c>
      <c r="B874" s="345" t="s">
        <v>2811</v>
      </c>
      <c r="C874" s="345" t="s">
        <v>794</v>
      </c>
      <c r="D874" s="345">
        <v>89.77</v>
      </c>
      <c r="E874" s="345" t="s">
        <v>1931</v>
      </c>
      <c r="F874" s="349" t="s">
        <v>2098</v>
      </c>
      <c r="G874" s="341"/>
    </row>
    <row r="875" spans="1:7">
      <c r="A875" s="341">
        <v>874</v>
      </c>
      <c r="B875" s="345" t="s">
        <v>2812</v>
      </c>
      <c r="C875" s="345" t="s">
        <v>794</v>
      </c>
      <c r="D875" s="345">
        <v>89.77</v>
      </c>
      <c r="E875" s="345" t="s">
        <v>1931</v>
      </c>
      <c r="F875" s="345"/>
      <c r="G875" s="341"/>
    </row>
    <row r="876" spans="1:7">
      <c r="A876" s="341">
        <v>875</v>
      </c>
      <c r="B876" s="345" t="s">
        <v>2813</v>
      </c>
      <c r="C876" s="345" t="s">
        <v>794</v>
      </c>
      <c r="D876" s="345">
        <v>89.44</v>
      </c>
      <c r="E876" s="345" t="s">
        <v>1931</v>
      </c>
      <c r="F876" s="345"/>
      <c r="G876" s="341"/>
    </row>
    <row r="877" spans="1:7">
      <c r="A877" s="341">
        <v>876</v>
      </c>
      <c r="B877" s="345" t="s">
        <v>2814</v>
      </c>
      <c r="C877" s="345" t="s">
        <v>794</v>
      </c>
      <c r="D877" s="345">
        <v>89.64</v>
      </c>
      <c r="E877" s="345" t="s">
        <v>1931</v>
      </c>
      <c r="F877" s="345"/>
      <c r="G877" s="341"/>
    </row>
    <row r="878" spans="1:7">
      <c r="A878" s="341">
        <v>877</v>
      </c>
      <c r="B878" s="345" t="s">
        <v>2815</v>
      </c>
      <c r="C878" s="345" t="s">
        <v>794</v>
      </c>
      <c r="D878" s="345">
        <v>89.57</v>
      </c>
      <c r="E878" s="345" t="s">
        <v>1931</v>
      </c>
      <c r="F878" s="345"/>
      <c r="G878" s="341"/>
    </row>
    <row r="879" spans="1:7">
      <c r="A879" s="341">
        <v>878</v>
      </c>
      <c r="B879" s="345" t="s">
        <v>2816</v>
      </c>
      <c r="C879" s="345" t="s">
        <v>794</v>
      </c>
      <c r="D879" s="345">
        <v>90.21</v>
      </c>
      <c r="E879" s="345" t="s">
        <v>1931</v>
      </c>
      <c r="F879" s="345"/>
      <c r="G879" s="341"/>
    </row>
    <row r="880" spans="1:7">
      <c r="A880" s="341">
        <v>879</v>
      </c>
      <c r="B880" s="345" t="s">
        <v>2817</v>
      </c>
      <c r="C880" s="345" t="s">
        <v>794</v>
      </c>
      <c r="D880" s="345">
        <v>89.27</v>
      </c>
      <c r="E880" s="345" t="s">
        <v>1931</v>
      </c>
      <c r="F880" s="345"/>
      <c r="G880" s="341"/>
    </row>
    <row r="881" spans="1:7">
      <c r="A881" s="341">
        <v>880</v>
      </c>
      <c r="B881" s="345" t="s">
        <v>2818</v>
      </c>
      <c r="C881" s="345" t="s">
        <v>794</v>
      </c>
      <c r="D881" s="345">
        <v>89.47</v>
      </c>
      <c r="E881" s="345" t="s">
        <v>1931</v>
      </c>
      <c r="F881" s="345"/>
      <c r="G881" s="341"/>
    </row>
    <row r="882" spans="1:7">
      <c r="A882" s="341">
        <v>881</v>
      </c>
      <c r="B882" s="345" t="s">
        <v>2819</v>
      </c>
      <c r="C882" s="345" t="s">
        <v>714</v>
      </c>
      <c r="D882" s="345">
        <v>65.81</v>
      </c>
      <c r="E882" s="345" t="s">
        <v>1937</v>
      </c>
      <c r="F882" s="345"/>
      <c r="G882" s="341"/>
    </row>
    <row r="883" spans="1:7">
      <c r="A883" s="341">
        <v>882</v>
      </c>
      <c r="B883" s="345" t="s">
        <v>2820</v>
      </c>
      <c r="C883" s="345" t="s">
        <v>714</v>
      </c>
      <c r="D883" s="345">
        <v>65.81</v>
      </c>
      <c r="E883" s="345" t="s">
        <v>1937</v>
      </c>
      <c r="F883" s="345"/>
      <c r="G883" s="341"/>
    </row>
    <row r="884" spans="1:7">
      <c r="A884" s="341">
        <v>883</v>
      </c>
      <c r="B884" s="345" t="s">
        <v>2821</v>
      </c>
      <c r="C884" s="345" t="s">
        <v>714</v>
      </c>
      <c r="D884" s="345">
        <v>65.81</v>
      </c>
      <c r="E884" s="345" t="s">
        <v>1937</v>
      </c>
      <c r="F884" s="345"/>
      <c r="G884" s="341"/>
    </row>
    <row r="885" spans="1:7">
      <c r="A885" s="341">
        <v>884</v>
      </c>
      <c r="B885" s="345" t="s">
        <v>2822</v>
      </c>
      <c r="C885" s="345" t="s">
        <v>714</v>
      </c>
      <c r="D885" s="345">
        <v>65.81</v>
      </c>
      <c r="E885" s="345" t="s">
        <v>1937</v>
      </c>
      <c r="F885" s="345"/>
      <c r="G885" s="341"/>
    </row>
    <row r="886" spans="1:7">
      <c r="A886" s="341">
        <v>885</v>
      </c>
      <c r="B886" s="345" t="s">
        <v>2823</v>
      </c>
      <c r="C886" s="345" t="s">
        <v>714</v>
      </c>
      <c r="D886" s="345">
        <v>65.81</v>
      </c>
      <c r="E886" s="345" t="s">
        <v>1937</v>
      </c>
      <c r="F886" s="345"/>
      <c r="G886" s="341"/>
    </row>
    <row r="887" spans="1:7">
      <c r="A887" s="341">
        <v>886</v>
      </c>
      <c r="B887" s="345" t="s">
        <v>2824</v>
      </c>
      <c r="C887" s="345" t="s">
        <v>714</v>
      </c>
      <c r="D887" s="345">
        <v>65.81</v>
      </c>
      <c r="E887" s="345" t="s">
        <v>1937</v>
      </c>
      <c r="F887" s="345"/>
      <c r="G887" s="341"/>
    </row>
    <row r="888" spans="1:7">
      <c r="A888" s="341">
        <v>887</v>
      </c>
      <c r="B888" s="345" t="s">
        <v>2825</v>
      </c>
      <c r="C888" s="345" t="s">
        <v>794</v>
      </c>
      <c r="D888" s="345">
        <v>89.78</v>
      </c>
      <c r="E888" s="345" t="s">
        <v>1931</v>
      </c>
      <c r="F888" s="345"/>
      <c r="G888" s="341"/>
    </row>
    <row r="889" spans="1:7">
      <c r="A889" s="341">
        <v>888</v>
      </c>
      <c r="B889" s="345" t="s">
        <v>2826</v>
      </c>
      <c r="C889" s="345" t="s">
        <v>794</v>
      </c>
      <c r="D889" s="345">
        <v>89.78</v>
      </c>
      <c r="E889" s="345" t="s">
        <v>1931</v>
      </c>
      <c r="F889" s="345"/>
      <c r="G889" s="341"/>
    </row>
    <row r="890" spans="1:7">
      <c r="A890" s="341">
        <v>889</v>
      </c>
      <c r="B890" s="345" t="s">
        <v>2827</v>
      </c>
      <c r="C890" s="345" t="s">
        <v>794</v>
      </c>
      <c r="D890" s="345">
        <v>89.57</v>
      </c>
      <c r="E890" s="345" t="s">
        <v>1931</v>
      </c>
      <c r="F890" s="345"/>
      <c r="G890" s="341"/>
    </row>
    <row r="891" spans="1:7">
      <c r="A891" s="341">
        <v>890</v>
      </c>
      <c r="B891" s="345" t="s">
        <v>2828</v>
      </c>
      <c r="C891" s="345" t="s">
        <v>794</v>
      </c>
      <c r="D891" s="345">
        <v>89.78</v>
      </c>
      <c r="E891" s="345" t="s">
        <v>1931</v>
      </c>
      <c r="F891" s="345"/>
      <c r="G891" s="341"/>
    </row>
    <row r="892" spans="1:7">
      <c r="A892" s="341">
        <v>891</v>
      </c>
      <c r="B892" s="345" t="s">
        <v>2829</v>
      </c>
      <c r="C892" s="345" t="s">
        <v>794</v>
      </c>
      <c r="D892" s="345">
        <v>89.57</v>
      </c>
      <c r="E892" s="345" t="s">
        <v>1931</v>
      </c>
      <c r="F892" s="345"/>
      <c r="G892" s="341"/>
    </row>
    <row r="893" spans="1:7">
      <c r="A893" s="341">
        <v>892</v>
      </c>
      <c r="B893" s="345" t="s">
        <v>2830</v>
      </c>
      <c r="C893" s="345" t="s">
        <v>794</v>
      </c>
      <c r="D893" s="345">
        <v>89.57</v>
      </c>
      <c r="E893" s="345" t="s">
        <v>1931</v>
      </c>
      <c r="F893" s="345"/>
      <c r="G893" s="341"/>
    </row>
    <row r="894" spans="1:7">
      <c r="A894" s="341">
        <v>893</v>
      </c>
      <c r="B894" s="345" t="s">
        <v>2831</v>
      </c>
      <c r="C894" s="345" t="s">
        <v>794</v>
      </c>
      <c r="D894" s="345">
        <v>89.57</v>
      </c>
      <c r="E894" s="345" t="s">
        <v>1931</v>
      </c>
      <c r="F894" s="345"/>
      <c r="G894" s="341"/>
    </row>
    <row r="895" spans="1:7">
      <c r="A895" s="341">
        <v>894</v>
      </c>
      <c r="B895" s="345" t="s">
        <v>2832</v>
      </c>
      <c r="C895" s="345" t="s">
        <v>794</v>
      </c>
      <c r="D895" s="345">
        <v>89.77</v>
      </c>
      <c r="E895" s="345" t="s">
        <v>1931</v>
      </c>
      <c r="F895" s="345"/>
      <c r="G895" s="341"/>
    </row>
    <row r="896" spans="1:7">
      <c r="A896" s="341">
        <v>895</v>
      </c>
      <c r="B896" s="345" t="s">
        <v>2833</v>
      </c>
      <c r="C896" s="345" t="s">
        <v>794</v>
      </c>
      <c r="D896" s="345">
        <v>89.57</v>
      </c>
      <c r="E896" s="345" t="s">
        <v>1931</v>
      </c>
      <c r="F896" s="345"/>
      <c r="G896" s="341"/>
    </row>
    <row r="897" spans="1:7">
      <c r="A897" s="341">
        <v>896</v>
      </c>
      <c r="B897" s="345" t="s">
        <v>2834</v>
      </c>
      <c r="C897" s="345" t="s">
        <v>794</v>
      </c>
      <c r="D897" s="345">
        <v>89.57</v>
      </c>
      <c r="E897" s="345" t="s">
        <v>1931</v>
      </c>
      <c r="F897" s="345"/>
      <c r="G897" s="341"/>
    </row>
    <row r="898" spans="1:7">
      <c r="A898" s="341">
        <v>897</v>
      </c>
      <c r="B898" s="345" t="s">
        <v>2835</v>
      </c>
      <c r="C898" s="345" t="s">
        <v>714</v>
      </c>
      <c r="D898" s="345">
        <v>65.81</v>
      </c>
      <c r="E898" s="345" t="s">
        <v>1937</v>
      </c>
      <c r="F898" s="345"/>
      <c r="G898" s="341"/>
    </row>
    <row r="899" spans="1:7">
      <c r="A899" s="341">
        <v>898</v>
      </c>
      <c r="B899" s="345" t="s">
        <v>2836</v>
      </c>
      <c r="C899" s="345" t="s">
        <v>714</v>
      </c>
      <c r="D899" s="345">
        <v>65.81</v>
      </c>
      <c r="E899" s="345" t="s">
        <v>1937</v>
      </c>
      <c r="F899" s="345"/>
      <c r="G899" s="341"/>
    </row>
    <row r="900" spans="1:7">
      <c r="A900" s="341">
        <v>899</v>
      </c>
      <c r="B900" s="345" t="s">
        <v>2837</v>
      </c>
      <c r="C900" s="345" t="s">
        <v>714</v>
      </c>
      <c r="D900" s="345">
        <v>65.81</v>
      </c>
      <c r="E900" s="345" t="s">
        <v>1937</v>
      </c>
      <c r="F900" s="345"/>
      <c r="G900" s="341"/>
    </row>
    <row r="901" spans="1:7">
      <c r="A901" s="341">
        <v>900</v>
      </c>
      <c r="B901" s="345" t="s">
        <v>2838</v>
      </c>
      <c r="C901" s="345" t="s">
        <v>794</v>
      </c>
      <c r="D901" s="345">
        <v>89.46</v>
      </c>
      <c r="E901" s="345" t="s">
        <v>1931</v>
      </c>
      <c r="F901" s="345"/>
      <c r="G901" s="341"/>
    </row>
    <row r="902" spans="1:7">
      <c r="A902" s="341">
        <v>901</v>
      </c>
      <c r="B902" s="345" t="s">
        <v>2839</v>
      </c>
      <c r="C902" s="345" t="s">
        <v>714</v>
      </c>
      <c r="D902" s="345">
        <v>62.36</v>
      </c>
      <c r="E902" s="345" t="s">
        <v>1909</v>
      </c>
      <c r="F902" s="345"/>
      <c r="G902" s="341"/>
    </row>
    <row r="903" spans="1:7">
      <c r="A903" s="341">
        <v>902</v>
      </c>
      <c r="B903" s="345" t="s">
        <v>2840</v>
      </c>
      <c r="C903" s="345" t="s">
        <v>714</v>
      </c>
      <c r="D903" s="345">
        <v>49.81</v>
      </c>
      <c r="E903" s="345" t="s">
        <v>2841</v>
      </c>
      <c r="F903" s="345"/>
      <c r="G903" s="341"/>
    </row>
    <row r="904" spans="1:7">
      <c r="A904" s="341">
        <v>903</v>
      </c>
      <c r="B904" s="345" t="s">
        <v>2842</v>
      </c>
      <c r="C904" s="345" t="s">
        <v>794</v>
      </c>
      <c r="D904" s="345">
        <v>89.47</v>
      </c>
      <c r="E904" s="345" t="s">
        <v>1931</v>
      </c>
      <c r="F904" s="345"/>
      <c r="G904" s="341"/>
    </row>
    <row r="905" spans="1:7">
      <c r="A905" s="341">
        <v>904</v>
      </c>
      <c r="B905" s="345" t="s">
        <v>2843</v>
      </c>
      <c r="C905" s="345" t="s">
        <v>794</v>
      </c>
      <c r="D905" s="345">
        <v>89.47</v>
      </c>
      <c r="E905" s="345" t="s">
        <v>1931</v>
      </c>
      <c r="F905" s="345"/>
      <c r="G905" s="341"/>
    </row>
    <row r="906" spans="1:7">
      <c r="A906" s="341">
        <v>905</v>
      </c>
      <c r="B906" s="345" t="s">
        <v>2844</v>
      </c>
      <c r="C906" s="345" t="s">
        <v>794</v>
      </c>
      <c r="D906" s="345">
        <v>89.27</v>
      </c>
      <c r="E906" s="345" t="s">
        <v>1931</v>
      </c>
      <c r="F906" s="345"/>
      <c r="G906" s="341"/>
    </row>
    <row r="907" spans="1:7">
      <c r="A907" s="341">
        <v>906</v>
      </c>
      <c r="B907" s="345" t="s">
        <v>2845</v>
      </c>
      <c r="C907" s="345" t="s">
        <v>794</v>
      </c>
      <c r="D907" s="345">
        <v>89.47</v>
      </c>
      <c r="E907" s="345" t="s">
        <v>1931</v>
      </c>
      <c r="F907" s="345"/>
      <c r="G907" s="341"/>
    </row>
    <row r="908" spans="1:7">
      <c r="A908" s="341">
        <v>907</v>
      </c>
      <c r="B908" s="345" t="s">
        <v>2846</v>
      </c>
      <c r="C908" s="345" t="s">
        <v>714</v>
      </c>
      <c r="D908" s="345">
        <v>65.81</v>
      </c>
      <c r="E908" s="345" t="s">
        <v>1937</v>
      </c>
      <c r="F908" s="345"/>
      <c r="G908" s="341"/>
    </row>
    <row r="909" spans="1:7">
      <c r="A909" s="341">
        <v>908</v>
      </c>
      <c r="B909" s="345" t="s">
        <v>2847</v>
      </c>
      <c r="C909" s="345" t="s">
        <v>714</v>
      </c>
      <c r="D909" s="345">
        <v>65.81</v>
      </c>
      <c r="E909" s="345" t="s">
        <v>1937</v>
      </c>
      <c r="F909" s="345"/>
      <c r="G909" s="341"/>
    </row>
    <row r="910" spans="1:7">
      <c r="A910" s="341">
        <v>909</v>
      </c>
      <c r="B910" s="345" t="s">
        <v>2848</v>
      </c>
      <c r="C910" s="345" t="s">
        <v>714</v>
      </c>
      <c r="D910" s="345">
        <v>65.81</v>
      </c>
      <c r="E910" s="345" t="s">
        <v>1937</v>
      </c>
      <c r="F910" s="345"/>
      <c r="G910" s="341"/>
    </row>
    <row r="911" spans="1:7">
      <c r="A911" s="341">
        <v>910</v>
      </c>
      <c r="B911" s="345" t="s">
        <v>2849</v>
      </c>
      <c r="C911" s="345" t="s">
        <v>714</v>
      </c>
      <c r="D911" s="345">
        <v>65.81</v>
      </c>
      <c r="E911" s="345" t="s">
        <v>1937</v>
      </c>
      <c r="F911" s="345"/>
      <c r="G911" s="341"/>
    </row>
    <row r="912" spans="1:7">
      <c r="A912" s="341">
        <v>911</v>
      </c>
      <c r="B912" s="345" t="s">
        <v>2850</v>
      </c>
      <c r="C912" s="345" t="s">
        <v>714</v>
      </c>
      <c r="D912" s="345">
        <v>65.81</v>
      </c>
      <c r="E912" s="345" t="s">
        <v>1937</v>
      </c>
      <c r="F912" s="345"/>
      <c r="G912" s="341"/>
    </row>
    <row r="913" spans="1:7">
      <c r="A913" s="341">
        <v>912</v>
      </c>
      <c r="B913" s="345" t="s">
        <v>2851</v>
      </c>
      <c r="C913" s="345" t="s">
        <v>714</v>
      </c>
      <c r="D913" s="345">
        <v>65.81</v>
      </c>
      <c r="E913" s="345" t="s">
        <v>1937</v>
      </c>
      <c r="F913" s="345"/>
      <c r="G913" s="341"/>
    </row>
    <row r="914" spans="1:7">
      <c r="A914" s="341">
        <v>913</v>
      </c>
      <c r="B914" s="345" t="s">
        <v>2852</v>
      </c>
      <c r="C914" s="345" t="s">
        <v>794</v>
      </c>
      <c r="D914" s="345">
        <v>89.44</v>
      </c>
      <c r="E914" s="345" t="s">
        <v>1931</v>
      </c>
      <c r="F914" s="345"/>
      <c r="G914" s="341"/>
    </row>
    <row r="915" spans="1:7">
      <c r="A915" s="341">
        <v>914</v>
      </c>
      <c r="B915" s="345" t="s">
        <v>2853</v>
      </c>
      <c r="C915" s="345" t="s">
        <v>794</v>
      </c>
      <c r="D915" s="345">
        <v>89.44</v>
      </c>
      <c r="E915" s="345" t="s">
        <v>1931</v>
      </c>
      <c r="F915" s="345"/>
      <c r="G915" s="341"/>
    </row>
    <row r="916" spans="1:7">
      <c r="A916" s="341">
        <v>915</v>
      </c>
      <c r="B916" s="345" t="s">
        <v>2854</v>
      </c>
      <c r="C916" s="345" t="s">
        <v>794</v>
      </c>
      <c r="D916" s="345">
        <v>90.22</v>
      </c>
      <c r="E916" s="345" t="s">
        <v>1931</v>
      </c>
      <c r="F916" s="345"/>
      <c r="G916" s="341"/>
    </row>
    <row r="917" spans="1:7">
      <c r="A917" s="341">
        <v>916</v>
      </c>
      <c r="B917" s="345" t="s">
        <v>2855</v>
      </c>
      <c r="C917" s="345" t="s">
        <v>794</v>
      </c>
      <c r="D917" s="345">
        <v>89.8</v>
      </c>
      <c r="E917" s="345" t="s">
        <v>1931</v>
      </c>
      <c r="F917" s="345"/>
      <c r="G917" s="341"/>
    </row>
    <row r="918" spans="1:7">
      <c r="A918" s="341">
        <v>917</v>
      </c>
      <c r="B918" s="345" t="s">
        <v>2856</v>
      </c>
      <c r="C918" s="345" t="s">
        <v>794</v>
      </c>
      <c r="D918" s="345">
        <v>89.42</v>
      </c>
      <c r="E918" s="345" t="s">
        <v>1931</v>
      </c>
      <c r="F918" s="345"/>
      <c r="G918" s="341"/>
    </row>
    <row r="919" spans="1:7">
      <c r="A919" s="341">
        <v>918</v>
      </c>
      <c r="B919" s="345" t="s">
        <v>2857</v>
      </c>
      <c r="C919" s="345" t="s">
        <v>794</v>
      </c>
      <c r="D919" s="345">
        <v>89.22</v>
      </c>
      <c r="E919" s="345" t="s">
        <v>1931</v>
      </c>
      <c r="F919" s="349" t="s">
        <v>2098</v>
      </c>
      <c r="G919" s="341"/>
    </row>
    <row r="920" spans="1:7">
      <c r="A920" s="341">
        <v>919</v>
      </c>
      <c r="B920" s="345" t="s">
        <v>2858</v>
      </c>
      <c r="C920" s="345" t="s">
        <v>794</v>
      </c>
      <c r="D920" s="345">
        <v>89.42</v>
      </c>
      <c r="E920" s="345" t="s">
        <v>1931</v>
      </c>
      <c r="F920" s="349"/>
      <c r="G920" s="341"/>
    </row>
    <row r="921" spans="1:7">
      <c r="A921" s="341">
        <v>920</v>
      </c>
      <c r="B921" s="345" t="s">
        <v>2859</v>
      </c>
      <c r="C921" s="345" t="s">
        <v>794</v>
      </c>
      <c r="D921" s="345">
        <v>89.22</v>
      </c>
      <c r="E921" s="345" t="s">
        <v>1931</v>
      </c>
      <c r="F921" s="345"/>
      <c r="G921" s="341"/>
    </row>
    <row r="922" spans="1:7">
      <c r="A922" s="341">
        <v>921</v>
      </c>
      <c r="B922" s="345" t="s">
        <v>2860</v>
      </c>
      <c r="C922" s="345" t="s">
        <v>794</v>
      </c>
      <c r="D922" s="345">
        <v>89.42</v>
      </c>
      <c r="E922" s="345" t="s">
        <v>1931</v>
      </c>
      <c r="F922" s="345"/>
      <c r="G922" s="341"/>
    </row>
    <row r="923" spans="1:7">
      <c r="A923" s="341">
        <v>922</v>
      </c>
      <c r="B923" s="345" t="s">
        <v>2861</v>
      </c>
      <c r="C923" s="345" t="s">
        <v>794</v>
      </c>
      <c r="D923" s="345">
        <v>89.22</v>
      </c>
      <c r="E923" s="345" t="s">
        <v>1931</v>
      </c>
      <c r="F923" s="349" t="s">
        <v>2098</v>
      </c>
      <c r="G923" s="341"/>
    </row>
    <row r="924" spans="1:7">
      <c r="A924" s="341">
        <v>923</v>
      </c>
      <c r="B924" s="345" t="s">
        <v>2862</v>
      </c>
      <c r="C924" s="345" t="s">
        <v>794</v>
      </c>
      <c r="D924" s="345">
        <v>89.59</v>
      </c>
      <c r="E924" s="345" t="s">
        <v>1931</v>
      </c>
      <c r="F924" s="349" t="s">
        <v>2098</v>
      </c>
      <c r="G924" s="341"/>
    </row>
    <row r="925" spans="1:7">
      <c r="A925" s="341">
        <v>924</v>
      </c>
      <c r="B925" s="345" t="s">
        <v>2863</v>
      </c>
      <c r="C925" s="345" t="s">
        <v>794</v>
      </c>
      <c r="D925" s="345">
        <v>89.77</v>
      </c>
      <c r="E925" s="345" t="s">
        <v>1931</v>
      </c>
      <c r="F925" s="349" t="s">
        <v>2098</v>
      </c>
      <c r="G925" s="341"/>
    </row>
    <row r="926" spans="1:7">
      <c r="A926" s="341">
        <v>925</v>
      </c>
      <c r="B926" s="345" t="s">
        <v>2864</v>
      </c>
      <c r="C926" s="345" t="s">
        <v>794</v>
      </c>
      <c r="D926" s="345">
        <v>89.59</v>
      </c>
      <c r="E926" s="345" t="s">
        <v>1931</v>
      </c>
      <c r="F926" s="345"/>
      <c r="G926" s="341"/>
    </row>
    <row r="927" spans="1:7">
      <c r="A927" s="341">
        <v>926</v>
      </c>
      <c r="B927" s="345" t="s">
        <v>2865</v>
      </c>
      <c r="C927" s="345" t="s">
        <v>794</v>
      </c>
      <c r="D927" s="345">
        <v>89.77</v>
      </c>
      <c r="E927" s="345" t="s">
        <v>1931</v>
      </c>
      <c r="F927" s="345"/>
      <c r="G927" s="341"/>
    </row>
    <row r="928" spans="1:7">
      <c r="A928" s="341">
        <v>927</v>
      </c>
      <c r="B928" s="345" t="s">
        <v>2866</v>
      </c>
      <c r="C928" s="345" t="s">
        <v>794</v>
      </c>
      <c r="D928" s="345">
        <v>89.51</v>
      </c>
      <c r="E928" s="345" t="s">
        <v>1931</v>
      </c>
      <c r="F928" s="349"/>
      <c r="G928" s="341"/>
    </row>
    <row r="929" spans="1:7">
      <c r="A929" s="341">
        <v>928</v>
      </c>
      <c r="B929" s="345" t="s">
        <v>2867</v>
      </c>
      <c r="C929" s="345" t="s">
        <v>794</v>
      </c>
      <c r="D929" s="345">
        <v>89.71</v>
      </c>
      <c r="E929" s="345" t="s">
        <v>1931</v>
      </c>
      <c r="F929" s="349"/>
      <c r="G929" s="341"/>
    </row>
    <row r="930" spans="1:7">
      <c r="A930" s="341">
        <v>929</v>
      </c>
      <c r="B930" s="345" t="s">
        <v>2868</v>
      </c>
      <c r="C930" s="345" t="s">
        <v>794</v>
      </c>
      <c r="D930" s="345">
        <v>89.71</v>
      </c>
      <c r="E930" s="345" t="s">
        <v>1931</v>
      </c>
      <c r="F930" s="349"/>
      <c r="G930" s="341"/>
    </row>
    <row r="931" spans="1:7">
      <c r="A931" s="341">
        <v>930</v>
      </c>
      <c r="B931" s="345" t="s">
        <v>2869</v>
      </c>
      <c r="C931" s="345" t="s">
        <v>794</v>
      </c>
      <c r="D931" s="345">
        <v>89.71</v>
      </c>
      <c r="E931" s="345" t="s">
        <v>1931</v>
      </c>
      <c r="F931" s="349"/>
      <c r="G931" s="341"/>
    </row>
    <row r="932" spans="1:7">
      <c r="A932" s="341">
        <v>931</v>
      </c>
      <c r="B932" s="345" t="s">
        <v>2870</v>
      </c>
      <c r="C932" s="345" t="s">
        <v>794</v>
      </c>
      <c r="D932" s="345">
        <v>89.48</v>
      </c>
      <c r="E932" s="345" t="s">
        <v>1931</v>
      </c>
      <c r="F932" s="345"/>
      <c r="G932" s="341"/>
    </row>
    <row r="933" spans="1:7">
      <c r="A933" s="341">
        <v>932</v>
      </c>
      <c r="B933" s="345" t="s">
        <v>2871</v>
      </c>
      <c r="C933" s="345" t="s">
        <v>794</v>
      </c>
      <c r="D933" s="345">
        <v>89.71</v>
      </c>
      <c r="E933" s="345" t="s">
        <v>1931</v>
      </c>
      <c r="F933" s="345"/>
      <c r="G933" s="341"/>
    </row>
    <row r="934" spans="1:7">
      <c r="A934" s="341">
        <v>933</v>
      </c>
      <c r="B934" s="345" t="s">
        <v>2872</v>
      </c>
      <c r="C934" s="345" t="s">
        <v>794</v>
      </c>
      <c r="D934" s="345">
        <v>89.64</v>
      </c>
      <c r="E934" s="345" t="s">
        <v>1931</v>
      </c>
      <c r="F934" s="345"/>
      <c r="G934" s="341"/>
    </row>
    <row r="935" spans="1:7">
      <c r="A935" s="341">
        <v>934</v>
      </c>
      <c r="B935" s="345" t="s">
        <v>2873</v>
      </c>
      <c r="C935" s="345" t="s">
        <v>794</v>
      </c>
      <c r="D935" s="345">
        <v>89.64</v>
      </c>
      <c r="E935" s="345" t="s">
        <v>1931</v>
      </c>
      <c r="F935" s="345"/>
      <c r="G935" s="341"/>
    </row>
    <row r="936" spans="1:7">
      <c r="A936" s="341">
        <v>935</v>
      </c>
      <c r="B936" s="345" t="s">
        <v>2874</v>
      </c>
      <c r="C936" s="345" t="s">
        <v>794</v>
      </c>
      <c r="D936" s="345">
        <v>89.8</v>
      </c>
      <c r="E936" s="345" t="s">
        <v>1931</v>
      </c>
      <c r="F936" s="345"/>
      <c r="G936" s="341"/>
    </row>
    <row r="937" spans="1:7">
      <c r="A937" s="341">
        <v>936</v>
      </c>
      <c r="B937" s="345" t="s">
        <v>2875</v>
      </c>
      <c r="C937" s="345" t="s">
        <v>794</v>
      </c>
      <c r="D937" s="345">
        <v>89.42</v>
      </c>
      <c r="E937" s="345" t="s">
        <v>1931</v>
      </c>
      <c r="F937" s="345"/>
      <c r="G937" s="341"/>
    </row>
    <row r="938" spans="1:7">
      <c r="A938" s="341">
        <v>937</v>
      </c>
      <c r="B938" s="345" t="s">
        <v>2876</v>
      </c>
      <c r="C938" s="345" t="s">
        <v>794</v>
      </c>
      <c r="D938" s="345">
        <v>89.42</v>
      </c>
      <c r="E938" s="345" t="s">
        <v>1931</v>
      </c>
      <c r="F938" s="349"/>
      <c r="G938" s="341"/>
    </row>
    <row r="939" spans="1:7">
      <c r="A939" s="341">
        <v>938</v>
      </c>
      <c r="B939" s="345" t="s">
        <v>2877</v>
      </c>
      <c r="C939" s="345" t="s">
        <v>794</v>
      </c>
      <c r="D939" s="345">
        <v>89.22</v>
      </c>
      <c r="E939" s="345" t="s">
        <v>1931</v>
      </c>
      <c r="F939" s="349"/>
      <c r="G939" s="341"/>
    </row>
    <row r="940" spans="1:7">
      <c r="A940" s="341">
        <v>939</v>
      </c>
      <c r="B940" s="345" t="s">
        <v>2878</v>
      </c>
      <c r="C940" s="345" t="s">
        <v>794</v>
      </c>
      <c r="D940" s="345">
        <v>89.42</v>
      </c>
      <c r="E940" s="345" t="s">
        <v>1931</v>
      </c>
      <c r="F940" s="349"/>
      <c r="G940" s="341"/>
    </row>
    <row r="941" spans="1:7">
      <c r="A941" s="341">
        <v>940</v>
      </c>
      <c r="B941" s="345" t="s">
        <v>2879</v>
      </c>
      <c r="C941" s="345" t="s">
        <v>794</v>
      </c>
      <c r="D941" s="345">
        <v>89.42</v>
      </c>
      <c r="E941" s="345" t="s">
        <v>1931</v>
      </c>
      <c r="F941" s="345"/>
      <c r="G941" s="341"/>
    </row>
    <row r="942" spans="1:7">
      <c r="A942" s="341">
        <v>941</v>
      </c>
      <c r="B942" s="345" t="s">
        <v>2880</v>
      </c>
      <c r="C942" s="345" t="s">
        <v>794</v>
      </c>
      <c r="D942" s="345">
        <v>89.22</v>
      </c>
      <c r="E942" s="345" t="s">
        <v>1931</v>
      </c>
      <c r="F942" s="349"/>
      <c r="G942" s="341"/>
    </row>
    <row r="943" spans="1:7">
      <c r="A943" s="341">
        <v>942</v>
      </c>
      <c r="B943" s="345" t="s">
        <v>2881</v>
      </c>
      <c r="C943" s="345" t="s">
        <v>794</v>
      </c>
      <c r="D943" s="345">
        <v>89.42</v>
      </c>
      <c r="E943" s="345" t="s">
        <v>1931</v>
      </c>
      <c r="F943" s="349"/>
      <c r="G943" s="341"/>
    </row>
    <row r="944" spans="1:7">
      <c r="A944" s="341">
        <v>943</v>
      </c>
      <c r="B944" s="345" t="s">
        <v>2882</v>
      </c>
      <c r="C944" s="345" t="s">
        <v>794</v>
      </c>
      <c r="D944" s="345">
        <v>89.22</v>
      </c>
      <c r="E944" s="345" t="s">
        <v>1931</v>
      </c>
      <c r="F944" s="352"/>
      <c r="G944" s="341"/>
    </row>
    <row r="945" spans="1:7">
      <c r="A945" s="341">
        <v>944</v>
      </c>
      <c r="B945" s="345" t="s">
        <v>2883</v>
      </c>
      <c r="C945" s="345" t="s">
        <v>794</v>
      </c>
      <c r="D945" s="345">
        <v>89.22</v>
      </c>
      <c r="E945" s="345" t="s">
        <v>1931</v>
      </c>
      <c r="F945" s="352"/>
      <c r="G945" s="341"/>
    </row>
    <row r="946" spans="1:7">
      <c r="A946" s="341">
        <v>945</v>
      </c>
      <c r="B946" s="345" t="s">
        <v>2884</v>
      </c>
      <c r="C946" s="345" t="s">
        <v>794</v>
      </c>
      <c r="D946" s="345">
        <v>89.39</v>
      </c>
      <c r="E946" s="345" t="s">
        <v>1931</v>
      </c>
      <c r="F946" s="345"/>
      <c r="G946" s="341"/>
    </row>
    <row r="947" spans="1:7">
      <c r="A947" s="341">
        <v>946</v>
      </c>
      <c r="B947" s="345" t="s">
        <v>2885</v>
      </c>
      <c r="C947" s="345" t="s">
        <v>794</v>
      </c>
      <c r="D947" s="345">
        <v>89.44</v>
      </c>
      <c r="E947" s="345" t="s">
        <v>1931</v>
      </c>
      <c r="F947" s="345"/>
      <c r="G947" s="341"/>
    </row>
    <row r="948" spans="1:7">
      <c r="A948" s="341">
        <v>947</v>
      </c>
      <c r="B948" s="345" t="s">
        <v>2886</v>
      </c>
      <c r="C948" s="345" t="s">
        <v>794</v>
      </c>
      <c r="D948" s="345">
        <v>89.64</v>
      </c>
      <c r="E948" s="345" t="s">
        <v>1931</v>
      </c>
      <c r="F948" s="345"/>
      <c r="G948" s="341"/>
    </row>
    <row r="949" spans="1:7">
      <c r="A949" s="341">
        <v>948</v>
      </c>
      <c r="B949" s="345" t="s">
        <v>2887</v>
      </c>
      <c r="C949" s="345" t="s">
        <v>794</v>
      </c>
      <c r="D949" s="345">
        <v>89.44</v>
      </c>
      <c r="E949" s="345" t="s">
        <v>1931</v>
      </c>
      <c r="F949" s="345"/>
      <c r="G949" s="341"/>
    </row>
    <row r="950" spans="1:7">
      <c r="A950" s="341">
        <v>949</v>
      </c>
      <c r="B950" s="345" t="s">
        <v>2888</v>
      </c>
      <c r="C950" s="345" t="s">
        <v>794</v>
      </c>
      <c r="D950" s="345">
        <v>89.64</v>
      </c>
      <c r="E950" s="345" t="s">
        <v>1931</v>
      </c>
      <c r="F950" s="345"/>
      <c r="G950" s="341"/>
    </row>
    <row r="951" spans="1:7">
      <c r="A951" s="341">
        <v>950</v>
      </c>
      <c r="B951" s="345" t="s">
        <v>2889</v>
      </c>
      <c r="C951" s="345" t="s">
        <v>794</v>
      </c>
      <c r="D951" s="345">
        <v>89.65</v>
      </c>
      <c r="E951" s="345" t="s">
        <v>1931</v>
      </c>
      <c r="F951" s="345"/>
      <c r="G951" s="341"/>
    </row>
    <row r="952" spans="1:7">
      <c r="A952" s="341">
        <v>951</v>
      </c>
      <c r="B952" s="345" t="s">
        <v>2890</v>
      </c>
      <c r="C952" s="345" t="s">
        <v>794</v>
      </c>
      <c r="D952" s="345">
        <v>89.45</v>
      </c>
      <c r="E952" s="345" t="s">
        <v>1931</v>
      </c>
      <c r="F952" s="345"/>
      <c r="G952" s="341"/>
    </row>
    <row r="953" spans="1:7">
      <c r="A953" s="341">
        <v>952</v>
      </c>
      <c r="B953" s="345" t="s">
        <v>2891</v>
      </c>
      <c r="C953" s="345" t="s">
        <v>794</v>
      </c>
      <c r="D953" s="345">
        <v>89.45</v>
      </c>
      <c r="E953" s="345" t="s">
        <v>1931</v>
      </c>
      <c r="F953" s="345"/>
      <c r="G953" s="341"/>
    </row>
    <row r="954" spans="1:7">
      <c r="A954" s="341">
        <v>953</v>
      </c>
      <c r="B954" s="345" t="s">
        <v>2892</v>
      </c>
      <c r="C954" s="345" t="s">
        <v>714</v>
      </c>
      <c r="D954" s="345">
        <v>66.34</v>
      </c>
      <c r="E954" s="345" t="s">
        <v>1937</v>
      </c>
      <c r="F954" s="345"/>
      <c r="G954" s="341"/>
    </row>
    <row r="955" spans="1:7">
      <c r="A955" s="341">
        <v>954</v>
      </c>
      <c r="B955" s="345" t="s">
        <v>2893</v>
      </c>
      <c r="C955" s="345" t="s">
        <v>714</v>
      </c>
      <c r="D955" s="345">
        <v>66.34</v>
      </c>
      <c r="E955" s="345" t="s">
        <v>1937</v>
      </c>
      <c r="F955" s="345"/>
      <c r="G955" s="341"/>
    </row>
    <row r="956" spans="1:7">
      <c r="A956" s="341">
        <v>955</v>
      </c>
      <c r="B956" s="345" t="s">
        <v>2894</v>
      </c>
      <c r="C956" s="345" t="s">
        <v>714</v>
      </c>
      <c r="D956" s="345">
        <v>66.34</v>
      </c>
      <c r="E956" s="345" t="s">
        <v>1937</v>
      </c>
      <c r="F956" s="345"/>
      <c r="G956" s="341"/>
    </row>
    <row r="957" spans="1:7">
      <c r="A957" s="341">
        <v>956</v>
      </c>
      <c r="B957" s="345" t="s">
        <v>2895</v>
      </c>
      <c r="C957" s="345" t="s">
        <v>794</v>
      </c>
      <c r="D957" s="345">
        <v>90.16</v>
      </c>
      <c r="E957" s="345" t="s">
        <v>1931</v>
      </c>
      <c r="F957" s="345"/>
      <c r="G957" s="341"/>
    </row>
    <row r="958" spans="1:7">
      <c r="A958" s="341">
        <v>957</v>
      </c>
      <c r="B958" s="345" t="s">
        <v>2896</v>
      </c>
      <c r="C958" s="345" t="s">
        <v>714</v>
      </c>
      <c r="D958" s="345">
        <v>66.34</v>
      </c>
      <c r="E958" s="345" t="s">
        <v>1937</v>
      </c>
      <c r="F958" s="345"/>
      <c r="G958" s="341"/>
    </row>
    <row r="959" spans="1:7">
      <c r="A959" s="341">
        <v>958</v>
      </c>
      <c r="B959" s="345" t="s">
        <v>2897</v>
      </c>
      <c r="C959" s="345" t="s">
        <v>714</v>
      </c>
      <c r="D959" s="345">
        <v>66.34</v>
      </c>
      <c r="E959" s="345" t="s">
        <v>1937</v>
      </c>
      <c r="F959" s="345"/>
      <c r="G959" s="341"/>
    </row>
    <row r="960" spans="1:7">
      <c r="A960" s="341">
        <v>959</v>
      </c>
      <c r="B960" s="345" t="s">
        <v>2898</v>
      </c>
      <c r="C960" s="345" t="s">
        <v>714</v>
      </c>
      <c r="D960" s="345">
        <v>66.34</v>
      </c>
      <c r="E960" s="345" t="s">
        <v>1937</v>
      </c>
      <c r="F960" s="345"/>
      <c r="G960" s="341"/>
    </row>
    <row r="961" spans="1:7">
      <c r="A961" s="341">
        <v>960</v>
      </c>
      <c r="B961" s="345" t="s">
        <v>2899</v>
      </c>
      <c r="C961" s="345" t="s">
        <v>714</v>
      </c>
      <c r="D961" s="345">
        <v>66.34</v>
      </c>
      <c r="E961" s="345" t="s">
        <v>1937</v>
      </c>
      <c r="F961" s="345"/>
      <c r="G961" s="341"/>
    </row>
    <row r="962" spans="1:7">
      <c r="A962" s="341">
        <v>961</v>
      </c>
      <c r="B962" s="345" t="s">
        <v>2900</v>
      </c>
      <c r="C962" s="345" t="s">
        <v>794</v>
      </c>
      <c r="D962" s="345">
        <v>89.39</v>
      </c>
      <c r="E962" s="345" t="s">
        <v>1931</v>
      </c>
      <c r="F962" s="345"/>
      <c r="G962" s="341"/>
    </row>
  </sheetData>
  <autoFilter ref="A1:G962"/>
  <mergeCells count="1">
    <mergeCell ref="I3:I5"/>
  </mergeCells>
  <phoneticPr fontId="1"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38" t="s">
        <v>701</v>
      </c>
      <c r="B1" s="339"/>
      <c r="C1" s="339"/>
      <c r="D1" s="339"/>
      <c r="E1" s="339"/>
      <c r="F1" s="339"/>
      <c r="G1" s="339"/>
      <c r="H1" s="339"/>
      <c r="I1" s="339"/>
      <c r="J1" s="339"/>
      <c r="K1" s="339"/>
      <c r="L1" s="339"/>
      <c r="M1" s="339"/>
      <c r="N1" s="340"/>
    </row>
    <row r="2" spans="1:14" ht="28.5">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882</v>
      </c>
      <c r="C2" s="62" t="s">
        <v>883</v>
      </c>
      <c r="D2" s="62" t="s">
        <v>884</v>
      </c>
      <c r="E2" s="62" t="s">
        <v>171</v>
      </c>
      <c r="F2" s="62" t="s">
        <v>908</v>
      </c>
      <c r="G2" s="62">
        <v>2002</v>
      </c>
    </row>
    <row r="3" spans="1:7" ht="24.75" customHeight="1">
      <c r="A3" s="175">
        <v>2</v>
      </c>
      <c r="B3" s="176" t="s">
        <v>895</v>
      </c>
      <c r="C3" s="176" t="s">
        <v>883</v>
      </c>
      <c r="D3" s="176" t="s">
        <v>885</v>
      </c>
      <c r="E3" s="176" t="s">
        <v>171</v>
      </c>
      <c r="F3" s="175" t="s">
        <v>917</v>
      </c>
      <c r="G3" s="175">
        <v>2006</v>
      </c>
    </row>
    <row r="4" spans="1:7" ht="24.75" customHeight="1">
      <c r="A4" s="63">
        <v>3</v>
      </c>
      <c r="B4" s="62" t="s">
        <v>896</v>
      </c>
      <c r="C4" s="62" t="s">
        <v>883</v>
      </c>
      <c r="D4" s="62" t="s">
        <v>886</v>
      </c>
      <c r="E4" s="62" t="s">
        <v>171</v>
      </c>
      <c r="G4" s="63"/>
    </row>
    <row r="5" spans="1:7" ht="24.75" customHeight="1">
      <c r="A5" s="63">
        <v>4</v>
      </c>
      <c r="B5" s="62" t="s">
        <v>897</v>
      </c>
      <c r="C5" s="62" t="s">
        <v>883</v>
      </c>
      <c r="D5" s="62" t="s">
        <v>887</v>
      </c>
      <c r="E5" s="62" t="s">
        <v>171</v>
      </c>
      <c r="F5" s="63" t="s">
        <v>909</v>
      </c>
      <c r="G5" s="63">
        <v>1998</v>
      </c>
    </row>
    <row r="6" spans="1:7" ht="24.75" customHeight="1">
      <c r="A6" s="62">
        <v>5</v>
      </c>
      <c r="B6" s="62" t="s">
        <v>898</v>
      </c>
      <c r="C6" s="62" t="s">
        <v>883</v>
      </c>
      <c r="D6" s="62" t="s">
        <v>888</v>
      </c>
      <c r="E6" s="62" t="s">
        <v>171</v>
      </c>
      <c r="F6" s="62" t="s">
        <v>910</v>
      </c>
      <c r="G6" s="62">
        <v>1995</v>
      </c>
    </row>
    <row r="7" spans="1:7" ht="24.75" customHeight="1">
      <c r="A7" s="63">
        <v>6</v>
      </c>
      <c r="B7" s="62" t="s">
        <v>899</v>
      </c>
      <c r="C7" s="62" t="s">
        <v>883</v>
      </c>
      <c r="D7" s="62" t="s">
        <v>889</v>
      </c>
      <c r="E7" s="62" t="s">
        <v>171</v>
      </c>
      <c r="F7" s="63" t="s">
        <v>911</v>
      </c>
      <c r="G7" s="63">
        <v>1996</v>
      </c>
    </row>
    <row r="8" spans="1:7" ht="24.75" customHeight="1">
      <c r="A8" s="175">
        <v>7</v>
      </c>
      <c r="B8" s="176" t="s">
        <v>904</v>
      </c>
      <c r="C8" s="176" t="s">
        <v>883</v>
      </c>
      <c r="D8" s="176" t="s">
        <v>890</v>
      </c>
      <c r="E8" s="176" t="s">
        <v>171</v>
      </c>
      <c r="F8" s="175" t="s">
        <v>912</v>
      </c>
      <c r="G8" s="175">
        <v>2003</v>
      </c>
    </row>
    <row r="9" spans="1:7" ht="24.75" customHeight="1">
      <c r="A9" s="63">
        <v>8</v>
      </c>
      <c r="B9" s="62" t="s">
        <v>900</v>
      </c>
      <c r="C9" s="62" t="s">
        <v>883</v>
      </c>
      <c r="D9" s="62" t="s">
        <v>891</v>
      </c>
      <c r="E9" s="62" t="s">
        <v>171</v>
      </c>
    </row>
    <row r="10" spans="1:7" ht="24.75" customHeight="1">
      <c r="A10" s="63">
        <v>9</v>
      </c>
      <c r="B10" s="62" t="s">
        <v>901</v>
      </c>
      <c r="C10" s="62" t="s">
        <v>883</v>
      </c>
      <c r="D10" s="62" t="s">
        <v>892</v>
      </c>
      <c r="E10" s="62" t="s">
        <v>171</v>
      </c>
      <c r="F10" s="63" t="s">
        <v>913</v>
      </c>
      <c r="G10" s="63">
        <v>2008</v>
      </c>
    </row>
    <row r="11" spans="1:7" ht="24.75" customHeight="1">
      <c r="A11" s="175">
        <v>10</v>
      </c>
      <c r="B11" s="176" t="s">
        <v>902</v>
      </c>
      <c r="C11" s="176" t="s">
        <v>883</v>
      </c>
      <c r="D11" s="176" t="s">
        <v>893</v>
      </c>
      <c r="E11" s="176" t="s">
        <v>171</v>
      </c>
      <c r="F11" s="175" t="s">
        <v>914</v>
      </c>
      <c r="G11" s="175">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D30" sqref="D30"/>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945</v>
      </c>
      <c r="E2" s="63" t="s">
        <v>946</v>
      </c>
      <c r="F2" s="63" t="s">
        <v>947</v>
      </c>
      <c r="G2" s="63" t="s">
        <v>109</v>
      </c>
      <c r="H2" s="63" t="s">
        <v>108</v>
      </c>
      <c r="I2" s="63" t="s">
        <v>948</v>
      </c>
    </row>
    <row r="3" spans="1:9">
      <c r="A3" s="63" t="s">
        <v>205</v>
      </c>
      <c r="B3" s="264" t="s">
        <v>1898</v>
      </c>
      <c r="D3" s="199" t="s">
        <v>1006</v>
      </c>
      <c r="E3" s="63">
        <v>15190.579999999982</v>
      </c>
      <c r="F3" s="63">
        <v>176</v>
      </c>
      <c r="G3" s="199" t="s">
        <v>1813</v>
      </c>
      <c r="H3" s="199" t="s">
        <v>1900</v>
      </c>
      <c r="I3" s="199" t="s">
        <v>994</v>
      </c>
    </row>
    <row r="4" spans="1:9">
      <c r="A4" s="63" t="s">
        <v>206</v>
      </c>
      <c r="B4" s="63" t="s">
        <v>1901</v>
      </c>
      <c r="D4" s="199" t="s">
        <v>163</v>
      </c>
      <c r="E4" s="63">
        <v>89.23</v>
      </c>
      <c r="F4" s="63">
        <v>1</v>
      </c>
      <c r="G4" s="200" t="s">
        <v>999</v>
      </c>
      <c r="H4" s="199" t="s">
        <v>163</v>
      </c>
      <c r="I4" s="199">
        <v>89.23</v>
      </c>
    </row>
    <row r="5" spans="1:9">
      <c r="A5" s="63" t="s">
        <v>207</v>
      </c>
      <c r="B5" s="174" t="s">
        <v>944</v>
      </c>
      <c r="D5" s="199"/>
      <c r="E5" s="63"/>
      <c r="F5" s="63"/>
      <c r="G5" s="200"/>
      <c r="H5" s="199"/>
      <c r="I5" s="199"/>
    </row>
    <row r="6" spans="1:9">
      <c r="A6" s="63" t="s">
        <v>208</v>
      </c>
      <c r="B6" s="63" t="s">
        <v>872</v>
      </c>
      <c r="D6" s="199"/>
      <c r="E6" s="63"/>
      <c r="F6" s="63"/>
      <c r="G6" s="199"/>
      <c r="H6" s="199"/>
      <c r="I6" s="199"/>
    </row>
    <row r="7" spans="1:9">
      <c r="A7" s="63" t="s">
        <v>209</v>
      </c>
      <c r="B7" s="63" t="s">
        <v>1899</v>
      </c>
      <c r="D7" s="199"/>
      <c r="E7" s="63"/>
      <c r="F7" s="63"/>
      <c r="G7" s="199"/>
      <c r="H7" s="199"/>
      <c r="I7" s="199"/>
    </row>
    <row r="8" spans="1:9">
      <c r="D8" s="199"/>
      <c r="E8" s="63"/>
      <c r="F8" s="63"/>
      <c r="G8" s="199"/>
      <c r="H8" s="199"/>
      <c r="I8" s="199"/>
    </row>
    <row r="9" spans="1:9">
      <c r="D9" s="199"/>
      <c r="E9" s="63"/>
      <c r="F9" s="63"/>
      <c r="G9" s="199"/>
      <c r="H9" s="199"/>
      <c r="I9" s="199"/>
    </row>
    <row r="10" spans="1:9">
      <c r="D10" s="63"/>
      <c r="E10" s="188">
        <f>SUM(E3:E9)</f>
        <v>15279.809999999981</v>
      </c>
      <c r="F10" s="188">
        <f>SUM(F3:F9)</f>
        <v>177</v>
      </c>
      <c r="G10" s="63"/>
      <c r="H10" s="63"/>
      <c r="I10" s="63"/>
    </row>
    <row r="18" spans="8:8">
      <c r="H18" s="173" t="s">
        <v>1022</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abSelected="1" topLeftCell="A16" zoomScale="90" zoomScaleNormal="90" workbookViewId="0">
      <selection activeCell="C28" sqref="C28"/>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73" t="s">
        <v>29</v>
      </c>
      <c r="B1" s="273"/>
      <c r="C1" s="273"/>
      <c r="D1" s="273"/>
      <c r="E1" s="273"/>
      <c r="F1" s="273"/>
      <c r="G1" s="273"/>
      <c r="H1" s="273"/>
      <c r="I1" s="273"/>
      <c r="J1" s="273"/>
    </row>
    <row r="2" spans="1:17">
      <c r="A2" s="15"/>
      <c r="B2" s="15"/>
      <c r="C2" s="15"/>
      <c r="D2" s="15"/>
      <c r="E2" s="15"/>
      <c r="F2" s="15"/>
      <c r="G2" s="15"/>
      <c r="H2" s="15"/>
      <c r="I2" s="15"/>
      <c r="J2" s="15"/>
    </row>
    <row r="3" spans="1:17">
      <c r="A3" s="266" t="s">
        <v>30</v>
      </c>
      <c r="B3" s="267"/>
      <c r="C3" s="272" t="s">
        <v>162</v>
      </c>
      <c r="D3" s="265"/>
      <c r="E3" s="265" t="s">
        <v>159</v>
      </c>
      <c r="F3" s="265"/>
      <c r="G3" s="265" t="s">
        <v>160</v>
      </c>
      <c r="H3" s="265"/>
      <c r="I3" s="266" t="s">
        <v>161</v>
      </c>
      <c r="J3" s="267"/>
    </row>
    <row r="4" spans="1:17">
      <c r="A4" s="265" t="s">
        <v>31</v>
      </c>
      <c r="B4" s="265"/>
      <c r="C4" s="270" t="s">
        <v>1816</v>
      </c>
      <c r="D4" s="267"/>
      <c r="E4" s="271" t="s">
        <v>1817</v>
      </c>
      <c r="F4" s="267"/>
      <c r="G4" s="271" t="s">
        <v>1818</v>
      </c>
      <c r="H4" s="267"/>
      <c r="I4" s="271" t="s">
        <v>2901</v>
      </c>
      <c r="J4" s="267"/>
    </row>
    <row r="5" spans="1:17" ht="17.100000000000001" customHeight="1">
      <c r="A5" s="265" t="s">
        <v>32</v>
      </c>
      <c r="B5" s="265"/>
      <c r="C5" s="266" t="s">
        <v>33</v>
      </c>
      <c r="D5" s="267"/>
      <c r="E5" s="268">
        <f>鹿海园!L9</f>
        <v>50.120000000000005</v>
      </c>
      <c r="F5" s="269"/>
      <c r="G5" s="268">
        <f>泰河园!L9</f>
        <v>50.45</v>
      </c>
      <c r="H5" s="269"/>
      <c r="I5" s="268">
        <f>兴海园!$L$9</f>
        <v>47.32</v>
      </c>
      <c r="J5" s="269"/>
    </row>
    <row r="6" spans="1:17" ht="39" customHeight="1">
      <c r="A6" s="265" t="s">
        <v>34</v>
      </c>
      <c r="B6" s="265"/>
      <c r="C6" s="16" t="s">
        <v>35</v>
      </c>
      <c r="D6" s="17">
        <v>100</v>
      </c>
      <c r="E6" s="16" t="s">
        <v>35</v>
      </c>
      <c r="F6" s="17">
        <v>100</v>
      </c>
      <c r="G6" s="16" t="s">
        <v>35</v>
      </c>
      <c r="H6" s="17">
        <v>100</v>
      </c>
      <c r="I6" s="16" t="s">
        <v>35</v>
      </c>
      <c r="J6" s="17">
        <v>100</v>
      </c>
    </row>
    <row r="7" spans="1:17">
      <c r="A7" s="265" t="s">
        <v>36</v>
      </c>
      <c r="B7" s="265"/>
      <c r="C7" s="18" t="s">
        <v>37</v>
      </c>
      <c r="D7" s="18">
        <v>100</v>
      </c>
      <c r="E7" s="18" t="s">
        <v>37</v>
      </c>
      <c r="F7" s="18">
        <v>100</v>
      </c>
      <c r="G7" s="18" t="s">
        <v>37</v>
      </c>
      <c r="H7" s="18">
        <f>IF(G7=C7,100,"请调整")</f>
        <v>100</v>
      </c>
      <c r="I7" s="18" t="s">
        <v>37</v>
      </c>
      <c r="J7" s="18">
        <f>IF(I7=G7,100,"请调整")</f>
        <v>100</v>
      </c>
    </row>
    <row r="8" spans="1:17" ht="75" customHeight="1">
      <c r="A8" s="277" t="s">
        <v>38</v>
      </c>
      <c r="B8" s="19" t="s">
        <v>39</v>
      </c>
      <c r="C8" s="19" t="s">
        <v>2904</v>
      </c>
      <c r="D8" s="18">
        <v>100</v>
      </c>
      <c r="E8" s="19" t="s">
        <v>2905</v>
      </c>
      <c r="F8" s="18">
        <v>100</v>
      </c>
      <c r="G8" s="19" t="s">
        <v>2906</v>
      </c>
      <c r="H8" s="182">
        <v>100</v>
      </c>
      <c r="I8" s="19" t="s">
        <v>2907</v>
      </c>
      <c r="J8" s="18">
        <v>100</v>
      </c>
    </row>
    <row r="9" spans="1:17" ht="137.25" customHeight="1">
      <c r="A9" s="278"/>
      <c r="B9" s="19" t="s">
        <v>40</v>
      </c>
      <c r="C9" s="19" t="s">
        <v>2908</v>
      </c>
      <c r="D9" s="18">
        <v>100</v>
      </c>
      <c r="E9" s="233" t="s">
        <v>2909</v>
      </c>
      <c r="F9" s="18">
        <v>100</v>
      </c>
      <c r="G9" s="233" t="s">
        <v>2910</v>
      </c>
      <c r="H9" s="18">
        <v>100</v>
      </c>
      <c r="I9" s="233" t="s">
        <v>2911</v>
      </c>
      <c r="J9" s="37">
        <v>102</v>
      </c>
    </row>
    <row r="10" spans="1:17" ht="60">
      <c r="A10" s="278"/>
      <c r="B10" s="19" t="s">
        <v>41</v>
      </c>
      <c r="C10" s="19" t="s">
        <v>2912</v>
      </c>
      <c r="D10" s="18">
        <v>100</v>
      </c>
      <c r="E10" s="233" t="s">
        <v>1894</v>
      </c>
      <c r="F10" s="18">
        <v>100</v>
      </c>
      <c r="G10" s="233" t="s">
        <v>1894</v>
      </c>
      <c r="H10" s="18">
        <v>100</v>
      </c>
      <c r="I10" s="19" t="s">
        <v>1895</v>
      </c>
      <c r="J10" s="18">
        <v>100</v>
      </c>
    </row>
    <row r="11" spans="1:17" ht="60">
      <c r="A11" s="278"/>
      <c r="B11" s="19" t="s">
        <v>42</v>
      </c>
      <c r="C11" s="19" t="s">
        <v>2902</v>
      </c>
      <c r="D11" s="18">
        <v>100</v>
      </c>
      <c r="E11" s="233" t="s">
        <v>1896</v>
      </c>
      <c r="F11" s="18">
        <v>100</v>
      </c>
      <c r="G11" s="233" t="s">
        <v>1896</v>
      </c>
      <c r="H11" s="18">
        <v>100</v>
      </c>
      <c r="I11" s="233" t="s">
        <v>1896</v>
      </c>
      <c r="J11" s="18">
        <v>100</v>
      </c>
    </row>
    <row r="12" spans="1:17" ht="156.75" thickBot="1">
      <c r="A12" s="279"/>
      <c r="B12" s="19" t="s">
        <v>43</v>
      </c>
      <c r="C12" s="19" t="s">
        <v>2903</v>
      </c>
      <c r="D12" s="18">
        <v>100</v>
      </c>
      <c r="E12" s="233" t="s">
        <v>1897</v>
      </c>
      <c r="F12" s="18">
        <v>100</v>
      </c>
      <c r="G12" s="233" t="s">
        <v>1897</v>
      </c>
      <c r="H12" s="18">
        <v>100</v>
      </c>
      <c r="I12" s="233" t="s">
        <v>1897</v>
      </c>
      <c r="J12" s="18">
        <v>100</v>
      </c>
    </row>
    <row r="13" spans="1:17" ht="26.25" thickBot="1">
      <c r="A13" s="280" t="s">
        <v>44</v>
      </c>
      <c r="B13" s="19" t="s">
        <v>45</v>
      </c>
      <c r="C13" s="19" t="s">
        <v>986</v>
      </c>
      <c r="D13" s="18">
        <v>100</v>
      </c>
      <c r="E13" s="19" t="s">
        <v>986</v>
      </c>
      <c r="F13" s="18">
        <v>100</v>
      </c>
      <c r="G13" s="19" t="s">
        <v>986</v>
      </c>
      <c r="H13" s="18">
        <v>100</v>
      </c>
      <c r="I13" s="19" t="s">
        <v>986</v>
      </c>
      <c r="J13" s="18">
        <v>100</v>
      </c>
      <c r="L13" s="38" t="s">
        <v>14</v>
      </c>
      <c r="M13" s="39" t="s">
        <v>108</v>
      </c>
      <c r="N13" s="39" t="s">
        <v>112</v>
      </c>
      <c r="O13" s="39" t="s">
        <v>113</v>
      </c>
      <c r="P13" s="39" t="s">
        <v>109</v>
      </c>
      <c r="Q13" s="39" t="s">
        <v>114</v>
      </c>
    </row>
    <row r="14" spans="1:17" ht="27.75" customHeight="1" thickBot="1">
      <c r="A14" s="281"/>
      <c r="B14" s="128" t="s">
        <v>46</v>
      </c>
      <c r="C14" s="18" t="s">
        <v>106</v>
      </c>
      <c r="D14" s="18">
        <v>100</v>
      </c>
      <c r="E14" s="18" t="s">
        <v>106</v>
      </c>
      <c r="F14" s="182">
        <v>100</v>
      </c>
      <c r="G14" s="18" t="s">
        <v>106</v>
      </c>
      <c r="H14" s="18">
        <v>100</v>
      </c>
      <c r="I14" s="18" t="s">
        <v>106</v>
      </c>
      <c r="J14" s="18">
        <v>100</v>
      </c>
      <c r="L14" s="40" t="str">
        <f>E4</f>
        <v>鹿海园</v>
      </c>
      <c r="M14" s="41" t="s">
        <v>110</v>
      </c>
      <c r="N14" s="41" t="s">
        <v>115</v>
      </c>
      <c r="O14" s="41" t="s">
        <v>164</v>
      </c>
      <c r="P14" s="41" t="s">
        <v>116</v>
      </c>
      <c r="Q14" s="41" t="s">
        <v>983</v>
      </c>
    </row>
    <row r="15" spans="1:17" ht="27.75" customHeight="1" thickBot="1">
      <c r="A15" s="281"/>
      <c r="B15" s="22" t="s">
        <v>47</v>
      </c>
      <c r="C15" s="35" t="s">
        <v>48</v>
      </c>
      <c r="D15" s="18">
        <v>100</v>
      </c>
      <c r="E15" s="35" t="s">
        <v>48</v>
      </c>
      <c r="F15" s="18">
        <v>100</v>
      </c>
      <c r="G15" s="35" t="s">
        <v>48</v>
      </c>
      <c r="H15" s="18">
        <f>F15</f>
        <v>100</v>
      </c>
      <c r="I15" s="34" t="str">
        <f>E15</f>
        <v>配备活动站、医疗站</v>
      </c>
      <c r="J15" s="18">
        <f>F15</f>
        <v>100</v>
      </c>
      <c r="L15" s="40" t="str">
        <f>G4</f>
        <v>泰河园</v>
      </c>
      <c r="M15" s="41" t="s">
        <v>163</v>
      </c>
      <c r="N15" s="41" t="s">
        <v>115</v>
      </c>
      <c r="O15" s="41" t="str">
        <f>O14</f>
        <v>普通装修</v>
      </c>
      <c r="P15" s="41" t="s">
        <v>116</v>
      </c>
      <c r="Q15" s="41" t="s">
        <v>983</v>
      </c>
    </row>
    <row r="16" spans="1:17" ht="36.75" thickBot="1">
      <c r="A16" s="281"/>
      <c r="B16" s="129" t="s">
        <v>49</v>
      </c>
      <c r="C16" s="183" t="s">
        <v>1014</v>
      </c>
      <c r="D16" s="18">
        <v>100</v>
      </c>
      <c r="E16" s="183" t="s">
        <v>2913</v>
      </c>
      <c r="F16" s="37">
        <v>97</v>
      </c>
      <c r="G16" s="42" t="s">
        <v>118</v>
      </c>
      <c r="H16" s="37">
        <v>97</v>
      </c>
      <c r="I16" s="42" t="s">
        <v>118</v>
      </c>
      <c r="J16" s="37">
        <v>97</v>
      </c>
      <c r="L16" s="40" t="str">
        <f>I4</f>
        <v>兴海园</v>
      </c>
      <c r="M16" s="41" t="s">
        <v>984</v>
      </c>
      <c r="N16" s="41" t="s">
        <v>115</v>
      </c>
      <c r="O16" s="41" t="str">
        <f>O14</f>
        <v>普通装修</v>
      </c>
      <c r="P16" s="41" t="s">
        <v>116</v>
      </c>
      <c r="Q16" s="41" t="s">
        <v>983</v>
      </c>
    </row>
    <row r="17" spans="1:16" ht="24">
      <c r="A17" s="281"/>
      <c r="B17" s="130" t="s">
        <v>117</v>
      </c>
      <c r="C17" s="34" t="s">
        <v>2914</v>
      </c>
      <c r="D17" s="35">
        <v>100</v>
      </c>
      <c r="E17" s="34" t="s">
        <v>2915</v>
      </c>
      <c r="F17" s="263">
        <v>101</v>
      </c>
      <c r="G17" s="34" t="str">
        <f>C17</f>
        <v>主力户型为一居室，住宅套型一般</v>
      </c>
      <c r="H17" s="35">
        <v>100</v>
      </c>
      <c r="I17" s="34" t="str">
        <f>E17</f>
        <v>主力户型为二居室，住宅套型较好</v>
      </c>
      <c r="J17" s="263">
        <f>F17</f>
        <v>101</v>
      </c>
    </row>
    <row r="18" spans="1:16" ht="74.45" customHeight="1">
      <c r="A18" s="281"/>
      <c r="B18" s="129" t="s">
        <v>119</v>
      </c>
      <c r="C18" s="181" t="s">
        <v>2916</v>
      </c>
      <c r="D18" s="182">
        <v>100</v>
      </c>
      <c r="E18" s="181" t="s">
        <v>2917</v>
      </c>
      <c r="F18" s="37">
        <v>102</v>
      </c>
      <c r="G18" s="181" t="s">
        <v>1013</v>
      </c>
      <c r="H18" s="37">
        <f>F18</f>
        <v>102</v>
      </c>
      <c r="I18" s="181" t="s">
        <v>1013</v>
      </c>
      <c r="J18" s="37">
        <f>H18</f>
        <v>102</v>
      </c>
    </row>
    <row r="19" spans="1:16" ht="72.95" customHeight="1">
      <c r="A19" s="281"/>
      <c r="B19" s="129" t="s">
        <v>918</v>
      </c>
      <c r="C19" s="181" t="s">
        <v>1758</v>
      </c>
      <c r="D19" s="182">
        <v>100</v>
      </c>
      <c r="E19" s="181" t="s">
        <v>1758</v>
      </c>
      <c r="F19" s="232">
        <v>100</v>
      </c>
      <c r="G19" s="181" t="str">
        <f>E19</f>
        <v>该小区装修为普通装修，装修用材环保，经过精心设计，提升居住体验，较好</v>
      </c>
      <c r="H19" s="232">
        <f>F19</f>
        <v>100</v>
      </c>
      <c r="I19" s="181" t="str">
        <f>E19</f>
        <v>该小区装修为普通装修，装修用材环保，经过精心设计，提升居住体验，较好</v>
      </c>
      <c r="J19" s="232">
        <f>F19</f>
        <v>100</v>
      </c>
      <c r="N19">
        <f>E25*100/F16*100/F18*100/F19*100/F20*100/F21</f>
        <v>49.200625307356667</v>
      </c>
      <c r="O19">
        <f>G25*100/H16*100/H18*100/H19*100/H20*100/H21</f>
        <v>49.029326242788962</v>
      </c>
      <c r="P19">
        <f>I25*100/J16*100/J18*100/J19*100/J20*100/J21</f>
        <v>46.451987022029464</v>
      </c>
    </row>
    <row r="20" spans="1:16" ht="28.5" customHeight="1">
      <c r="A20" s="281"/>
      <c r="B20" s="131" t="s">
        <v>867</v>
      </c>
      <c r="C20" s="184" t="s">
        <v>2918</v>
      </c>
      <c r="D20" s="185">
        <v>100</v>
      </c>
      <c r="E20" s="181" t="str">
        <f>Q14</f>
        <v>70-90</v>
      </c>
      <c r="F20" s="263">
        <v>99</v>
      </c>
      <c r="G20" s="184" t="str">
        <f>C20</f>
        <v>60-70</v>
      </c>
      <c r="H20" s="35">
        <v>100</v>
      </c>
      <c r="I20" s="34" t="str">
        <f>Q16</f>
        <v>70-90</v>
      </c>
      <c r="J20" s="263">
        <v>99</v>
      </c>
      <c r="N20">
        <f>N19/E25</f>
        <v>0.9816565304739957</v>
      </c>
      <c r="O20">
        <f>O19/G25</f>
        <v>0.97183996516925586</v>
      </c>
      <c r="P20">
        <f>P19/I25</f>
        <v>0.98165653047399537</v>
      </c>
    </row>
    <row r="21" spans="1:16" ht="48">
      <c r="A21" s="281"/>
      <c r="B21" s="128" t="s">
        <v>51</v>
      </c>
      <c r="C21" s="34" t="s">
        <v>2919</v>
      </c>
      <c r="D21" s="18">
        <v>100</v>
      </c>
      <c r="E21" s="34" t="s">
        <v>2920</v>
      </c>
      <c r="F21" s="37">
        <v>104</v>
      </c>
      <c r="G21" s="34" t="s">
        <v>1739</v>
      </c>
      <c r="H21" s="37">
        <f>F21</f>
        <v>104</v>
      </c>
      <c r="I21" s="34" t="s">
        <v>1739</v>
      </c>
      <c r="J21" s="37">
        <f>F21</f>
        <v>104</v>
      </c>
    </row>
    <row r="22" spans="1:16">
      <c r="A22" s="20"/>
      <c r="B22" s="19" t="s">
        <v>1023</v>
      </c>
      <c r="C22" s="231">
        <v>0.8</v>
      </c>
      <c r="D22" s="18">
        <v>100</v>
      </c>
      <c r="E22" s="231">
        <v>0.7</v>
      </c>
      <c r="F22" s="37">
        <v>99</v>
      </c>
      <c r="G22" s="231">
        <v>0.8</v>
      </c>
      <c r="H22" s="232">
        <v>100</v>
      </c>
      <c r="I22" s="231">
        <v>0.7</v>
      </c>
      <c r="J22" s="37">
        <v>99</v>
      </c>
    </row>
    <row r="23" spans="1:16" hidden="1">
      <c r="A23" s="20"/>
      <c r="B23" s="19" t="s">
        <v>1757</v>
      </c>
      <c r="C23" s="233" t="s">
        <v>1893</v>
      </c>
      <c r="D23" s="232">
        <v>100</v>
      </c>
      <c r="E23" s="233" t="s">
        <v>869</v>
      </c>
      <c r="F23" s="22">
        <v>100</v>
      </c>
      <c r="G23" s="128" t="s">
        <v>869</v>
      </c>
      <c r="H23" s="22">
        <f>F23</f>
        <v>100</v>
      </c>
      <c r="I23" s="128" t="s">
        <v>1893</v>
      </c>
      <c r="J23" s="22">
        <v>100</v>
      </c>
    </row>
    <row r="24" spans="1:16" ht="24" hidden="1">
      <c r="A24" s="20"/>
      <c r="B24" s="18" t="s">
        <v>52</v>
      </c>
      <c r="C24" s="18" t="s">
        <v>53</v>
      </c>
      <c r="D24" s="18">
        <v>100</v>
      </c>
      <c r="E24" s="18" t="s">
        <v>53</v>
      </c>
      <c r="F24" s="22">
        <v>100</v>
      </c>
      <c r="G24" s="22" t="s">
        <v>53</v>
      </c>
      <c r="H24" s="22">
        <v>100</v>
      </c>
      <c r="I24" s="22" t="s">
        <v>53</v>
      </c>
      <c r="J24" s="22">
        <v>100</v>
      </c>
    </row>
    <row r="25" spans="1:16">
      <c r="A25" s="275" t="s">
        <v>54</v>
      </c>
      <c r="B25" s="275"/>
      <c r="C25" s="265" t="s">
        <v>55</v>
      </c>
      <c r="D25" s="265"/>
      <c r="E25" s="274">
        <f>E5</f>
        <v>50.120000000000005</v>
      </c>
      <c r="F25" s="274"/>
      <c r="G25" s="274">
        <f>G5</f>
        <v>50.45</v>
      </c>
      <c r="H25" s="274"/>
      <c r="I25" s="268">
        <f>I5</f>
        <v>47.32</v>
      </c>
      <c r="J25" s="269"/>
    </row>
    <row r="26" spans="1:16">
      <c r="A26" s="275" t="s">
        <v>56</v>
      </c>
      <c r="B26" s="275"/>
      <c r="C26" s="265" t="s">
        <v>55</v>
      </c>
      <c r="D26" s="265"/>
      <c r="E26" s="276">
        <f>ROUND(E25*POWER(100,COUNT(F6:F24))/PRODUCT(F6:F24),2)</f>
        <v>49.21</v>
      </c>
      <c r="F26" s="276"/>
      <c r="G26" s="276">
        <f>ROUND(G25*POWER(100,COUNT(H6:H24))/PRODUCT(H6:H24),2)</f>
        <v>49.03</v>
      </c>
      <c r="H26" s="276"/>
      <c r="I26" s="282">
        <f>ROUND(I25*POWER(100,COUNT(J6:J24))/PRODUCT(J6:J24),2)</f>
        <v>45.55</v>
      </c>
      <c r="J26" s="283"/>
    </row>
    <row r="27" spans="1:16">
      <c r="A27" s="14"/>
      <c r="B27" s="163" t="s">
        <v>877</v>
      </c>
      <c r="C27" s="163">
        <f>ROUND((E26+G26+I26)/3,2)</f>
        <v>47.93</v>
      </c>
      <c r="D27" s="14"/>
      <c r="E27" s="14"/>
      <c r="F27" s="14"/>
      <c r="G27" s="14"/>
      <c r="H27" s="14"/>
      <c r="I27" s="14"/>
      <c r="J27" s="14"/>
    </row>
    <row r="28" spans="1:16">
      <c r="A28" s="14"/>
      <c r="B28" t="s">
        <v>1704</v>
      </c>
      <c r="C28">
        <f>ROUND(C27/(1+5%)*2.5%,2)</f>
        <v>1.1399999999999999</v>
      </c>
      <c r="D28" s="14"/>
      <c r="E28" s="14"/>
      <c r="F28" s="14"/>
      <c r="G28" s="14"/>
      <c r="H28" s="14"/>
      <c r="I28" s="14"/>
      <c r="J28" s="14"/>
    </row>
    <row r="29" spans="1:16">
      <c r="A29" s="14"/>
      <c r="B29" s="216" t="s">
        <v>1705</v>
      </c>
      <c r="C29" s="216">
        <v>2.2999999999999998</v>
      </c>
      <c r="D29" s="14"/>
      <c r="E29" s="14">
        <f>ROUND(POWER(100,COUNT(F6:F24))/PRODUCT(F6:F24),4)</f>
        <v>0.98180000000000001</v>
      </c>
      <c r="F29" s="14"/>
      <c r="G29" s="14">
        <f>ROUND(POWER(100,COUNT(H6:H24))/PRODUCT(H6:H24),4)</f>
        <v>0.9718</v>
      </c>
      <c r="H29" s="14"/>
      <c r="I29" s="14">
        <f>ROUND(POWER(100,COUNT(J6:J24))/PRODUCT(J6:J24),4)</f>
        <v>0.96250000000000002</v>
      </c>
      <c r="J29" s="14"/>
      <c r="L29">
        <f>I25/G25</f>
        <v>0.93795837462834486</v>
      </c>
    </row>
    <row r="30" spans="1:16">
      <c r="A30" s="14"/>
      <c r="B30" s="217" t="s">
        <v>1021</v>
      </c>
      <c r="C30" s="218">
        <v>2.5</v>
      </c>
      <c r="D30" s="14"/>
      <c r="E30" s="14">
        <f>E25*E29</f>
        <v>49.207816000000008</v>
      </c>
      <c r="F30" s="14"/>
      <c r="G30" s="14">
        <f>G25*G29</f>
        <v>49.02731</v>
      </c>
      <c r="H30" s="14"/>
      <c r="I30" s="21">
        <f>I25*I29</f>
        <v>45.545500000000004</v>
      </c>
      <c r="J30" s="14"/>
      <c r="L30">
        <f>E30/G30</f>
        <v>1.0036817439096701</v>
      </c>
    </row>
    <row r="31" spans="1:16">
      <c r="B31" s="215" t="s">
        <v>1706</v>
      </c>
      <c r="C31" s="214">
        <f>C27+C28+C29+C30</f>
        <v>53.87</v>
      </c>
    </row>
    <row r="32" spans="1:16">
      <c r="C32">
        <f>ROUND(C31,0)</f>
        <v>54</v>
      </c>
    </row>
    <row r="34" spans="3:9">
      <c r="C34">
        <v>2021</v>
      </c>
      <c r="E34">
        <v>2000</v>
      </c>
      <c r="G34">
        <v>2003</v>
      </c>
      <c r="I34">
        <v>2021</v>
      </c>
    </row>
    <row r="35" spans="3:9">
      <c r="C35">
        <f>49.79+49.79/(1+5%)*4%+5.68+2.5</f>
        <v>59.866761904761901</v>
      </c>
    </row>
    <row r="38" spans="3:9">
      <c r="E38" t="s">
        <v>1024</v>
      </c>
      <c r="F38" t="s">
        <v>1025</v>
      </c>
      <c r="G38" t="s">
        <v>1026</v>
      </c>
      <c r="H38" t="s">
        <v>1027</v>
      </c>
    </row>
    <row r="39" spans="3:9">
      <c r="E39">
        <v>97</v>
      </c>
      <c r="F39">
        <v>98</v>
      </c>
      <c r="G39">
        <v>99</v>
      </c>
      <c r="H39">
        <v>100</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75"/>
  <sheetViews>
    <sheetView topLeftCell="E1" zoomScale="90" zoomScaleNormal="90" workbookViewId="0">
      <selection activeCell="D79" sqref="D79"/>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247" t="s">
        <v>62</v>
      </c>
      <c r="C2" s="91"/>
      <c r="D2" s="242"/>
      <c r="E2" s="23"/>
    </row>
    <row r="3" spans="1:15">
      <c r="A3" s="245" t="s">
        <v>155</v>
      </c>
      <c r="B3" s="24" t="s">
        <v>63</v>
      </c>
      <c r="C3" s="85" t="s">
        <v>64</v>
      </c>
      <c r="D3" s="85" t="s">
        <v>111</v>
      </c>
      <c r="E3" s="85" t="s">
        <v>154</v>
      </c>
      <c r="F3" s="166" t="s">
        <v>878</v>
      </c>
      <c r="G3" s="141" t="s">
        <v>874</v>
      </c>
    </row>
    <row r="4" spans="1:15" ht="15">
      <c r="A4" s="284" t="s">
        <v>1725</v>
      </c>
      <c r="B4" s="87"/>
      <c r="C4" s="248">
        <v>2</v>
      </c>
      <c r="D4" s="234" t="s">
        <v>220</v>
      </c>
      <c r="E4" s="286">
        <v>2</v>
      </c>
      <c r="F4" s="177">
        <f>G4-$N$7-N8</f>
        <v>56.84</v>
      </c>
      <c r="G4" s="286">
        <f>ROUND(AVERAGE(D5),2)</f>
        <v>59.84</v>
      </c>
      <c r="H4" s="55"/>
      <c r="J4" s="168" t="str">
        <f>G3</f>
        <v>含物业费和取暖费</v>
      </c>
    </row>
    <row r="5" spans="1:15">
      <c r="A5" s="285"/>
      <c r="B5" s="87">
        <v>44896</v>
      </c>
      <c r="C5" s="248">
        <v>3</v>
      </c>
      <c r="D5" s="234">
        <f>中指!N64</f>
        <v>59.84</v>
      </c>
      <c r="E5" s="287"/>
      <c r="F5" s="177"/>
      <c r="G5" s="287"/>
      <c r="H5" s="55"/>
      <c r="I5" s="56" t="s">
        <v>879</v>
      </c>
      <c r="J5" s="246" t="s">
        <v>65</v>
      </c>
      <c r="K5" s="245" t="s">
        <v>66</v>
      </c>
      <c r="L5" s="245" t="s">
        <v>67</v>
      </c>
    </row>
    <row r="6" spans="1:15">
      <c r="A6" s="284" t="s">
        <v>1726</v>
      </c>
      <c r="B6" s="87">
        <v>44927</v>
      </c>
      <c r="C6" s="248">
        <v>1</v>
      </c>
      <c r="D6" s="234">
        <f>中指!M64</f>
        <v>54.93</v>
      </c>
      <c r="E6" s="286">
        <v>3</v>
      </c>
      <c r="F6" s="177" t="e">
        <f>#REF!-$N$7-N8</f>
        <v>#REF!</v>
      </c>
      <c r="G6" s="286">
        <f>ROUND(AVERAGE(D6:D8),2)</f>
        <v>55.06</v>
      </c>
      <c r="H6" s="55"/>
      <c r="I6" s="235" t="s">
        <v>68</v>
      </c>
      <c r="J6" s="161">
        <f>G17</f>
        <v>56.09</v>
      </c>
      <c r="K6" s="70"/>
      <c r="L6" s="290">
        <f>ROUND(AVERAGE(J6:J8),2)</f>
        <v>54.34</v>
      </c>
      <c r="M6" s="29" t="s">
        <v>1703</v>
      </c>
      <c r="N6" s="46">
        <f>ROUND((L6-N7-N8)/(1+5%)*2.5%,2)</f>
        <v>1.22</v>
      </c>
    </row>
    <row r="7" spans="1:15" ht="15" customHeight="1">
      <c r="A7" s="288"/>
      <c r="B7" s="87">
        <v>44958</v>
      </c>
      <c r="C7" s="248">
        <v>1</v>
      </c>
      <c r="D7" s="234">
        <f>中指!L64</f>
        <v>54.65</v>
      </c>
      <c r="E7" s="289"/>
      <c r="F7" s="177"/>
      <c r="G7" s="289"/>
      <c r="H7" s="55"/>
      <c r="I7" s="235" t="s">
        <v>69</v>
      </c>
      <c r="J7" s="234" t="s">
        <v>220</v>
      </c>
      <c r="K7" s="70"/>
      <c r="L7" s="291"/>
      <c r="M7" s="146" t="s">
        <v>107</v>
      </c>
      <c r="N7" s="147">
        <v>0.5</v>
      </c>
      <c r="O7" s="29"/>
    </row>
    <row r="8" spans="1:15">
      <c r="A8" s="285"/>
      <c r="B8" s="87">
        <v>44986</v>
      </c>
      <c r="C8" s="248">
        <v>1</v>
      </c>
      <c r="D8" s="234">
        <f>中指!K64</f>
        <v>55.6</v>
      </c>
      <c r="E8" s="287"/>
      <c r="F8" s="177"/>
      <c r="G8" s="287"/>
      <c r="H8" s="55"/>
      <c r="I8" s="235" t="s">
        <v>70</v>
      </c>
      <c r="J8" s="162">
        <f>G50</f>
        <v>52.59</v>
      </c>
      <c r="K8" s="70"/>
      <c r="L8" s="291"/>
      <c r="M8" s="146" t="s">
        <v>158</v>
      </c>
      <c r="N8" s="147">
        <f>30/12</f>
        <v>2.5</v>
      </c>
      <c r="O8" s="46" t="s">
        <v>700</v>
      </c>
    </row>
    <row r="9" spans="1:15" ht="15">
      <c r="A9" s="284" t="s">
        <v>1727</v>
      </c>
      <c r="B9" s="87">
        <v>45017</v>
      </c>
      <c r="C9" s="248">
        <v>2</v>
      </c>
      <c r="D9" s="234">
        <f>中指!J64</f>
        <v>55.92</v>
      </c>
      <c r="E9" s="286">
        <v>5</v>
      </c>
      <c r="F9" s="177">
        <f>G6-N7-N8</f>
        <v>52.06</v>
      </c>
      <c r="G9" s="286">
        <f>ROUND(AVERAGE(D9:D11),2)</f>
        <v>55.57</v>
      </c>
      <c r="H9" s="55"/>
      <c r="J9" s="168" t="s">
        <v>919</v>
      </c>
      <c r="L9" s="169">
        <f>L6-N7-N8-N6</f>
        <v>50.120000000000005</v>
      </c>
    </row>
    <row r="10" spans="1:15" ht="15" customHeight="1">
      <c r="A10" s="288"/>
      <c r="B10" s="87">
        <v>45047</v>
      </c>
      <c r="C10" s="248">
        <v>3</v>
      </c>
      <c r="D10" s="234">
        <f>中指!I64</f>
        <v>55.3</v>
      </c>
      <c r="E10" s="289"/>
      <c r="F10" s="177"/>
      <c r="G10" s="289"/>
      <c r="H10" s="55"/>
    </row>
    <row r="11" spans="1:15">
      <c r="A11" s="285"/>
      <c r="B11" s="87">
        <v>45078</v>
      </c>
      <c r="C11" s="248">
        <v>2</v>
      </c>
      <c r="D11" s="234">
        <f>中指!H64</f>
        <v>55.48</v>
      </c>
      <c r="E11" s="287"/>
      <c r="F11" s="177"/>
      <c r="G11" s="287"/>
      <c r="H11" s="55"/>
    </row>
    <row r="12" spans="1:15">
      <c r="A12" s="284" t="s">
        <v>1728</v>
      </c>
      <c r="B12" s="87">
        <v>45108</v>
      </c>
      <c r="C12" s="248">
        <v>2</v>
      </c>
      <c r="D12" s="234">
        <f>中指!G64</f>
        <v>56.01</v>
      </c>
      <c r="E12" s="286">
        <v>4</v>
      </c>
      <c r="F12" s="177">
        <f>G9-N7-N8</f>
        <v>52.57</v>
      </c>
      <c r="G12" s="286">
        <f>ROUND(AVERAGE(D12:D14),2)</f>
        <v>55.64</v>
      </c>
      <c r="H12" s="55"/>
    </row>
    <row r="13" spans="1:15" ht="15" customHeight="1">
      <c r="A13" s="288"/>
      <c r="B13" s="87">
        <v>45139</v>
      </c>
      <c r="C13" s="248">
        <v>3</v>
      </c>
      <c r="D13" s="234">
        <f>中指!F64</f>
        <v>56.05</v>
      </c>
      <c r="E13" s="289"/>
      <c r="F13" s="177"/>
      <c r="G13" s="289"/>
      <c r="H13" s="55"/>
    </row>
    <row r="14" spans="1:15">
      <c r="A14" s="285"/>
      <c r="B14" s="87">
        <v>45170</v>
      </c>
      <c r="C14" s="248">
        <v>2</v>
      </c>
      <c r="D14" s="234">
        <f>中指!E64</f>
        <v>54.85</v>
      </c>
      <c r="E14" s="287"/>
      <c r="F14" s="177"/>
      <c r="G14" s="287"/>
      <c r="H14" s="55"/>
    </row>
    <row r="15" spans="1:15">
      <c r="A15" s="284" t="s">
        <v>1729</v>
      </c>
      <c r="B15" s="87">
        <v>45200</v>
      </c>
      <c r="C15" s="86">
        <v>1</v>
      </c>
      <c r="D15" s="236">
        <f>中指!D64</f>
        <v>54.52</v>
      </c>
      <c r="E15" s="286">
        <v>2</v>
      </c>
      <c r="F15" s="238">
        <f>G12-N7-N8</f>
        <v>52.64</v>
      </c>
      <c r="G15" s="286">
        <f>ROUND(AVERAGE(D15:D16),2)</f>
        <v>54.36</v>
      </c>
      <c r="H15" s="55"/>
    </row>
    <row r="16" spans="1:15">
      <c r="A16" s="285"/>
      <c r="B16" s="87">
        <v>45231</v>
      </c>
      <c r="C16" s="203"/>
      <c r="D16" s="234">
        <f>中指!C64</f>
        <v>54.2</v>
      </c>
      <c r="E16" s="287"/>
      <c r="F16" s="238"/>
      <c r="G16" s="287"/>
      <c r="H16" s="55"/>
    </row>
    <row r="17" spans="1:8">
      <c r="A17" s="88" t="s">
        <v>152</v>
      </c>
      <c r="B17" s="89"/>
      <c r="C17" s="89"/>
      <c r="D17" s="89"/>
      <c r="E17" s="90"/>
      <c r="F17" s="143" t="e">
        <f>ROUND(AVERAGE(F4:F15),2)</f>
        <v>#REF!</v>
      </c>
      <c r="G17" s="142">
        <f>ROUND(AVERAGE(G4:G16),2)</f>
        <v>56.09</v>
      </c>
      <c r="H17" s="44"/>
    </row>
    <row r="19" spans="1:8" hidden="1">
      <c r="B19" s="243" t="s">
        <v>71</v>
      </c>
      <c r="C19" s="244"/>
      <c r="D19" s="157" t="s">
        <v>150</v>
      </c>
    </row>
    <row r="20" spans="1:8" hidden="1">
      <c r="A20" s="245" t="s">
        <v>155</v>
      </c>
      <c r="B20" s="24" t="s">
        <v>63</v>
      </c>
      <c r="C20" s="245" t="s">
        <v>73</v>
      </c>
      <c r="D20" s="28" t="s">
        <v>873</v>
      </c>
      <c r="E20" s="245" t="str">
        <f>E3</f>
        <v>样本数量</v>
      </c>
      <c r="F20" s="166" t="str">
        <f>F3</f>
        <v>不含物业费、取暖费</v>
      </c>
      <c r="G20" s="141" t="str">
        <f>G3</f>
        <v>含物业费和取暖费</v>
      </c>
    </row>
    <row r="21" spans="1:8" hidden="1">
      <c r="A21" s="292" t="s">
        <v>916</v>
      </c>
      <c r="B21" s="87">
        <v>44470</v>
      </c>
      <c r="C21" s="245"/>
      <c r="D21" s="27"/>
      <c r="E21" s="291"/>
      <c r="F21" s="177"/>
      <c r="G21" s="291"/>
      <c r="H21" s="55"/>
    </row>
    <row r="22" spans="1:8" hidden="1">
      <c r="A22" s="292"/>
      <c r="B22" s="87">
        <v>44501</v>
      </c>
      <c r="C22" s="245"/>
      <c r="D22" s="27"/>
      <c r="E22" s="291"/>
      <c r="F22" s="177"/>
      <c r="G22" s="291"/>
      <c r="H22" s="55"/>
    </row>
    <row r="23" spans="1:8" hidden="1">
      <c r="A23" s="292"/>
      <c r="B23" s="87">
        <v>44531</v>
      </c>
      <c r="C23" s="245"/>
      <c r="D23" s="27"/>
      <c r="E23" s="291"/>
      <c r="F23" s="177"/>
      <c r="G23" s="291"/>
      <c r="H23" s="55"/>
    </row>
    <row r="24" spans="1:8" ht="15" hidden="1" customHeight="1">
      <c r="A24" s="292" t="s">
        <v>915</v>
      </c>
      <c r="B24" s="87">
        <v>44562</v>
      </c>
      <c r="C24" s="245"/>
      <c r="D24" s="27"/>
      <c r="E24" s="291"/>
      <c r="F24" s="177"/>
      <c r="G24" s="291"/>
      <c r="H24" s="55"/>
    </row>
    <row r="25" spans="1:8" hidden="1">
      <c r="A25" s="292"/>
      <c r="B25" s="87">
        <v>44593</v>
      </c>
      <c r="C25" s="245"/>
      <c r="D25" s="27"/>
      <c r="E25" s="291"/>
      <c r="F25" s="177"/>
      <c r="G25" s="291"/>
      <c r="H25" s="55"/>
    </row>
    <row r="26" spans="1:8" hidden="1">
      <c r="A26" s="292"/>
      <c r="B26" s="87">
        <v>44621</v>
      </c>
      <c r="C26" s="245"/>
      <c r="D26" s="27"/>
      <c r="E26" s="291"/>
      <c r="F26" s="177"/>
      <c r="G26" s="291"/>
      <c r="H26" s="55"/>
    </row>
    <row r="27" spans="1:8" ht="15" hidden="1" customHeight="1">
      <c r="A27" s="292" t="s">
        <v>949</v>
      </c>
      <c r="B27" s="87">
        <v>44652</v>
      </c>
      <c r="C27" s="245"/>
      <c r="D27" s="27"/>
      <c r="E27" s="291"/>
      <c r="F27" s="177"/>
      <c r="G27" s="291"/>
      <c r="H27" s="55"/>
    </row>
    <row r="28" spans="1:8" hidden="1">
      <c r="A28" s="292"/>
      <c r="B28" s="87">
        <v>44682</v>
      </c>
      <c r="C28" s="245"/>
      <c r="D28" s="27"/>
      <c r="E28" s="291"/>
      <c r="F28" s="177"/>
      <c r="G28" s="291"/>
      <c r="H28" s="55"/>
    </row>
    <row r="29" spans="1:8" hidden="1">
      <c r="A29" s="292"/>
      <c r="B29" s="87">
        <v>44713</v>
      </c>
      <c r="C29" s="245"/>
      <c r="D29" s="27"/>
      <c r="E29" s="291"/>
      <c r="F29" s="177"/>
      <c r="G29" s="291"/>
      <c r="H29" s="55"/>
    </row>
    <row r="30" spans="1:8" ht="15" hidden="1" customHeight="1">
      <c r="A30" s="292" t="s">
        <v>950</v>
      </c>
      <c r="B30" s="87">
        <v>44743</v>
      </c>
      <c r="C30" s="245"/>
      <c r="D30" s="27"/>
      <c r="E30" s="291"/>
      <c r="F30" s="177"/>
      <c r="G30" s="291"/>
      <c r="H30" s="55"/>
    </row>
    <row r="31" spans="1:8" hidden="1">
      <c r="A31" s="292"/>
      <c r="B31" s="87">
        <v>44774</v>
      </c>
      <c r="C31" s="245"/>
      <c r="D31" s="27"/>
      <c r="E31" s="291"/>
      <c r="F31" s="177"/>
      <c r="G31" s="291"/>
      <c r="H31" s="55"/>
    </row>
    <row r="32" spans="1:8" hidden="1">
      <c r="A32" s="292"/>
      <c r="B32" s="87">
        <v>44805</v>
      </c>
      <c r="C32" s="245"/>
      <c r="D32" s="27"/>
      <c r="E32" s="291"/>
      <c r="F32" s="238"/>
      <c r="G32" s="291"/>
      <c r="H32" s="55"/>
    </row>
    <row r="33" spans="1:8" hidden="1">
      <c r="A33" s="93" t="str">
        <f>A17</f>
        <v>平均月租金（元/平方米/月）</v>
      </c>
      <c r="B33" s="94"/>
      <c r="C33" s="94"/>
      <c r="D33" s="94"/>
      <c r="E33" s="71"/>
      <c r="F33" s="143"/>
      <c r="G33" s="142"/>
      <c r="H33" s="44"/>
    </row>
    <row r="35" spans="1:8">
      <c r="B35" s="243" t="s">
        <v>74</v>
      </c>
      <c r="C35" s="244"/>
      <c r="D35" s="157" t="s">
        <v>150</v>
      </c>
      <c r="H35" s="240"/>
    </row>
    <row r="36" spans="1:8">
      <c r="A36" s="245" t="s">
        <v>155</v>
      </c>
      <c r="B36" s="24" t="s">
        <v>63</v>
      </c>
      <c r="C36" s="245" t="s">
        <v>73</v>
      </c>
      <c r="D36" s="28" t="s">
        <v>873</v>
      </c>
      <c r="E36" s="245" t="str">
        <f>E3</f>
        <v>样本数量</v>
      </c>
      <c r="F36" s="241" t="str">
        <f>F20</f>
        <v>不含物业费、取暖费</v>
      </c>
      <c r="G36" s="141" t="str">
        <f>G20</f>
        <v>含物业费和取暖费</v>
      </c>
      <c r="H36" s="164"/>
    </row>
    <row r="37" spans="1:8">
      <c r="A37" s="284" t="s">
        <v>1725</v>
      </c>
      <c r="B37" s="87"/>
      <c r="C37" s="248">
        <v>2</v>
      </c>
      <c r="D37" s="234" t="s">
        <v>220</v>
      </c>
      <c r="E37" s="286">
        <v>1</v>
      </c>
      <c r="F37" s="177">
        <f>G37-$N$7-N41</f>
        <v>49.5</v>
      </c>
      <c r="G37" s="286">
        <f>D38</f>
        <v>50</v>
      </c>
      <c r="H37" s="293"/>
    </row>
    <row r="38" spans="1:8">
      <c r="A38" s="285"/>
      <c r="B38" s="87">
        <v>44896</v>
      </c>
      <c r="C38" s="248">
        <v>3</v>
      </c>
      <c r="D38" s="234">
        <f>市场数据!L2</f>
        <v>50</v>
      </c>
      <c r="E38" s="287"/>
      <c r="F38" s="177"/>
      <c r="G38" s="287"/>
      <c r="H38" s="294"/>
    </row>
    <row r="39" spans="1:8">
      <c r="A39" s="284" t="s">
        <v>1726</v>
      </c>
      <c r="B39" s="87">
        <v>44927</v>
      </c>
      <c r="C39" s="248">
        <v>1</v>
      </c>
      <c r="D39" s="234">
        <f>市场数据!L3</f>
        <v>63.64</v>
      </c>
      <c r="E39" s="286">
        <v>3</v>
      </c>
      <c r="F39" s="177" t="e">
        <f>#REF!-$N$7-N41</f>
        <v>#REF!</v>
      </c>
      <c r="G39" s="286">
        <f>ROUND(AVERAGE(D39:D41),2)</f>
        <v>54.3</v>
      </c>
      <c r="H39" s="293"/>
    </row>
    <row r="40" spans="1:8" ht="15" customHeight="1">
      <c r="A40" s="288"/>
      <c r="B40" s="87">
        <v>44958</v>
      </c>
      <c r="C40" s="248">
        <v>1</v>
      </c>
      <c r="D40" s="234">
        <f>市场数据!L4</f>
        <v>52.46</v>
      </c>
      <c r="E40" s="289"/>
      <c r="F40" s="177"/>
      <c r="G40" s="289"/>
      <c r="H40" s="294"/>
    </row>
    <row r="41" spans="1:8">
      <c r="A41" s="285"/>
      <c r="B41" s="87">
        <v>44986</v>
      </c>
      <c r="C41" s="248">
        <v>1</v>
      </c>
      <c r="D41" s="234">
        <f>市场数据!L5</f>
        <v>46.81</v>
      </c>
      <c r="E41" s="287"/>
      <c r="F41" s="177"/>
      <c r="G41" s="287"/>
      <c r="H41" s="294"/>
    </row>
    <row r="42" spans="1:8">
      <c r="A42" s="284" t="s">
        <v>1727</v>
      </c>
      <c r="B42" s="87">
        <v>45017</v>
      </c>
      <c r="C42" s="248">
        <v>2</v>
      </c>
      <c r="D42" s="234">
        <f>市场数据!L6</f>
        <v>48.91</v>
      </c>
      <c r="E42" s="286">
        <v>3</v>
      </c>
      <c r="F42" s="177">
        <f>G39-N40-N41</f>
        <v>54.3</v>
      </c>
      <c r="G42" s="286">
        <f t="shared" ref="G42" si="0">ROUND(AVERAGE(D42:D44),2)</f>
        <v>51.24</v>
      </c>
      <c r="H42" s="293"/>
    </row>
    <row r="43" spans="1:8" ht="15" customHeight="1">
      <c r="A43" s="288"/>
      <c r="B43" s="87">
        <v>45047</v>
      </c>
      <c r="C43" s="248">
        <v>3</v>
      </c>
      <c r="D43" s="234">
        <f>市场数据!L7</f>
        <v>48.89</v>
      </c>
      <c r="E43" s="289"/>
      <c r="F43" s="177"/>
      <c r="G43" s="289"/>
      <c r="H43" s="294"/>
    </row>
    <row r="44" spans="1:8">
      <c r="A44" s="285"/>
      <c r="B44" s="87">
        <v>45078</v>
      </c>
      <c r="C44" s="248">
        <v>2</v>
      </c>
      <c r="D44" s="234">
        <f>市场数据!L8</f>
        <v>55.91</v>
      </c>
      <c r="E44" s="287"/>
      <c r="F44" s="177"/>
      <c r="G44" s="287"/>
      <c r="H44" s="294"/>
    </row>
    <row r="45" spans="1:8">
      <c r="A45" s="284" t="s">
        <v>1728</v>
      </c>
      <c r="B45" s="87">
        <v>45108</v>
      </c>
      <c r="C45" s="248">
        <v>2</v>
      </c>
      <c r="D45" s="234">
        <f>市场数据!L9</f>
        <v>52.17</v>
      </c>
      <c r="E45" s="286">
        <v>3</v>
      </c>
      <c r="F45" s="177">
        <f>G42-N40-N41</f>
        <v>51.24</v>
      </c>
      <c r="G45" s="286">
        <f t="shared" ref="G45" si="1">ROUND(AVERAGE(D45:D47),2)</f>
        <v>52.72</v>
      </c>
      <c r="H45" s="293"/>
    </row>
    <row r="46" spans="1:8" ht="15" customHeight="1">
      <c r="A46" s="288"/>
      <c r="B46" s="87">
        <v>45139</v>
      </c>
      <c r="C46" s="248">
        <v>3</v>
      </c>
      <c r="D46" s="234">
        <f>市场数据!L10</f>
        <v>48.31</v>
      </c>
      <c r="E46" s="289"/>
      <c r="F46" s="177"/>
      <c r="G46" s="289"/>
      <c r="H46" s="294"/>
    </row>
    <row r="47" spans="1:8">
      <c r="A47" s="285"/>
      <c r="B47" s="87">
        <v>45170</v>
      </c>
      <c r="C47" s="248">
        <v>2</v>
      </c>
      <c r="D47" s="234">
        <f>市场数据!L11</f>
        <v>57.69</v>
      </c>
      <c r="E47" s="287"/>
      <c r="F47" s="177"/>
      <c r="G47" s="287"/>
      <c r="H47" s="294"/>
    </row>
    <row r="48" spans="1:8">
      <c r="A48" s="284" t="s">
        <v>1729</v>
      </c>
      <c r="B48" s="87">
        <v>45200</v>
      </c>
      <c r="C48" s="86">
        <v>1</v>
      </c>
      <c r="D48" s="234">
        <f>市场数据!L12</f>
        <v>51.69</v>
      </c>
      <c r="E48" s="286">
        <v>2</v>
      </c>
      <c r="F48" s="238">
        <f>G45-N40-N41</f>
        <v>52.72</v>
      </c>
      <c r="G48" s="286">
        <f>ROUND(AVERAGE(D48:D49),2)</f>
        <v>54.69</v>
      </c>
      <c r="H48" s="237"/>
    </row>
    <row r="49" spans="1:8">
      <c r="A49" s="285"/>
      <c r="B49" s="87">
        <v>45231</v>
      </c>
      <c r="C49" s="203"/>
      <c r="D49" s="234">
        <f>市场数据!L13</f>
        <v>57.69</v>
      </c>
      <c r="E49" s="287"/>
      <c r="F49" s="238"/>
      <c r="G49" s="287"/>
      <c r="H49" s="237"/>
    </row>
    <row r="50" spans="1:8">
      <c r="A50" s="93" t="str">
        <f>A17</f>
        <v>平均月租金（元/平方米/月）</v>
      </c>
      <c r="B50" s="94"/>
      <c r="C50" s="94"/>
      <c r="D50" s="94"/>
      <c r="E50" s="71"/>
      <c r="F50" s="143" t="e">
        <f>ROUND(AVERAGE(F37:F48),2)</f>
        <v>#REF!</v>
      </c>
      <c r="G50" s="167">
        <f>ROUND(AVERAGE(G37:G49),2)</f>
        <v>52.59</v>
      </c>
      <c r="H50" s="239"/>
    </row>
    <row r="51" spans="1:8">
      <c r="H51" s="240"/>
    </row>
    <row r="63" spans="1:8">
      <c r="A63" s="46">
        <f>ROUND(3200/61,2)</f>
        <v>52.46</v>
      </c>
    </row>
    <row r="75" spans="1:1">
      <c r="A75" s="46">
        <f>ROUND(3300/66,2)</f>
        <v>50</v>
      </c>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topLeftCell="E1" zoomScale="90" zoomScaleNormal="90" workbookViewId="0">
      <selection activeCell="N8" sqref="N8"/>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247" t="s">
        <v>62</v>
      </c>
      <c r="C2" s="91"/>
      <c r="D2" s="242"/>
      <c r="E2" s="23"/>
    </row>
    <row r="3" spans="1:15">
      <c r="A3" s="245" t="s">
        <v>155</v>
      </c>
      <c r="B3" s="24" t="s">
        <v>63</v>
      </c>
      <c r="C3" s="85" t="s">
        <v>64</v>
      </c>
      <c r="D3" s="85" t="s">
        <v>111</v>
      </c>
      <c r="E3" s="85" t="s">
        <v>154</v>
      </c>
      <c r="F3" s="166" t="s">
        <v>878</v>
      </c>
      <c r="G3" s="141" t="s">
        <v>874</v>
      </c>
    </row>
    <row r="4" spans="1:15" ht="15">
      <c r="A4" s="284" t="s">
        <v>1725</v>
      </c>
      <c r="B4" s="87"/>
      <c r="C4" s="248">
        <v>2</v>
      </c>
      <c r="D4" s="234" t="s">
        <v>220</v>
      </c>
      <c r="E4" s="286">
        <v>2</v>
      </c>
      <c r="F4" s="177">
        <f>G4-$N$7-N8</f>
        <v>49.830000000000005</v>
      </c>
      <c r="G4" s="286">
        <f>ROUND(AVERAGE(D5),2)</f>
        <v>52.88</v>
      </c>
      <c r="H4" s="55"/>
      <c r="J4" s="168" t="str">
        <f>G3</f>
        <v>含物业费和取暖费</v>
      </c>
    </row>
    <row r="5" spans="1:15">
      <c r="A5" s="285"/>
      <c r="B5" s="87">
        <v>44896</v>
      </c>
      <c r="C5" s="248">
        <v>3</v>
      </c>
      <c r="D5" s="234">
        <f>中指!N76</f>
        <v>52.88</v>
      </c>
      <c r="E5" s="287"/>
      <c r="F5" s="177"/>
      <c r="G5" s="287"/>
      <c r="H5" s="55"/>
      <c r="I5" s="56" t="s">
        <v>879</v>
      </c>
      <c r="J5" s="246" t="s">
        <v>65</v>
      </c>
      <c r="K5" s="245" t="s">
        <v>66</v>
      </c>
      <c r="L5" s="245" t="s">
        <v>67</v>
      </c>
    </row>
    <row r="6" spans="1:15">
      <c r="A6" s="284" t="s">
        <v>1726</v>
      </c>
      <c r="B6" s="87">
        <v>44927</v>
      </c>
      <c r="C6" s="248">
        <v>1</v>
      </c>
      <c r="D6" s="234">
        <f>中指!M76</f>
        <v>52.68</v>
      </c>
      <c r="E6" s="286">
        <v>3</v>
      </c>
      <c r="F6" s="177" t="e">
        <f>#REF!-$N$7-N8</f>
        <v>#REF!</v>
      </c>
      <c r="G6" s="286">
        <f>ROUND(AVERAGE(D6:D8),2)</f>
        <v>53.93</v>
      </c>
      <c r="H6" s="55"/>
      <c r="I6" s="235" t="s">
        <v>68</v>
      </c>
      <c r="J6" s="161">
        <f>G17</f>
        <v>53.61</v>
      </c>
      <c r="K6" s="70"/>
      <c r="L6" s="290">
        <f>ROUND(AVERAGE(J6:J8),2)</f>
        <v>54.73</v>
      </c>
      <c r="M6" s="29" t="s">
        <v>1703</v>
      </c>
      <c r="N6" s="46">
        <f>ROUND((L6-N7-N8)/(1+5%)*2.5%,2)</f>
        <v>1.23</v>
      </c>
    </row>
    <row r="7" spans="1:15" ht="15" customHeight="1">
      <c r="A7" s="288"/>
      <c r="B7" s="87">
        <v>44958</v>
      </c>
      <c r="C7" s="248">
        <v>1</v>
      </c>
      <c r="D7" s="234">
        <f>中指!L76</f>
        <v>53.69</v>
      </c>
      <c r="E7" s="289"/>
      <c r="F7" s="177"/>
      <c r="G7" s="289"/>
      <c r="H7" s="55"/>
      <c r="I7" s="235" t="s">
        <v>69</v>
      </c>
      <c r="J7" s="234" t="s">
        <v>220</v>
      </c>
      <c r="K7" s="70"/>
      <c r="L7" s="291"/>
      <c r="M7" s="146" t="s">
        <v>107</v>
      </c>
      <c r="N7" s="147">
        <v>0.55000000000000004</v>
      </c>
      <c r="O7" s="29"/>
    </row>
    <row r="8" spans="1:15">
      <c r="A8" s="285"/>
      <c r="B8" s="87">
        <v>44986</v>
      </c>
      <c r="C8" s="248">
        <v>1</v>
      </c>
      <c r="D8" s="234">
        <f>中指!K76</f>
        <v>55.42</v>
      </c>
      <c r="E8" s="287"/>
      <c r="F8" s="177"/>
      <c r="G8" s="287"/>
      <c r="H8" s="55"/>
      <c r="I8" s="235" t="s">
        <v>70</v>
      </c>
      <c r="J8" s="162">
        <f>G50</f>
        <v>55.85</v>
      </c>
      <c r="K8" s="70"/>
      <c r="L8" s="291"/>
      <c r="M8" s="146" t="s">
        <v>158</v>
      </c>
      <c r="N8" s="147">
        <f>30/12</f>
        <v>2.5</v>
      </c>
      <c r="O8" s="46" t="s">
        <v>700</v>
      </c>
    </row>
    <row r="9" spans="1:15" ht="15">
      <c r="A9" s="284" t="s">
        <v>1727</v>
      </c>
      <c r="B9" s="87">
        <v>45017</v>
      </c>
      <c r="C9" s="248">
        <v>2</v>
      </c>
      <c r="D9" s="234">
        <f>中指!J76</f>
        <v>54.61</v>
      </c>
      <c r="E9" s="286">
        <v>5</v>
      </c>
      <c r="F9" s="177">
        <f>G6-N7-N8</f>
        <v>50.88</v>
      </c>
      <c r="G9" s="286">
        <f>ROUND(AVERAGE(D9:D11),2)</f>
        <v>54.87</v>
      </c>
      <c r="H9" s="55"/>
      <c r="J9" s="168" t="s">
        <v>919</v>
      </c>
      <c r="L9" s="169">
        <f>L6-N7-N8-N6</f>
        <v>50.45</v>
      </c>
    </row>
    <row r="10" spans="1:15" ht="15" customHeight="1">
      <c r="A10" s="288"/>
      <c r="B10" s="87">
        <v>45047</v>
      </c>
      <c r="C10" s="248">
        <v>3</v>
      </c>
      <c r="D10" s="234">
        <f>中指!I76</f>
        <v>55.05</v>
      </c>
      <c r="E10" s="289"/>
      <c r="F10" s="177"/>
      <c r="G10" s="289"/>
      <c r="H10" s="55"/>
    </row>
    <row r="11" spans="1:15">
      <c r="A11" s="285"/>
      <c r="B11" s="87">
        <v>45078</v>
      </c>
      <c r="C11" s="248">
        <v>2</v>
      </c>
      <c r="D11" s="234">
        <f>中指!H76</f>
        <v>54.94</v>
      </c>
      <c r="E11" s="287"/>
      <c r="F11" s="177"/>
      <c r="G11" s="287"/>
      <c r="H11" s="55"/>
    </row>
    <row r="12" spans="1:15">
      <c r="A12" s="284" t="s">
        <v>1728</v>
      </c>
      <c r="B12" s="87">
        <v>45108</v>
      </c>
      <c r="C12" s="248">
        <v>2</v>
      </c>
      <c r="D12" s="234">
        <f>中指!G76</f>
        <v>52.63</v>
      </c>
      <c r="E12" s="286">
        <v>4</v>
      </c>
      <c r="F12" s="177">
        <f>G9-N7-N8</f>
        <v>51.82</v>
      </c>
      <c r="G12" s="286">
        <f>ROUND(AVERAGE(D12:D14),2)</f>
        <v>53.18</v>
      </c>
      <c r="H12" s="55"/>
    </row>
    <row r="13" spans="1:15" ht="15" customHeight="1">
      <c r="A13" s="288"/>
      <c r="B13" s="87">
        <v>45139</v>
      </c>
      <c r="C13" s="248">
        <v>3</v>
      </c>
      <c r="D13" s="234">
        <f>中指!F76</f>
        <v>53.01</v>
      </c>
      <c r="E13" s="289"/>
      <c r="F13" s="177"/>
      <c r="G13" s="289"/>
      <c r="H13" s="55"/>
    </row>
    <row r="14" spans="1:15">
      <c r="A14" s="285"/>
      <c r="B14" s="87">
        <v>45170</v>
      </c>
      <c r="C14" s="248">
        <v>2</v>
      </c>
      <c r="D14" s="234">
        <f>中指!E76</f>
        <v>53.91</v>
      </c>
      <c r="E14" s="287"/>
      <c r="F14" s="177"/>
      <c r="G14" s="287"/>
      <c r="H14" s="55"/>
    </row>
    <row r="15" spans="1:15">
      <c r="A15" s="284" t="s">
        <v>1729</v>
      </c>
      <c r="B15" s="87">
        <v>45200</v>
      </c>
      <c r="C15" s="86">
        <v>1</v>
      </c>
      <c r="D15" s="236">
        <f>中指!D76</f>
        <v>53.52</v>
      </c>
      <c r="E15" s="286">
        <v>2</v>
      </c>
      <c r="F15" s="238">
        <f>G12-N7-N8</f>
        <v>50.13</v>
      </c>
      <c r="G15" s="286">
        <f>ROUND(AVERAGE(D15:D16),2)</f>
        <v>53.18</v>
      </c>
      <c r="H15" s="55"/>
    </row>
    <row r="16" spans="1:15">
      <c r="A16" s="285"/>
      <c r="B16" s="87">
        <v>45231</v>
      </c>
      <c r="C16" s="203"/>
      <c r="D16" s="234">
        <f>中指!C76</f>
        <v>52.83</v>
      </c>
      <c r="E16" s="287"/>
      <c r="F16" s="238"/>
      <c r="G16" s="287"/>
      <c r="H16" s="55"/>
    </row>
    <row r="17" spans="1:8">
      <c r="A17" s="88" t="s">
        <v>152</v>
      </c>
      <c r="B17" s="89"/>
      <c r="C17" s="89"/>
      <c r="D17" s="89"/>
      <c r="E17" s="90"/>
      <c r="F17" s="143" t="e">
        <f>ROUND(AVERAGE(F4:F15),2)</f>
        <v>#REF!</v>
      </c>
      <c r="G17" s="142">
        <f>ROUND(AVERAGE(G4:G16),2)</f>
        <v>53.61</v>
      </c>
      <c r="H17" s="44"/>
    </row>
    <row r="19" spans="1:8" hidden="1">
      <c r="B19" s="243" t="s">
        <v>71</v>
      </c>
      <c r="C19" s="244"/>
      <c r="D19" s="157" t="s">
        <v>150</v>
      </c>
    </row>
    <row r="20" spans="1:8" hidden="1">
      <c r="A20" s="245" t="s">
        <v>155</v>
      </c>
      <c r="B20" s="24" t="s">
        <v>63</v>
      </c>
      <c r="C20" s="245" t="s">
        <v>73</v>
      </c>
      <c r="D20" s="28" t="s">
        <v>873</v>
      </c>
      <c r="E20" s="245" t="str">
        <f>E3</f>
        <v>样本数量</v>
      </c>
      <c r="F20" s="166" t="str">
        <f>F3</f>
        <v>不含物业费、取暖费</v>
      </c>
      <c r="G20" s="141" t="str">
        <f>G3</f>
        <v>含物业费和取暖费</v>
      </c>
    </row>
    <row r="21" spans="1:8" hidden="1">
      <c r="A21" s="292" t="s">
        <v>916</v>
      </c>
      <c r="B21" s="87">
        <v>44470</v>
      </c>
      <c r="C21" s="245"/>
      <c r="D21" s="27"/>
      <c r="E21" s="291"/>
      <c r="F21" s="177"/>
      <c r="G21" s="291"/>
      <c r="H21" s="55"/>
    </row>
    <row r="22" spans="1:8" hidden="1">
      <c r="A22" s="292"/>
      <c r="B22" s="87">
        <v>44501</v>
      </c>
      <c r="C22" s="245"/>
      <c r="D22" s="27"/>
      <c r="E22" s="291"/>
      <c r="F22" s="177"/>
      <c r="G22" s="291"/>
      <c r="H22" s="55"/>
    </row>
    <row r="23" spans="1:8" hidden="1">
      <c r="A23" s="292"/>
      <c r="B23" s="87">
        <v>44531</v>
      </c>
      <c r="C23" s="245"/>
      <c r="D23" s="27"/>
      <c r="E23" s="291"/>
      <c r="F23" s="177"/>
      <c r="G23" s="291"/>
      <c r="H23" s="55"/>
    </row>
    <row r="24" spans="1:8" ht="15" hidden="1" customHeight="1">
      <c r="A24" s="292" t="s">
        <v>915</v>
      </c>
      <c r="B24" s="87">
        <v>44562</v>
      </c>
      <c r="C24" s="245"/>
      <c r="D24" s="27"/>
      <c r="E24" s="291"/>
      <c r="F24" s="177"/>
      <c r="G24" s="291"/>
      <c r="H24" s="55"/>
    </row>
    <row r="25" spans="1:8" hidden="1">
      <c r="A25" s="292"/>
      <c r="B25" s="87">
        <v>44593</v>
      </c>
      <c r="C25" s="245"/>
      <c r="D25" s="27"/>
      <c r="E25" s="291"/>
      <c r="F25" s="177"/>
      <c r="G25" s="291"/>
      <c r="H25" s="55"/>
    </row>
    <row r="26" spans="1:8" hidden="1">
      <c r="A26" s="292"/>
      <c r="B26" s="87">
        <v>44621</v>
      </c>
      <c r="C26" s="245"/>
      <c r="D26" s="27"/>
      <c r="E26" s="291"/>
      <c r="F26" s="177"/>
      <c r="G26" s="291"/>
      <c r="H26" s="55"/>
    </row>
    <row r="27" spans="1:8" ht="15" hidden="1" customHeight="1">
      <c r="A27" s="292" t="s">
        <v>949</v>
      </c>
      <c r="B27" s="87">
        <v>44652</v>
      </c>
      <c r="C27" s="245"/>
      <c r="D27" s="27"/>
      <c r="E27" s="291"/>
      <c r="F27" s="177"/>
      <c r="G27" s="291"/>
      <c r="H27" s="55"/>
    </row>
    <row r="28" spans="1:8" hidden="1">
      <c r="A28" s="292"/>
      <c r="B28" s="87">
        <v>44682</v>
      </c>
      <c r="C28" s="245"/>
      <c r="D28" s="27"/>
      <c r="E28" s="291"/>
      <c r="F28" s="177"/>
      <c r="G28" s="291"/>
      <c r="H28" s="55"/>
    </row>
    <row r="29" spans="1:8" hidden="1">
      <c r="A29" s="292"/>
      <c r="B29" s="87">
        <v>44713</v>
      </c>
      <c r="C29" s="245"/>
      <c r="D29" s="27"/>
      <c r="E29" s="291"/>
      <c r="F29" s="177"/>
      <c r="G29" s="291"/>
      <c r="H29" s="55"/>
    </row>
    <row r="30" spans="1:8" ht="15" hidden="1" customHeight="1">
      <c r="A30" s="292" t="s">
        <v>950</v>
      </c>
      <c r="B30" s="87">
        <v>44743</v>
      </c>
      <c r="C30" s="245"/>
      <c r="D30" s="27"/>
      <c r="E30" s="291"/>
      <c r="F30" s="177"/>
      <c r="G30" s="291"/>
      <c r="H30" s="55"/>
    </row>
    <row r="31" spans="1:8" hidden="1">
      <c r="A31" s="292"/>
      <c r="B31" s="87">
        <v>44774</v>
      </c>
      <c r="C31" s="245"/>
      <c r="D31" s="27"/>
      <c r="E31" s="291"/>
      <c r="F31" s="177"/>
      <c r="G31" s="291"/>
      <c r="H31" s="55"/>
    </row>
    <row r="32" spans="1:8" hidden="1">
      <c r="A32" s="292"/>
      <c r="B32" s="87">
        <v>44805</v>
      </c>
      <c r="C32" s="245"/>
      <c r="D32" s="27"/>
      <c r="E32" s="291"/>
      <c r="F32" s="238"/>
      <c r="G32" s="291"/>
      <c r="H32" s="55"/>
    </row>
    <row r="33" spans="1:8" hidden="1">
      <c r="A33" s="93" t="str">
        <f>A17</f>
        <v>平均月租金（元/平方米/月）</v>
      </c>
      <c r="B33" s="94"/>
      <c r="C33" s="94"/>
      <c r="D33" s="94"/>
      <c r="E33" s="71"/>
      <c r="F33" s="143"/>
      <c r="G33" s="142"/>
      <c r="H33" s="44"/>
    </row>
    <row r="35" spans="1:8">
      <c r="B35" s="243" t="s">
        <v>74</v>
      </c>
      <c r="C35" s="244"/>
      <c r="D35" s="157" t="s">
        <v>150</v>
      </c>
      <c r="H35" s="240"/>
    </row>
    <row r="36" spans="1:8">
      <c r="A36" s="245" t="s">
        <v>155</v>
      </c>
      <c r="B36" s="24" t="s">
        <v>63</v>
      </c>
      <c r="C36" s="245" t="s">
        <v>73</v>
      </c>
      <c r="D36" s="28" t="s">
        <v>873</v>
      </c>
      <c r="E36" s="245" t="str">
        <f>E3</f>
        <v>样本数量</v>
      </c>
      <c r="F36" s="241" t="str">
        <f>F20</f>
        <v>不含物业费、取暖费</v>
      </c>
      <c r="G36" s="141" t="str">
        <f>G20</f>
        <v>含物业费和取暖费</v>
      </c>
      <c r="H36" s="164"/>
    </row>
    <row r="37" spans="1:8">
      <c r="A37" s="284" t="s">
        <v>1725</v>
      </c>
      <c r="B37" s="87"/>
      <c r="C37" s="248">
        <v>2</v>
      </c>
      <c r="D37" s="234" t="s">
        <v>220</v>
      </c>
      <c r="E37" s="286">
        <v>1</v>
      </c>
      <c r="F37" s="177">
        <f>G37-$N$7-N41</f>
        <v>58.620000000000005</v>
      </c>
      <c r="G37" s="286">
        <f>D38</f>
        <v>59.17</v>
      </c>
      <c r="H37" s="293"/>
    </row>
    <row r="38" spans="1:8">
      <c r="A38" s="285"/>
      <c r="B38" s="87">
        <v>44896</v>
      </c>
      <c r="C38" s="248">
        <v>3</v>
      </c>
      <c r="D38" s="234">
        <f>市场数据!L16</f>
        <v>59.17</v>
      </c>
      <c r="E38" s="287"/>
      <c r="F38" s="177"/>
      <c r="G38" s="287"/>
      <c r="H38" s="294"/>
    </row>
    <row r="39" spans="1:8">
      <c r="A39" s="284" t="s">
        <v>1726</v>
      </c>
      <c r="B39" s="87">
        <v>44927</v>
      </c>
      <c r="C39" s="248">
        <v>1</v>
      </c>
      <c r="D39" s="234">
        <v>0</v>
      </c>
      <c r="E39" s="286">
        <v>1</v>
      </c>
      <c r="F39" s="177" t="e">
        <f>#REF!-$N$7-N41</f>
        <v>#REF!</v>
      </c>
      <c r="G39" s="286">
        <f>D41</f>
        <v>59.11</v>
      </c>
      <c r="H39" s="293"/>
    </row>
    <row r="40" spans="1:8" ht="15" customHeight="1">
      <c r="A40" s="288"/>
      <c r="B40" s="87">
        <v>44958</v>
      </c>
      <c r="C40" s="248">
        <v>1</v>
      </c>
      <c r="D40" s="234">
        <f>中指数据!K70</f>
        <v>0</v>
      </c>
      <c r="E40" s="289"/>
      <c r="F40" s="177"/>
      <c r="G40" s="289"/>
      <c r="H40" s="294"/>
    </row>
    <row r="41" spans="1:8">
      <c r="A41" s="285"/>
      <c r="B41" s="87">
        <v>44986</v>
      </c>
      <c r="C41" s="248">
        <v>1</v>
      </c>
      <c r="D41" s="234">
        <f>市场数据!L17</f>
        <v>59.11</v>
      </c>
      <c r="E41" s="287"/>
      <c r="F41" s="177"/>
      <c r="G41" s="287"/>
      <c r="H41" s="294"/>
    </row>
    <row r="42" spans="1:8">
      <c r="A42" s="284" t="s">
        <v>1727</v>
      </c>
      <c r="B42" s="87">
        <v>45017</v>
      </c>
      <c r="C42" s="248">
        <v>2</v>
      </c>
      <c r="D42" s="234">
        <f>市场数据!L18</f>
        <v>54.29</v>
      </c>
      <c r="E42" s="286">
        <v>3</v>
      </c>
      <c r="F42" s="177">
        <f>G39-N40-N41</f>
        <v>59.11</v>
      </c>
      <c r="G42" s="286">
        <f t="shared" ref="G42" si="0">ROUND(AVERAGE(D42:D44),2)</f>
        <v>53.51</v>
      </c>
      <c r="H42" s="293"/>
    </row>
    <row r="43" spans="1:8" ht="15" customHeight="1">
      <c r="A43" s="288"/>
      <c r="B43" s="87">
        <v>45047</v>
      </c>
      <c r="C43" s="248">
        <v>3</v>
      </c>
      <c r="D43" s="234">
        <f>市场数据!L19</f>
        <v>50</v>
      </c>
      <c r="E43" s="289"/>
      <c r="F43" s="177"/>
      <c r="G43" s="289"/>
      <c r="H43" s="294"/>
    </row>
    <row r="44" spans="1:8">
      <c r="A44" s="285"/>
      <c r="B44" s="87">
        <v>45078</v>
      </c>
      <c r="C44" s="248">
        <v>2</v>
      </c>
      <c r="D44" s="234">
        <f>市场数据!L20</f>
        <v>56.25</v>
      </c>
      <c r="E44" s="287"/>
      <c r="F44" s="177"/>
      <c r="G44" s="287"/>
      <c r="H44" s="294"/>
    </row>
    <row r="45" spans="1:8">
      <c r="A45" s="284" t="s">
        <v>1728</v>
      </c>
      <c r="B45" s="87">
        <v>45108</v>
      </c>
      <c r="C45" s="248">
        <v>2</v>
      </c>
      <c r="D45" s="234">
        <f>市场数据!L21</f>
        <v>52.22</v>
      </c>
      <c r="E45" s="286">
        <v>3</v>
      </c>
      <c r="F45" s="177">
        <f>G42-N40-N41</f>
        <v>53.51</v>
      </c>
      <c r="G45" s="286">
        <f t="shared" ref="G45" si="1">ROUND(AVERAGE(D45:D47),2)</f>
        <v>53.19</v>
      </c>
      <c r="H45" s="293"/>
    </row>
    <row r="46" spans="1:8" ht="15" customHeight="1">
      <c r="A46" s="288"/>
      <c r="B46" s="87">
        <v>45139</v>
      </c>
      <c r="C46" s="248">
        <v>3</v>
      </c>
      <c r="D46" s="234">
        <f>市场数据!L22</f>
        <v>51.11</v>
      </c>
      <c r="E46" s="289"/>
      <c r="F46" s="177"/>
      <c r="G46" s="289"/>
      <c r="H46" s="294"/>
    </row>
    <row r="47" spans="1:8">
      <c r="A47" s="285"/>
      <c r="B47" s="87">
        <v>45170</v>
      </c>
      <c r="C47" s="248">
        <v>2</v>
      </c>
      <c r="D47" s="234">
        <f>市场数据!L23</f>
        <v>56.25</v>
      </c>
      <c r="E47" s="287"/>
      <c r="F47" s="177"/>
      <c r="G47" s="287"/>
      <c r="H47" s="294"/>
    </row>
    <row r="48" spans="1:8">
      <c r="A48" s="284" t="s">
        <v>1729</v>
      </c>
      <c r="B48" s="87">
        <v>45200</v>
      </c>
      <c r="C48" s="86">
        <v>1</v>
      </c>
      <c r="D48" s="234">
        <f>市场数据!L24</f>
        <v>58.54</v>
      </c>
      <c r="E48" s="286">
        <v>2</v>
      </c>
      <c r="F48" s="238">
        <f>G45-N40-N41</f>
        <v>53.19</v>
      </c>
      <c r="G48" s="286">
        <f>ROUND(AVERAGE(D48:D49),2)</f>
        <v>54.27</v>
      </c>
      <c r="H48" s="237"/>
    </row>
    <row r="49" spans="1:8">
      <c r="A49" s="285"/>
      <c r="B49" s="87">
        <v>45231</v>
      </c>
      <c r="C49" s="203"/>
      <c r="D49" s="234">
        <f>市场数据!L25</f>
        <v>50</v>
      </c>
      <c r="E49" s="287"/>
      <c r="F49" s="238"/>
      <c r="G49" s="287"/>
      <c r="H49" s="237"/>
    </row>
    <row r="50" spans="1:8">
      <c r="A50" s="93" t="str">
        <f>A17</f>
        <v>平均月租金（元/平方米/月）</v>
      </c>
      <c r="B50" s="94"/>
      <c r="C50" s="94"/>
      <c r="D50" s="94"/>
      <c r="E50" s="71"/>
      <c r="F50" s="143" t="e">
        <f>ROUND(AVERAGE(F37:F48),2)</f>
        <v>#REF!</v>
      </c>
      <c r="G50" s="167">
        <f>ROUND(AVERAGE(G37:G49),2)</f>
        <v>55.85</v>
      </c>
      <c r="H50" s="239"/>
    </row>
    <row r="51" spans="1:8">
      <c r="H51" s="240"/>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topLeftCell="E1" zoomScale="90" zoomScaleNormal="90" workbookViewId="0">
      <selection activeCell="N8" sqref="N8"/>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247" t="s">
        <v>62</v>
      </c>
      <c r="C2" s="91"/>
      <c r="D2" s="242"/>
      <c r="E2" s="23"/>
    </row>
    <row r="3" spans="1:15">
      <c r="A3" s="245" t="s">
        <v>155</v>
      </c>
      <c r="B3" s="24" t="s">
        <v>63</v>
      </c>
      <c r="C3" s="85" t="s">
        <v>64</v>
      </c>
      <c r="D3" s="85" t="s">
        <v>111</v>
      </c>
      <c r="E3" s="85" t="s">
        <v>154</v>
      </c>
      <c r="F3" s="166" t="s">
        <v>878</v>
      </c>
      <c r="G3" s="141" t="s">
        <v>874</v>
      </c>
    </row>
    <row r="4" spans="1:15" ht="15">
      <c r="A4" s="284" t="s">
        <v>1725</v>
      </c>
      <c r="B4" s="87"/>
      <c r="C4" s="248">
        <v>2</v>
      </c>
      <c r="D4" s="234" t="s">
        <v>220</v>
      </c>
      <c r="E4" s="286">
        <v>2</v>
      </c>
      <c r="F4" s="177">
        <f>G4-$N$7-N8</f>
        <v>50.1</v>
      </c>
      <c r="G4" s="286">
        <f>ROUND(AVERAGE(D5),2)</f>
        <v>53.2</v>
      </c>
      <c r="H4" s="55"/>
      <c r="J4" s="168" t="str">
        <f>G3</f>
        <v>含物业费和取暖费</v>
      </c>
    </row>
    <row r="5" spans="1:15">
      <c r="A5" s="285"/>
      <c r="B5" s="87">
        <v>44896</v>
      </c>
      <c r="C5" s="248">
        <v>3</v>
      </c>
      <c r="D5" s="234">
        <f>中指!N72</f>
        <v>53.2</v>
      </c>
      <c r="E5" s="287"/>
      <c r="F5" s="177"/>
      <c r="G5" s="287"/>
      <c r="H5" s="55"/>
      <c r="I5" s="56" t="s">
        <v>879</v>
      </c>
      <c r="J5" s="246" t="s">
        <v>65</v>
      </c>
      <c r="K5" s="245" t="s">
        <v>66</v>
      </c>
      <c r="L5" s="245" t="s">
        <v>67</v>
      </c>
    </row>
    <row r="6" spans="1:15">
      <c r="A6" s="284" t="s">
        <v>1726</v>
      </c>
      <c r="B6" s="87">
        <v>44927</v>
      </c>
      <c r="C6" s="248">
        <v>1</v>
      </c>
      <c r="D6" s="234">
        <f>中指!M76</f>
        <v>52.68</v>
      </c>
      <c r="E6" s="286">
        <v>3</v>
      </c>
      <c r="F6" s="177" t="e">
        <f>#REF!-$N$7-N8</f>
        <v>#REF!</v>
      </c>
      <c r="G6" s="286">
        <f>ROUND(AVERAGE(D6:D8),2)</f>
        <v>53.93</v>
      </c>
      <c r="H6" s="55"/>
      <c r="I6" s="235" t="s">
        <v>68</v>
      </c>
      <c r="J6" s="161">
        <f>G17</f>
        <v>53.67</v>
      </c>
      <c r="K6" s="70"/>
      <c r="L6" s="290">
        <f>ROUND(AVERAGE(J6:J8),2)</f>
        <v>51.57</v>
      </c>
      <c r="M6" s="29" t="s">
        <v>1703</v>
      </c>
      <c r="N6" s="46">
        <f>ROUND((L6-N7-N8)/(1+5%)*2.5%,2)</f>
        <v>1.1499999999999999</v>
      </c>
    </row>
    <row r="7" spans="1:15" ht="15" customHeight="1">
      <c r="A7" s="288"/>
      <c r="B7" s="87">
        <v>44958</v>
      </c>
      <c r="C7" s="248">
        <v>1</v>
      </c>
      <c r="D7" s="234">
        <f>中指!L76</f>
        <v>53.69</v>
      </c>
      <c r="E7" s="289"/>
      <c r="F7" s="177"/>
      <c r="G7" s="289"/>
      <c r="H7" s="55"/>
      <c r="I7" s="235" t="s">
        <v>69</v>
      </c>
      <c r="J7" s="234" t="s">
        <v>220</v>
      </c>
      <c r="K7" s="70"/>
      <c r="L7" s="291"/>
      <c r="M7" s="146" t="s">
        <v>107</v>
      </c>
      <c r="N7" s="147">
        <v>0.6</v>
      </c>
      <c r="O7" s="29"/>
    </row>
    <row r="8" spans="1:15">
      <c r="A8" s="285"/>
      <c r="B8" s="87">
        <v>44986</v>
      </c>
      <c r="C8" s="248">
        <v>1</v>
      </c>
      <c r="D8" s="234">
        <f>中指!K76</f>
        <v>55.42</v>
      </c>
      <c r="E8" s="287"/>
      <c r="F8" s="177"/>
      <c r="G8" s="287"/>
      <c r="H8" s="55"/>
      <c r="I8" s="235" t="s">
        <v>70</v>
      </c>
      <c r="J8" s="162">
        <f>G50</f>
        <v>49.47</v>
      </c>
      <c r="K8" s="70"/>
      <c r="L8" s="291"/>
      <c r="M8" s="146" t="s">
        <v>158</v>
      </c>
      <c r="N8" s="147">
        <f>30/12</f>
        <v>2.5</v>
      </c>
      <c r="O8" s="46" t="s">
        <v>700</v>
      </c>
    </row>
    <row r="9" spans="1:15" ht="15">
      <c r="A9" s="284" t="s">
        <v>1727</v>
      </c>
      <c r="B9" s="87">
        <v>45017</v>
      </c>
      <c r="C9" s="248">
        <v>2</v>
      </c>
      <c r="D9" s="234">
        <f>中指!J76</f>
        <v>54.61</v>
      </c>
      <c r="E9" s="286">
        <v>5</v>
      </c>
      <c r="F9" s="177">
        <f>G6-N7-N8</f>
        <v>50.83</v>
      </c>
      <c r="G9" s="286">
        <f>ROUND(AVERAGE(D9:D11),2)</f>
        <v>54.87</v>
      </c>
      <c r="H9" s="55"/>
      <c r="J9" s="168" t="s">
        <v>919</v>
      </c>
      <c r="L9" s="169">
        <f>L6-N7-N8-N6</f>
        <v>47.32</v>
      </c>
    </row>
    <row r="10" spans="1:15" ht="15" customHeight="1">
      <c r="A10" s="288"/>
      <c r="B10" s="87">
        <v>45047</v>
      </c>
      <c r="C10" s="248">
        <v>3</v>
      </c>
      <c r="D10" s="234">
        <f>中指!I76</f>
        <v>55.05</v>
      </c>
      <c r="E10" s="289"/>
      <c r="F10" s="177"/>
      <c r="G10" s="289"/>
      <c r="H10" s="55"/>
    </row>
    <row r="11" spans="1:15">
      <c r="A11" s="285"/>
      <c r="B11" s="87">
        <v>45078</v>
      </c>
      <c r="C11" s="248">
        <v>2</v>
      </c>
      <c r="D11" s="234">
        <f>中指!H76</f>
        <v>54.94</v>
      </c>
      <c r="E11" s="287"/>
      <c r="F11" s="177"/>
      <c r="G11" s="287"/>
      <c r="H11" s="55"/>
    </row>
    <row r="12" spans="1:15">
      <c r="A12" s="284" t="s">
        <v>1728</v>
      </c>
      <c r="B12" s="87">
        <v>45108</v>
      </c>
      <c r="C12" s="248">
        <v>2</v>
      </c>
      <c r="D12" s="234">
        <f>中指!G76</f>
        <v>52.63</v>
      </c>
      <c r="E12" s="286">
        <v>4</v>
      </c>
      <c r="F12" s="177">
        <f>G9-N7-N8</f>
        <v>51.769999999999996</v>
      </c>
      <c r="G12" s="286">
        <f>ROUND(AVERAGE(D12:D14),2)</f>
        <v>53.18</v>
      </c>
      <c r="H12" s="55"/>
    </row>
    <row r="13" spans="1:15" ht="15" customHeight="1">
      <c r="A13" s="288"/>
      <c r="B13" s="87">
        <v>45139</v>
      </c>
      <c r="C13" s="248">
        <v>3</v>
      </c>
      <c r="D13" s="234">
        <f>中指!F76</f>
        <v>53.01</v>
      </c>
      <c r="E13" s="289"/>
      <c r="F13" s="177"/>
      <c r="G13" s="289"/>
      <c r="H13" s="55"/>
    </row>
    <row r="14" spans="1:15">
      <c r="A14" s="285"/>
      <c r="B14" s="87">
        <v>45170</v>
      </c>
      <c r="C14" s="248">
        <v>2</v>
      </c>
      <c r="D14" s="234">
        <f>中指!E76</f>
        <v>53.91</v>
      </c>
      <c r="E14" s="287"/>
      <c r="F14" s="177"/>
      <c r="G14" s="287"/>
      <c r="H14" s="55"/>
    </row>
    <row r="15" spans="1:15">
      <c r="A15" s="284" t="s">
        <v>1729</v>
      </c>
      <c r="B15" s="87">
        <v>45200</v>
      </c>
      <c r="C15" s="86">
        <v>1</v>
      </c>
      <c r="D15" s="236">
        <f>中指!D76</f>
        <v>53.52</v>
      </c>
      <c r="E15" s="286">
        <v>2</v>
      </c>
      <c r="F15" s="238">
        <f>G12-N7-N8</f>
        <v>50.08</v>
      </c>
      <c r="G15" s="286">
        <f>ROUND(AVERAGE(D15:D16),2)</f>
        <v>53.18</v>
      </c>
      <c r="H15" s="55"/>
    </row>
    <row r="16" spans="1:15">
      <c r="A16" s="285"/>
      <c r="B16" s="87">
        <v>45231</v>
      </c>
      <c r="C16" s="203"/>
      <c r="D16" s="234">
        <f>中指!C76</f>
        <v>52.83</v>
      </c>
      <c r="E16" s="287"/>
      <c r="F16" s="238"/>
      <c r="G16" s="287"/>
      <c r="H16" s="55"/>
    </row>
    <row r="17" spans="1:8">
      <c r="A17" s="88" t="s">
        <v>152</v>
      </c>
      <c r="B17" s="89"/>
      <c r="C17" s="89"/>
      <c r="D17" s="89"/>
      <c r="E17" s="90"/>
      <c r="F17" s="143" t="e">
        <f>ROUND(AVERAGE(F4:F15),2)</f>
        <v>#REF!</v>
      </c>
      <c r="G17" s="142">
        <f>ROUND(AVERAGE(G4:G16),2)</f>
        <v>53.67</v>
      </c>
      <c r="H17" s="44"/>
    </row>
    <row r="19" spans="1:8" hidden="1">
      <c r="B19" s="243" t="s">
        <v>71</v>
      </c>
      <c r="C19" s="244"/>
      <c r="D19" s="157" t="s">
        <v>150</v>
      </c>
    </row>
    <row r="20" spans="1:8" hidden="1">
      <c r="A20" s="245" t="s">
        <v>155</v>
      </c>
      <c r="B20" s="24" t="s">
        <v>63</v>
      </c>
      <c r="C20" s="245" t="s">
        <v>73</v>
      </c>
      <c r="D20" s="28" t="s">
        <v>873</v>
      </c>
      <c r="E20" s="245" t="str">
        <f>E3</f>
        <v>样本数量</v>
      </c>
      <c r="F20" s="166" t="str">
        <f>F3</f>
        <v>不含物业费、取暖费</v>
      </c>
      <c r="G20" s="141" t="str">
        <f>G3</f>
        <v>含物业费和取暖费</v>
      </c>
    </row>
    <row r="21" spans="1:8" hidden="1">
      <c r="A21" s="292" t="s">
        <v>916</v>
      </c>
      <c r="B21" s="87">
        <v>44470</v>
      </c>
      <c r="C21" s="245"/>
      <c r="D21" s="27"/>
      <c r="E21" s="291"/>
      <c r="F21" s="177"/>
      <c r="G21" s="291"/>
      <c r="H21" s="55"/>
    </row>
    <row r="22" spans="1:8" hidden="1">
      <c r="A22" s="292"/>
      <c r="B22" s="87">
        <v>44501</v>
      </c>
      <c r="C22" s="245"/>
      <c r="D22" s="27"/>
      <c r="E22" s="291"/>
      <c r="F22" s="177"/>
      <c r="G22" s="291"/>
      <c r="H22" s="55"/>
    </row>
    <row r="23" spans="1:8" hidden="1">
      <c r="A23" s="292"/>
      <c r="B23" s="87">
        <v>44531</v>
      </c>
      <c r="C23" s="245"/>
      <c r="D23" s="27"/>
      <c r="E23" s="291"/>
      <c r="F23" s="177"/>
      <c r="G23" s="291"/>
      <c r="H23" s="55"/>
    </row>
    <row r="24" spans="1:8" ht="15" hidden="1" customHeight="1">
      <c r="A24" s="292" t="s">
        <v>915</v>
      </c>
      <c r="B24" s="87">
        <v>44562</v>
      </c>
      <c r="C24" s="245"/>
      <c r="D24" s="27"/>
      <c r="E24" s="291"/>
      <c r="F24" s="177"/>
      <c r="G24" s="291"/>
      <c r="H24" s="55"/>
    </row>
    <row r="25" spans="1:8" hidden="1">
      <c r="A25" s="292"/>
      <c r="B25" s="87">
        <v>44593</v>
      </c>
      <c r="C25" s="245"/>
      <c r="D25" s="27"/>
      <c r="E25" s="291"/>
      <c r="F25" s="177"/>
      <c r="G25" s="291"/>
      <c r="H25" s="55"/>
    </row>
    <row r="26" spans="1:8" hidden="1">
      <c r="A26" s="292"/>
      <c r="B26" s="87">
        <v>44621</v>
      </c>
      <c r="C26" s="245"/>
      <c r="D26" s="27"/>
      <c r="E26" s="291"/>
      <c r="F26" s="177"/>
      <c r="G26" s="291"/>
      <c r="H26" s="55"/>
    </row>
    <row r="27" spans="1:8" ht="15" hidden="1" customHeight="1">
      <c r="A27" s="292" t="s">
        <v>949</v>
      </c>
      <c r="B27" s="87">
        <v>44652</v>
      </c>
      <c r="C27" s="245"/>
      <c r="D27" s="27"/>
      <c r="E27" s="291"/>
      <c r="F27" s="177"/>
      <c r="G27" s="291"/>
      <c r="H27" s="55"/>
    </row>
    <row r="28" spans="1:8" hidden="1">
      <c r="A28" s="292"/>
      <c r="B28" s="87">
        <v>44682</v>
      </c>
      <c r="C28" s="245"/>
      <c r="D28" s="27"/>
      <c r="E28" s="291"/>
      <c r="F28" s="177"/>
      <c r="G28" s="291"/>
      <c r="H28" s="55"/>
    </row>
    <row r="29" spans="1:8" hidden="1">
      <c r="A29" s="292"/>
      <c r="B29" s="87">
        <v>44713</v>
      </c>
      <c r="C29" s="245"/>
      <c r="D29" s="27"/>
      <c r="E29" s="291"/>
      <c r="F29" s="177"/>
      <c r="G29" s="291"/>
      <c r="H29" s="55"/>
    </row>
    <row r="30" spans="1:8" ht="15" hidden="1" customHeight="1">
      <c r="A30" s="292" t="s">
        <v>950</v>
      </c>
      <c r="B30" s="87">
        <v>44743</v>
      </c>
      <c r="C30" s="245"/>
      <c r="D30" s="27"/>
      <c r="E30" s="291"/>
      <c r="F30" s="177"/>
      <c r="G30" s="291"/>
      <c r="H30" s="55"/>
    </row>
    <row r="31" spans="1:8" hidden="1">
      <c r="A31" s="292"/>
      <c r="B31" s="87">
        <v>44774</v>
      </c>
      <c r="C31" s="245"/>
      <c r="D31" s="27"/>
      <c r="E31" s="291"/>
      <c r="F31" s="177"/>
      <c r="G31" s="291"/>
      <c r="H31" s="55"/>
    </row>
    <row r="32" spans="1:8" hidden="1">
      <c r="A32" s="292"/>
      <c r="B32" s="87">
        <v>44805</v>
      </c>
      <c r="C32" s="245"/>
      <c r="D32" s="27"/>
      <c r="E32" s="291"/>
      <c r="F32" s="238"/>
      <c r="G32" s="291"/>
      <c r="H32" s="55"/>
    </row>
    <row r="33" spans="1:8" hidden="1">
      <c r="A33" s="93" t="str">
        <f>A17</f>
        <v>平均月租金（元/平方米/月）</v>
      </c>
      <c r="B33" s="94"/>
      <c r="C33" s="94"/>
      <c r="D33" s="94"/>
      <c r="E33" s="71"/>
      <c r="F33" s="143"/>
      <c r="G33" s="142"/>
      <c r="H33" s="44"/>
    </row>
    <row r="35" spans="1:8">
      <c r="B35" s="243" t="s">
        <v>74</v>
      </c>
      <c r="C35" s="244"/>
      <c r="D35" s="157" t="s">
        <v>150</v>
      </c>
      <c r="H35" s="240"/>
    </row>
    <row r="36" spans="1:8">
      <c r="A36" s="245" t="s">
        <v>155</v>
      </c>
      <c r="B36" s="24" t="s">
        <v>63</v>
      </c>
      <c r="C36" s="245" t="s">
        <v>73</v>
      </c>
      <c r="D36" s="28" t="s">
        <v>873</v>
      </c>
      <c r="E36" s="245" t="str">
        <f>E3</f>
        <v>样本数量</v>
      </c>
      <c r="F36" s="241" t="str">
        <f>F20</f>
        <v>不含物业费、取暖费</v>
      </c>
      <c r="G36" s="141" t="str">
        <f>G20</f>
        <v>含物业费和取暖费</v>
      </c>
      <c r="H36" s="164"/>
    </row>
    <row r="37" spans="1:8">
      <c r="A37" s="284" t="s">
        <v>1725</v>
      </c>
      <c r="B37" s="87"/>
      <c r="C37" s="248">
        <v>2</v>
      </c>
      <c r="D37" s="234" t="s">
        <v>220</v>
      </c>
      <c r="E37" s="286">
        <v>1</v>
      </c>
      <c r="F37" s="177">
        <f>G37-$N$7-N41</f>
        <v>42.559999999999995</v>
      </c>
      <c r="G37" s="286">
        <f>D38</f>
        <v>43.16</v>
      </c>
      <c r="H37" s="293"/>
    </row>
    <row r="38" spans="1:8">
      <c r="A38" s="285"/>
      <c r="B38" s="87">
        <v>44896</v>
      </c>
      <c r="C38" s="248">
        <v>3</v>
      </c>
      <c r="D38" s="234">
        <f>市场数据!L28</f>
        <v>43.16</v>
      </c>
      <c r="E38" s="287"/>
      <c r="F38" s="177"/>
      <c r="G38" s="287"/>
      <c r="H38" s="294"/>
    </row>
    <row r="39" spans="1:8">
      <c r="A39" s="284" t="s">
        <v>1726</v>
      </c>
      <c r="B39" s="87">
        <v>44927</v>
      </c>
      <c r="C39" s="248">
        <v>1</v>
      </c>
      <c r="D39" s="234">
        <v>0</v>
      </c>
      <c r="E39" s="286">
        <v>1</v>
      </c>
      <c r="F39" s="177" t="e">
        <f>#REF!-$N$7-N41</f>
        <v>#REF!</v>
      </c>
      <c r="G39" s="286">
        <f>ROUND(AVERAGE(D40:D41),2)</f>
        <v>51.43</v>
      </c>
      <c r="H39" s="293"/>
    </row>
    <row r="40" spans="1:8" ht="15" customHeight="1">
      <c r="A40" s="288"/>
      <c r="B40" s="87">
        <v>44958</v>
      </c>
      <c r="C40" s="248">
        <v>1</v>
      </c>
      <c r="D40" s="234">
        <f>市场数据!L29</f>
        <v>52.86</v>
      </c>
      <c r="E40" s="289"/>
      <c r="F40" s="177"/>
      <c r="G40" s="289"/>
      <c r="H40" s="294"/>
    </row>
    <row r="41" spans="1:8">
      <c r="A41" s="285"/>
      <c r="B41" s="87">
        <v>44986</v>
      </c>
      <c r="C41" s="248">
        <v>1</v>
      </c>
      <c r="D41" s="234">
        <f>市场数据!L30</f>
        <v>50</v>
      </c>
      <c r="E41" s="287"/>
      <c r="F41" s="177"/>
      <c r="G41" s="287"/>
      <c r="H41" s="294"/>
    </row>
    <row r="42" spans="1:8">
      <c r="A42" s="284" t="s">
        <v>1727</v>
      </c>
      <c r="B42" s="87">
        <v>45017</v>
      </c>
      <c r="C42" s="248">
        <v>2</v>
      </c>
      <c r="D42" s="234">
        <v>0</v>
      </c>
      <c r="E42" s="286">
        <v>3</v>
      </c>
      <c r="F42" s="177">
        <f>G39-N40-N41</f>
        <v>51.43</v>
      </c>
      <c r="G42" s="286">
        <f>ROUND(AVERAGE(D43:D44),2)</f>
        <v>46.46</v>
      </c>
      <c r="H42" s="293"/>
    </row>
    <row r="43" spans="1:8" ht="15" customHeight="1">
      <c r="A43" s="288"/>
      <c r="B43" s="87">
        <v>45047</v>
      </c>
      <c r="C43" s="248">
        <v>3</v>
      </c>
      <c r="D43" s="234">
        <f>市场数据!L31</f>
        <v>39.58</v>
      </c>
      <c r="E43" s="289"/>
      <c r="F43" s="177"/>
      <c r="G43" s="289"/>
      <c r="H43" s="294"/>
    </row>
    <row r="44" spans="1:8">
      <c r="A44" s="285"/>
      <c r="B44" s="87">
        <v>45078</v>
      </c>
      <c r="C44" s="248">
        <v>2</v>
      </c>
      <c r="D44" s="234">
        <f>市场数据!L32</f>
        <v>53.33</v>
      </c>
      <c r="E44" s="287"/>
      <c r="F44" s="177"/>
      <c r="G44" s="287"/>
      <c r="H44" s="294"/>
    </row>
    <row r="45" spans="1:8">
      <c r="A45" s="284" t="s">
        <v>1728</v>
      </c>
      <c r="B45" s="87">
        <v>45108</v>
      </c>
      <c r="C45" s="248">
        <v>2</v>
      </c>
      <c r="D45" s="234">
        <v>0</v>
      </c>
      <c r="E45" s="286">
        <v>3</v>
      </c>
      <c r="F45" s="177">
        <f>G42-N40-N41</f>
        <v>46.46</v>
      </c>
      <c r="G45" s="286">
        <f>ROUND(AVERAGE(D46:D47),2)</f>
        <v>52.72</v>
      </c>
      <c r="H45" s="293"/>
    </row>
    <row r="46" spans="1:8" ht="15" customHeight="1">
      <c r="A46" s="288"/>
      <c r="B46" s="87">
        <v>45139</v>
      </c>
      <c r="C46" s="248">
        <v>3</v>
      </c>
      <c r="D46" s="234">
        <f>市场数据!L33</f>
        <v>51.11</v>
      </c>
      <c r="E46" s="289"/>
      <c r="F46" s="177"/>
      <c r="G46" s="289"/>
      <c r="H46" s="294"/>
    </row>
    <row r="47" spans="1:8">
      <c r="A47" s="285"/>
      <c r="B47" s="87">
        <v>45170</v>
      </c>
      <c r="C47" s="248">
        <v>2</v>
      </c>
      <c r="D47" s="234">
        <f>市场数据!L34</f>
        <v>54.33</v>
      </c>
      <c r="E47" s="287"/>
      <c r="F47" s="177"/>
      <c r="G47" s="287"/>
      <c r="H47" s="294"/>
    </row>
    <row r="48" spans="1:8">
      <c r="A48" s="284" t="s">
        <v>1729</v>
      </c>
      <c r="B48" s="87">
        <v>45200</v>
      </c>
      <c r="C48" s="86">
        <v>1</v>
      </c>
      <c r="D48" s="234">
        <v>0</v>
      </c>
      <c r="E48" s="286">
        <v>2</v>
      </c>
      <c r="F48" s="238">
        <f>G45-N40-N41</f>
        <v>52.72</v>
      </c>
      <c r="G48" s="286">
        <f>ROUND(AVERAGE(D49),2)</f>
        <v>53.57</v>
      </c>
      <c r="H48" s="237"/>
    </row>
    <row r="49" spans="1:8">
      <c r="A49" s="285"/>
      <c r="B49" s="87">
        <v>45231</v>
      </c>
      <c r="C49" s="203"/>
      <c r="D49" s="234">
        <f>市场数据!L35</f>
        <v>53.57</v>
      </c>
      <c r="E49" s="287"/>
      <c r="F49" s="238"/>
      <c r="G49" s="287"/>
      <c r="H49" s="237"/>
    </row>
    <row r="50" spans="1:8">
      <c r="A50" s="93" t="str">
        <f>A17</f>
        <v>平均月租金（元/平方米/月）</v>
      </c>
      <c r="B50" s="94"/>
      <c r="C50" s="94"/>
      <c r="D50" s="94"/>
      <c r="E50" s="71"/>
      <c r="F50" s="143" t="e">
        <f>ROUND(AVERAGE(F37:F48),2)</f>
        <v>#REF!</v>
      </c>
      <c r="G50" s="167">
        <f>ROUND(AVERAGE(G37:G49),2)</f>
        <v>49.47</v>
      </c>
      <c r="H50" s="239"/>
    </row>
    <row r="51" spans="1:8">
      <c r="H51" s="240"/>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workbookViewId="0">
      <pane xSplit="2" ySplit="2" topLeftCell="C54" activePane="bottomRight" state="frozen"/>
      <selection pane="topRight" activeCell="C1" sqref="C1"/>
      <selection pane="bottomLeft" activeCell="A3" sqref="A3"/>
      <selection pane="bottomRight" activeCell="N65" sqref="N65"/>
    </sheetView>
  </sheetViews>
  <sheetFormatPr defaultColWidth="11.75" defaultRowHeight="15.75"/>
  <cols>
    <col min="1" max="1" width="29.25" style="259" customWidth="1"/>
    <col min="2" max="2" width="11.25" style="259" customWidth="1"/>
    <col min="3" max="16384" width="11.75" style="259"/>
  </cols>
  <sheetData>
    <row r="1" spans="1:14">
      <c r="A1" s="295" t="s">
        <v>213</v>
      </c>
      <c r="C1" s="260">
        <v>45231.333831018521</v>
      </c>
      <c r="D1" s="260">
        <v>45200.333831018521</v>
      </c>
      <c r="E1" s="260">
        <v>45170.333831018521</v>
      </c>
      <c r="F1" s="260">
        <v>45139.333831018521</v>
      </c>
      <c r="G1" s="260">
        <v>45108.333831018521</v>
      </c>
      <c r="H1" s="260">
        <v>45078.333831018521</v>
      </c>
      <c r="I1" s="260">
        <v>45047.333831018521</v>
      </c>
      <c r="J1" s="260">
        <v>45017.333831018521</v>
      </c>
      <c r="K1" s="260">
        <v>44986.333831018521</v>
      </c>
      <c r="L1" s="260">
        <v>44958.333831018521</v>
      </c>
      <c r="M1" s="260">
        <v>44927.333831018521</v>
      </c>
      <c r="N1" s="260">
        <v>44896.333831018521</v>
      </c>
    </row>
    <row r="2" spans="1:14">
      <c r="A2" s="295"/>
      <c r="C2" s="259" t="s">
        <v>905</v>
      </c>
      <c r="D2" s="259" t="s">
        <v>905</v>
      </c>
      <c r="E2" s="259" t="s">
        <v>905</v>
      </c>
      <c r="F2" s="259" t="s">
        <v>905</v>
      </c>
      <c r="G2" s="259" t="s">
        <v>905</v>
      </c>
      <c r="H2" s="259" t="s">
        <v>905</v>
      </c>
      <c r="I2" s="259" t="s">
        <v>905</v>
      </c>
      <c r="J2" s="259" t="s">
        <v>905</v>
      </c>
      <c r="K2" s="259" t="s">
        <v>905</v>
      </c>
      <c r="L2" s="259" t="s">
        <v>905</v>
      </c>
      <c r="M2" s="259" t="s">
        <v>905</v>
      </c>
      <c r="N2" s="259" t="s">
        <v>905</v>
      </c>
    </row>
    <row r="3" spans="1:14">
      <c r="A3" s="259" t="s">
        <v>1819</v>
      </c>
      <c r="C3" s="259">
        <v>122.66</v>
      </c>
      <c r="D3" s="259" t="s">
        <v>220</v>
      </c>
      <c r="E3" s="259" t="s">
        <v>220</v>
      </c>
      <c r="F3" s="259" t="s">
        <v>220</v>
      </c>
      <c r="G3" s="259" t="s">
        <v>220</v>
      </c>
      <c r="H3" s="259" t="s">
        <v>220</v>
      </c>
      <c r="I3" s="259" t="s">
        <v>220</v>
      </c>
      <c r="J3" s="259" t="s">
        <v>220</v>
      </c>
      <c r="K3" s="259" t="s">
        <v>220</v>
      </c>
      <c r="L3" s="259" t="s">
        <v>220</v>
      </c>
      <c r="M3" s="259" t="s">
        <v>220</v>
      </c>
      <c r="N3" s="259" t="s">
        <v>220</v>
      </c>
    </row>
    <row r="4" spans="1:14">
      <c r="A4" s="259" t="s">
        <v>1820</v>
      </c>
      <c r="C4" s="259">
        <v>121.57</v>
      </c>
      <c r="D4" s="259">
        <v>121.43</v>
      </c>
      <c r="E4" s="259">
        <v>121.08</v>
      </c>
      <c r="F4" s="259">
        <v>121.06</v>
      </c>
      <c r="G4" s="259">
        <v>118.42</v>
      </c>
      <c r="H4" s="259">
        <v>119.49</v>
      </c>
      <c r="I4" s="259">
        <v>119.68</v>
      </c>
      <c r="J4" s="259">
        <v>123.04</v>
      </c>
      <c r="K4" s="259">
        <v>115.95</v>
      </c>
      <c r="L4" s="259">
        <v>106.54</v>
      </c>
      <c r="M4" s="259">
        <v>109.16</v>
      </c>
      <c r="N4" s="259">
        <v>125.26</v>
      </c>
    </row>
    <row r="5" spans="1:14">
      <c r="A5" s="259" t="s">
        <v>1821</v>
      </c>
      <c r="C5" s="259">
        <v>119.15</v>
      </c>
      <c r="D5" s="259">
        <v>121.44</v>
      </c>
      <c r="E5" s="259">
        <v>123.19</v>
      </c>
      <c r="F5" s="259">
        <v>125.17</v>
      </c>
      <c r="G5" s="259">
        <v>137.66</v>
      </c>
      <c r="H5" s="259">
        <v>141.97</v>
      </c>
      <c r="I5" s="259">
        <v>132.63</v>
      </c>
      <c r="J5" s="259">
        <v>112.91</v>
      </c>
      <c r="K5" s="259">
        <v>98.32</v>
      </c>
      <c r="L5" s="259">
        <v>101.66</v>
      </c>
      <c r="M5" s="259">
        <v>102.04</v>
      </c>
      <c r="N5" s="259" t="s">
        <v>220</v>
      </c>
    </row>
    <row r="6" spans="1:14">
      <c r="A6" s="259" t="s">
        <v>1822</v>
      </c>
      <c r="C6" s="259">
        <v>114.84</v>
      </c>
      <c r="D6" s="259" t="s">
        <v>220</v>
      </c>
      <c r="E6" s="259">
        <v>70.42</v>
      </c>
      <c r="F6" s="259">
        <v>75.03</v>
      </c>
      <c r="G6" s="259">
        <v>75.3</v>
      </c>
      <c r="H6" s="259">
        <v>81.319999999999993</v>
      </c>
      <c r="I6" s="259">
        <v>91.15</v>
      </c>
      <c r="J6" s="259">
        <v>86.88</v>
      </c>
      <c r="K6" s="259">
        <v>86.42</v>
      </c>
      <c r="L6" s="259">
        <v>80.02</v>
      </c>
      <c r="M6" s="259">
        <v>78.14</v>
      </c>
      <c r="N6" s="259">
        <v>84.23</v>
      </c>
    </row>
    <row r="7" spans="1:14">
      <c r="A7" s="259" t="s">
        <v>1823</v>
      </c>
      <c r="C7" s="259">
        <v>103.69</v>
      </c>
      <c r="D7" s="259">
        <v>103.46</v>
      </c>
      <c r="E7" s="259">
        <v>102.11</v>
      </c>
      <c r="F7" s="259">
        <v>103.66</v>
      </c>
      <c r="G7" s="259">
        <v>103.52</v>
      </c>
      <c r="H7" s="259">
        <v>103.12</v>
      </c>
      <c r="I7" s="259">
        <v>104.08</v>
      </c>
      <c r="J7" s="259">
        <v>102.71</v>
      </c>
      <c r="K7" s="259">
        <v>102.68</v>
      </c>
      <c r="L7" s="259">
        <v>101.56</v>
      </c>
      <c r="M7" s="259">
        <v>102.11</v>
      </c>
      <c r="N7" s="259">
        <v>99.57</v>
      </c>
    </row>
    <row r="8" spans="1:14">
      <c r="A8" s="259" t="s">
        <v>1824</v>
      </c>
      <c r="C8" s="259">
        <v>103.52</v>
      </c>
      <c r="D8" s="259">
        <v>105.06</v>
      </c>
      <c r="E8" s="259">
        <v>102.83</v>
      </c>
      <c r="F8" s="259">
        <v>97.42</v>
      </c>
      <c r="G8" s="259">
        <v>91.1</v>
      </c>
      <c r="H8" s="259">
        <v>97.36</v>
      </c>
      <c r="I8" s="259">
        <v>103.69</v>
      </c>
      <c r="J8" s="259">
        <v>109.91</v>
      </c>
      <c r="K8" s="259">
        <v>114.91</v>
      </c>
      <c r="L8" s="259">
        <v>107.55</v>
      </c>
      <c r="M8" s="259">
        <v>106.65</v>
      </c>
      <c r="N8" s="259">
        <v>114.09</v>
      </c>
    </row>
    <row r="9" spans="1:14">
      <c r="A9" s="259" t="s">
        <v>1825</v>
      </c>
      <c r="C9" s="259">
        <v>99.32</v>
      </c>
      <c r="D9" s="259">
        <v>100.66</v>
      </c>
      <c r="E9" s="259">
        <v>102.79</v>
      </c>
      <c r="F9" s="259">
        <v>109.01</v>
      </c>
      <c r="G9" s="259">
        <v>112.54</v>
      </c>
      <c r="H9" s="259">
        <v>107.64</v>
      </c>
      <c r="I9" s="259">
        <v>101.23</v>
      </c>
      <c r="J9" s="259">
        <v>95.42</v>
      </c>
      <c r="K9" s="259">
        <v>95.46</v>
      </c>
      <c r="L9" s="259">
        <v>99.07</v>
      </c>
      <c r="M9" s="259">
        <v>99.32</v>
      </c>
      <c r="N9" s="259">
        <v>123.43</v>
      </c>
    </row>
    <row r="10" spans="1:14">
      <c r="A10" s="259" t="s">
        <v>1826</v>
      </c>
      <c r="C10" s="259">
        <v>95.01</v>
      </c>
      <c r="D10" s="259">
        <v>95.96</v>
      </c>
      <c r="E10" s="259">
        <v>94.32</v>
      </c>
      <c r="F10" s="259">
        <v>95.22</v>
      </c>
      <c r="G10" s="259">
        <v>95.88</v>
      </c>
      <c r="H10" s="259">
        <v>97.07</v>
      </c>
      <c r="I10" s="259">
        <v>98.27</v>
      </c>
      <c r="J10" s="259">
        <v>97.81</v>
      </c>
      <c r="K10" s="259">
        <v>97.69</v>
      </c>
      <c r="L10" s="259">
        <v>97.62</v>
      </c>
      <c r="M10" s="259">
        <v>100</v>
      </c>
      <c r="N10" s="259">
        <v>94.25</v>
      </c>
    </row>
    <row r="11" spans="1:14">
      <c r="A11" s="259" t="s">
        <v>1827</v>
      </c>
      <c r="C11" s="259">
        <v>92.43</v>
      </c>
      <c r="D11" s="259">
        <v>90.65</v>
      </c>
      <c r="E11" s="259">
        <v>95.08</v>
      </c>
      <c r="F11" s="259">
        <v>95.48</v>
      </c>
      <c r="G11" s="259">
        <v>95.48</v>
      </c>
      <c r="H11" s="259">
        <v>96.11</v>
      </c>
      <c r="I11" s="259">
        <v>101.94</v>
      </c>
      <c r="J11" s="259">
        <v>97.38</v>
      </c>
      <c r="K11" s="259" t="s">
        <v>220</v>
      </c>
      <c r="L11" s="259" t="s">
        <v>220</v>
      </c>
      <c r="M11" s="259" t="s">
        <v>220</v>
      </c>
      <c r="N11" s="259" t="s">
        <v>220</v>
      </c>
    </row>
    <row r="12" spans="1:14">
      <c r="A12" s="259" t="s">
        <v>1828</v>
      </c>
      <c r="C12" s="259">
        <v>90.59</v>
      </c>
      <c r="D12" s="259">
        <v>80.69</v>
      </c>
      <c r="E12" s="259">
        <v>81.59</v>
      </c>
      <c r="F12" s="259">
        <v>80.08</v>
      </c>
      <c r="G12" s="259">
        <v>88.68</v>
      </c>
      <c r="H12" s="259">
        <v>100.46</v>
      </c>
      <c r="I12" s="259">
        <v>93.99</v>
      </c>
      <c r="J12" s="259">
        <v>94.71</v>
      </c>
      <c r="K12" s="259">
        <v>78.83</v>
      </c>
      <c r="L12" s="259">
        <v>86.31</v>
      </c>
      <c r="M12" s="259">
        <v>91.1</v>
      </c>
      <c r="N12" s="259">
        <v>94.05</v>
      </c>
    </row>
    <row r="13" spans="1:14">
      <c r="A13" s="259" t="s">
        <v>1829</v>
      </c>
      <c r="C13" s="259">
        <v>89.33</v>
      </c>
      <c r="D13" s="259">
        <v>95.25</v>
      </c>
      <c r="E13" s="259">
        <v>87.19</v>
      </c>
      <c r="F13" s="259">
        <v>84.04</v>
      </c>
      <c r="G13" s="259">
        <v>88.95</v>
      </c>
      <c r="H13" s="259">
        <v>94.02</v>
      </c>
      <c r="I13" s="259">
        <v>91.49</v>
      </c>
      <c r="J13" s="259">
        <v>92.68</v>
      </c>
      <c r="K13" s="259">
        <v>91.99</v>
      </c>
      <c r="L13" s="259">
        <v>93.11</v>
      </c>
      <c r="M13" s="259" t="s">
        <v>220</v>
      </c>
      <c r="N13" s="259">
        <v>96.71</v>
      </c>
    </row>
    <row r="14" spans="1:14">
      <c r="A14" s="259" t="s">
        <v>1830</v>
      </c>
      <c r="C14" s="259">
        <v>88.55</v>
      </c>
      <c r="D14" s="259">
        <v>88.83</v>
      </c>
      <c r="E14" s="259">
        <v>87.95</v>
      </c>
      <c r="F14" s="259">
        <v>87</v>
      </c>
      <c r="G14" s="259">
        <v>90.46</v>
      </c>
      <c r="H14" s="259">
        <v>89.88</v>
      </c>
      <c r="I14" s="259">
        <v>89.58</v>
      </c>
      <c r="J14" s="259">
        <v>90.13</v>
      </c>
      <c r="K14" s="259">
        <v>89.81</v>
      </c>
      <c r="L14" s="259">
        <v>87.31</v>
      </c>
      <c r="M14" s="259">
        <v>89.25</v>
      </c>
      <c r="N14" s="259">
        <v>89.04</v>
      </c>
    </row>
    <row r="15" spans="1:14">
      <c r="A15" s="259" t="s">
        <v>1831</v>
      </c>
      <c r="C15" s="259">
        <v>87.76</v>
      </c>
      <c r="D15" s="259">
        <v>90.19</v>
      </c>
      <c r="E15" s="259">
        <v>86.47</v>
      </c>
      <c r="F15" s="259">
        <v>86.44</v>
      </c>
      <c r="G15" s="259">
        <v>87.84</v>
      </c>
      <c r="H15" s="259">
        <v>89.08</v>
      </c>
      <c r="I15" s="259">
        <v>90.49</v>
      </c>
      <c r="J15" s="259">
        <v>89.92</v>
      </c>
      <c r="K15" s="259">
        <v>93.71</v>
      </c>
      <c r="L15" s="259">
        <v>92.44</v>
      </c>
      <c r="M15" s="259">
        <v>92.71</v>
      </c>
      <c r="N15" s="259">
        <v>94.89</v>
      </c>
    </row>
    <row r="16" spans="1:14">
      <c r="A16" s="259" t="s">
        <v>1832</v>
      </c>
      <c r="C16" s="259">
        <v>83.72</v>
      </c>
      <c r="D16" s="259">
        <v>83.34</v>
      </c>
      <c r="E16" s="259">
        <v>84.38</v>
      </c>
      <c r="F16" s="259">
        <v>83.76</v>
      </c>
      <c r="G16" s="259">
        <v>84.08</v>
      </c>
      <c r="H16" s="259">
        <v>85.98</v>
      </c>
      <c r="I16" s="259">
        <v>86.4</v>
      </c>
      <c r="J16" s="259">
        <v>88.36</v>
      </c>
      <c r="K16" s="259">
        <v>88.78</v>
      </c>
      <c r="L16" s="259">
        <v>78.650000000000006</v>
      </c>
      <c r="M16" s="259">
        <v>74.53</v>
      </c>
      <c r="N16" s="259">
        <v>78.75</v>
      </c>
    </row>
    <row r="17" spans="1:14">
      <c r="A17" s="259" t="s">
        <v>1833</v>
      </c>
      <c r="C17" s="259">
        <v>82.64</v>
      </c>
      <c r="D17" s="259">
        <v>79.5</v>
      </c>
      <c r="E17" s="259">
        <v>80.13</v>
      </c>
      <c r="F17" s="259">
        <v>82.83</v>
      </c>
      <c r="G17" s="259">
        <v>86.84</v>
      </c>
      <c r="H17" s="259">
        <v>89.11</v>
      </c>
      <c r="I17" s="259">
        <v>87.35</v>
      </c>
      <c r="J17" s="259">
        <v>89.09</v>
      </c>
      <c r="K17" s="259">
        <v>87.49</v>
      </c>
      <c r="L17" s="259">
        <v>87.94</v>
      </c>
      <c r="M17" s="259">
        <v>89.06</v>
      </c>
      <c r="N17" s="259">
        <v>89</v>
      </c>
    </row>
    <row r="18" spans="1:14">
      <c r="A18" s="259" t="s">
        <v>1834</v>
      </c>
      <c r="C18" s="259">
        <v>81.64</v>
      </c>
      <c r="D18" s="259">
        <v>75.58</v>
      </c>
      <c r="E18" s="259" t="s">
        <v>220</v>
      </c>
      <c r="F18" s="259" t="s">
        <v>220</v>
      </c>
      <c r="G18" s="259" t="s">
        <v>220</v>
      </c>
      <c r="H18" s="259" t="s">
        <v>220</v>
      </c>
      <c r="I18" s="259" t="s">
        <v>220</v>
      </c>
      <c r="J18" s="259" t="s">
        <v>220</v>
      </c>
      <c r="K18" s="259" t="s">
        <v>220</v>
      </c>
      <c r="L18" s="259" t="s">
        <v>220</v>
      </c>
      <c r="M18" s="259" t="s">
        <v>220</v>
      </c>
      <c r="N18" s="259" t="s">
        <v>220</v>
      </c>
    </row>
    <row r="19" spans="1:14">
      <c r="A19" s="259" t="s">
        <v>1835</v>
      </c>
      <c r="C19" s="259">
        <v>81.05</v>
      </c>
      <c r="D19" s="259">
        <v>81.48</v>
      </c>
      <c r="E19" s="259">
        <v>81.849999999999994</v>
      </c>
      <c r="F19" s="259">
        <v>82.27</v>
      </c>
      <c r="G19" s="259">
        <v>82.33</v>
      </c>
      <c r="H19" s="259">
        <v>82.27</v>
      </c>
      <c r="I19" s="259">
        <v>82.39</v>
      </c>
      <c r="J19" s="259">
        <v>83.25</v>
      </c>
      <c r="K19" s="259">
        <v>84.43</v>
      </c>
      <c r="L19" s="259">
        <v>84.33</v>
      </c>
      <c r="M19" s="259">
        <v>84.25</v>
      </c>
      <c r="N19" s="259">
        <v>84.27</v>
      </c>
    </row>
    <row r="20" spans="1:14">
      <c r="A20" s="259" t="s">
        <v>1836</v>
      </c>
      <c r="C20" s="259">
        <v>77.680000000000007</v>
      </c>
      <c r="D20" s="259">
        <v>78.44</v>
      </c>
      <c r="E20" s="259">
        <v>78.38</v>
      </c>
      <c r="F20" s="259">
        <v>78.84</v>
      </c>
      <c r="G20" s="259">
        <v>75.599999999999994</v>
      </c>
      <c r="H20" s="259">
        <v>64.900000000000006</v>
      </c>
      <c r="I20" s="259" t="s">
        <v>220</v>
      </c>
      <c r="J20" s="259" t="s">
        <v>220</v>
      </c>
      <c r="K20" s="259">
        <v>63.44</v>
      </c>
      <c r="L20" s="259">
        <v>73.27</v>
      </c>
      <c r="M20" s="259">
        <v>83.58</v>
      </c>
      <c r="N20" s="259">
        <v>83.33</v>
      </c>
    </row>
    <row r="21" spans="1:14">
      <c r="A21" s="259" t="s">
        <v>1837</v>
      </c>
      <c r="C21" s="259">
        <v>75.400000000000006</v>
      </c>
      <c r="D21" s="259">
        <v>77.91</v>
      </c>
      <c r="E21" s="259">
        <v>79.45</v>
      </c>
      <c r="F21" s="259">
        <v>80.650000000000006</v>
      </c>
      <c r="G21" s="259">
        <v>81.11</v>
      </c>
      <c r="H21" s="259">
        <v>81.88</v>
      </c>
      <c r="I21" s="259">
        <v>84.67</v>
      </c>
      <c r="J21" s="259">
        <v>84.06</v>
      </c>
      <c r="K21" s="259">
        <v>81.099999999999994</v>
      </c>
      <c r="L21" s="259">
        <v>78.84</v>
      </c>
      <c r="M21" s="259">
        <v>77.97</v>
      </c>
      <c r="N21" s="259">
        <v>79.03</v>
      </c>
    </row>
    <row r="22" spans="1:14">
      <c r="A22" s="259" t="s">
        <v>1838</v>
      </c>
      <c r="C22" s="259">
        <v>75.31</v>
      </c>
      <c r="D22" s="259">
        <v>75.650000000000006</v>
      </c>
      <c r="E22" s="259">
        <v>76.38</v>
      </c>
      <c r="F22" s="259" t="s">
        <v>220</v>
      </c>
      <c r="G22" s="259" t="s">
        <v>220</v>
      </c>
      <c r="H22" s="259" t="s">
        <v>220</v>
      </c>
      <c r="I22" s="259" t="s">
        <v>220</v>
      </c>
      <c r="J22" s="259" t="s">
        <v>220</v>
      </c>
      <c r="K22" s="259" t="s">
        <v>220</v>
      </c>
      <c r="L22" s="259" t="s">
        <v>220</v>
      </c>
      <c r="M22" s="259" t="s">
        <v>220</v>
      </c>
      <c r="N22" s="259" t="s">
        <v>220</v>
      </c>
    </row>
    <row r="23" spans="1:14">
      <c r="A23" s="259" t="s">
        <v>1839</v>
      </c>
      <c r="C23" s="259">
        <v>74.7</v>
      </c>
      <c r="D23" s="259" t="s">
        <v>220</v>
      </c>
      <c r="E23" s="259" t="s">
        <v>220</v>
      </c>
      <c r="F23" s="259">
        <v>64.599999999999994</v>
      </c>
      <c r="G23" s="259">
        <v>65.209999999999994</v>
      </c>
      <c r="H23" s="259">
        <v>72.540000000000006</v>
      </c>
      <c r="I23" s="259">
        <v>71.47</v>
      </c>
      <c r="J23" s="259">
        <v>75.84</v>
      </c>
      <c r="K23" s="259" t="s">
        <v>220</v>
      </c>
      <c r="L23" s="259" t="s">
        <v>220</v>
      </c>
      <c r="M23" s="259" t="s">
        <v>220</v>
      </c>
      <c r="N23" s="259" t="s">
        <v>220</v>
      </c>
    </row>
    <row r="24" spans="1:14">
      <c r="A24" s="259" t="s">
        <v>1840</v>
      </c>
      <c r="C24" s="259">
        <v>74.23</v>
      </c>
      <c r="D24" s="259" t="s">
        <v>220</v>
      </c>
      <c r="E24" s="259" t="s">
        <v>220</v>
      </c>
      <c r="F24" s="259">
        <v>84.25</v>
      </c>
      <c r="G24" s="259">
        <v>90.66</v>
      </c>
      <c r="H24" s="259">
        <v>92.43</v>
      </c>
      <c r="I24" s="259">
        <v>93.51</v>
      </c>
      <c r="J24" s="259">
        <v>87.97</v>
      </c>
      <c r="K24" s="259">
        <v>79.39</v>
      </c>
      <c r="L24" s="259">
        <v>75.63</v>
      </c>
      <c r="M24" s="259">
        <v>75.510000000000005</v>
      </c>
      <c r="N24" s="259">
        <v>79.89</v>
      </c>
    </row>
    <row r="25" spans="1:14">
      <c r="A25" s="259" t="s">
        <v>1841</v>
      </c>
      <c r="C25" s="259">
        <v>73.959999999999994</v>
      </c>
      <c r="D25" s="259">
        <v>77.989999999999995</v>
      </c>
      <c r="E25" s="259">
        <v>75.290000000000006</v>
      </c>
      <c r="F25" s="259">
        <v>72.45</v>
      </c>
      <c r="G25" s="259">
        <v>72.88</v>
      </c>
      <c r="H25" s="259">
        <v>73.13</v>
      </c>
      <c r="I25" s="259">
        <v>74.38</v>
      </c>
      <c r="J25" s="259">
        <v>72.849999999999994</v>
      </c>
      <c r="K25" s="259">
        <v>73.72</v>
      </c>
      <c r="L25" s="259">
        <v>70.25</v>
      </c>
      <c r="M25" s="259">
        <v>71.75</v>
      </c>
      <c r="N25" s="259">
        <v>74.2</v>
      </c>
    </row>
    <row r="26" spans="1:14">
      <c r="A26" s="259" t="s">
        <v>1842</v>
      </c>
      <c r="C26" s="259">
        <v>73.34</v>
      </c>
      <c r="D26" s="259">
        <v>70.31</v>
      </c>
      <c r="E26" s="259">
        <v>69.88</v>
      </c>
      <c r="F26" s="259">
        <v>70.680000000000007</v>
      </c>
      <c r="G26" s="259">
        <v>72.239999999999995</v>
      </c>
      <c r="H26" s="259">
        <v>73.08</v>
      </c>
      <c r="I26" s="259">
        <v>73.33</v>
      </c>
      <c r="J26" s="259">
        <v>75.45</v>
      </c>
      <c r="K26" s="259">
        <v>79.08</v>
      </c>
      <c r="L26" s="259" t="s">
        <v>220</v>
      </c>
      <c r="M26" s="259" t="s">
        <v>220</v>
      </c>
      <c r="N26" s="259" t="s">
        <v>220</v>
      </c>
    </row>
    <row r="27" spans="1:14">
      <c r="A27" s="259" t="s">
        <v>1843</v>
      </c>
      <c r="C27" s="259">
        <v>73.03</v>
      </c>
      <c r="D27" s="259">
        <v>72.930000000000007</v>
      </c>
      <c r="E27" s="259">
        <v>72.02</v>
      </c>
      <c r="F27" s="259">
        <v>74.489999999999995</v>
      </c>
      <c r="G27" s="259">
        <v>74.819999999999993</v>
      </c>
      <c r="H27" s="259">
        <v>78.290000000000006</v>
      </c>
      <c r="I27" s="259">
        <v>76.489999999999995</v>
      </c>
      <c r="J27" s="259">
        <v>76.02</v>
      </c>
      <c r="K27" s="259">
        <v>76.319999999999993</v>
      </c>
      <c r="L27" s="259">
        <v>73.88</v>
      </c>
      <c r="M27" s="259">
        <v>71.31</v>
      </c>
      <c r="N27" s="259">
        <v>71.14</v>
      </c>
    </row>
    <row r="28" spans="1:14">
      <c r="A28" s="259" t="s">
        <v>1844</v>
      </c>
      <c r="C28" s="259">
        <v>72.64</v>
      </c>
      <c r="D28" s="259">
        <v>74.69</v>
      </c>
      <c r="E28" s="259">
        <v>77.489999999999995</v>
      </c>
      <c r="F28" s="259">
        <v>78.02</v>
      </c>
      <c r="G28" s="259">
        <v>77.709999999999994</v>
      </c>
      <c r="H28" s="259">
        <v>76.790000000000006</v>
      </c>
      <c r="I28" s="259">
        <v>74.42</v>
      </c>
      <c r="J28" s="259">
        <v>79.92</v>
      </c>
      <c r="K28" s="259">
        <v>78.680000000000007</v>
      </c>
      <c r="L28" s="259">
        <v>78.650000000000006</v>
      </c>
      <c r="M28" s="259">
        <v>77.739999999999995</v>
      </c>
      <c r="N28" s="259">
        <v>75.23</v>
      </c>
    </row>
    <row r="29" spans="1:14">
      <c r="A29" s="259" t="s">
        <v>1845</v>
      </c>
      <c r="C29" s="259">
        <v>71.650000000000006</v>
      </c>
      <c r="D29" s="259">
        <v>72.430000000000007</v>
      </c>
      <c r="E29" s="259">
        <v>71.790000000000006</v>
      </c>
      <c r="F29" s="259">
        <v>70.38</v>
      </c>
      <c r="G29" s="259">
        <v>70.03</v>
      </c>
      <c r="H29" s="259">
        <v>69.709999999999994</v>
      </c>
      <c r="I29" s="259">
        <v>70.17</v>
      </c>
      <c r="J29" s="259">
        <v>69.37</v>
      </c>
      <c r="K29" s="259">
        <v>69.47</v>
      </c>
      <c r="L29" s="259">
        <v>67.94</v>
      </c>
      <c r="M29" s="259" t="s">
        <v>220</v>
      </c>
      <c r="N29" s="259" t="s">
        <v>220</v>
      </c>
    </row>
    <row r="30" spans="1:14">
      <c r="A30" s="259" t="s">
        <v>1846</v>
      </c>
      <c r="C30" s="259">
        <v>71.37</v>
      </c>
      <c r="D30" s="259">
        <v>74.62</v>
      </c>
      <c r="E30" s="259">
        <v>75.11</v>
      </c>
      <c r="F30" s="259">
        <v>77.709999999999994</v>
      </c>
      <c r="G30" s="259">
        <v>79.8</v>
      </c>
      <c r="H30" s="259">
        <v>78.23</v>
      </c>
      <c r="I30" s="259">
        <v>73.91</v>
      </c>
      <c r="J30" s="259">
        <v>77.12</v>
      </c>
      <c r="K30" s="259">
        <v>87.15</v>
      </c>
      <c r="L30" s="259" t="s">
        <v>220</v>
      </c>
      <c r="M30" s="259" t="s">
        <v>220</v>
      </c>
      <c r="N30" s="259" t="s">
        <v>220</v>
      </c>
    </row>
    <row r="31" spans="1:14">
      <c r="A31" s="259" t="s">
        <v>1847</v>
      </c>
      <c r="C31" s="259">
        <v>71.31</v>
      </c>
      <c r="D31" s="259">
        <v>71.44</v>
      </c>
      <c r="E31" s="259">
        <v>70.3</v>
      </c>
      <c r="F31" s="259">
        <v>70.11</v>
      </c>
      <c r="G31" s="259">
        <v>69.069999999999993</v>
      </c>
      <c r="H31" s="259">
        <v>66.11</v>
      </c>
      <c r="I31" s="259">
        <v>67.23</v>
      </c>
      <c r="J31" s="259">
        <v>72.73</v>
      </c>
      <c r="K31" s="259">
        <v>74.98</v>
      </c>
      <c r="L31" s="259">
        <v>69.92</v>
      </c>
      <c r="M31" s="259">
        <v>69.64</v>
      </c>
      <c r="N31" s="259">
        <v>70.59</v>
      </c>
    </row>
    <row r="32" spans="1:14">
      <c r="A32" s="259" t="s">
        <v>1848</v>
      </c>
      <c r="C32" s="259">
        <v>70.849999999999994</v>
      </c>
      <c r="D32" s="259">
        <v>69.239999999999995</v>
      </c>
      <c r="E32" s="259">
        <v>75.95</v>
      </c>
      <c r="F32" s="259">
        <v>71.680000000000007</v>
      </c>
      <c r="G32" s="259">
        <v>76.11</v>
      </c>
      <c r="H32" s="259">
        <v>79.209999999999994</v>
      </c>
      <c r="I32" s="259" t="s">
        <v>220</v>
      </c>
      <c r="J32" s="259" t="s">
        <v>220</v>
      </c>
      <c r="K32" s="259">
        <v>71.150000000000006</v>
      </c>
      <c r="L32" s="259">
        <v>71.83</v>
      </c>
      <c r="M32" s="259">
        <v>73.260000000000005</v>
      </c>
      <c r="N32" s="259">
        <v>73.349999999999994</v>
      </c>
    </row>
    <row r="33" spans="1:14">
      <c r="A33" s="259" t="s">
        <v>1849</v>
      </c>
      <c r="C33" s="259">
        <v>70.8</v>
      </c>
      <c r="D33" s="259">
        <v>80.209999999999994</v>
      </c>
      <c r="E33" s="259">
        <v>81.16</v>
      </c>
      <c r="F33" s="259">
        <v>77.59</v>
      </c>
      <c r="G33" s="259">
        <v>81.53</v>
      </c>
      <c r="H33" s="259">
        <v>82.74</v>
      </c>
      <c r="I33" s="259">
        <v>87.93</v>
      </c>
      <c r="J33" s="259" t="s">
        <v>220</v>
      </c>
      <c r="K33" s="259" t="s">
        <v>220</v>
      </c>
      <c r="L33" s="259" t="s">
        <v>220</v>
      </c>
      <c r="M33" s="259" t="s">
        <v>220</v>
      </c>
      <c r="N33" s="259" t="s">
        <v>220</v>
      </c>
    </row>
    <row r="34" spans="1:14">
      <c r="A34" s="259" t="s">
        <v>1850</v>
      </c>
      <c r="C34" s="259">
        <v>70.52</v>
      </c>
      <c r="D34" s="259">
        <v>71.41</v>
      </c>
      <c r="E34" s="259">
        <v>69.069999999999993</v>
      </c>
      <c r="F34" s="259">
        <v>67.84</v>
      </c>
      <c r="G34" s="259">
        <v>65.709999999999994</v>
      </c>
      <c r="H34" s="259">
        <v>68.45</v>
      </c>
      <c r="I34" s="259">
        <v>69.95</v>
      </c>
      <c r="J34" s="259">
        <v>66.47</v>
      </c>
      <c r="K34" s="259">
        <v>68.16</v>
      </c>
      <c r="L34" s="259">
        <v>63.14</v>
      </c>
      <c r="M34" s="259">
        <v>61.98</v>
      </c>
      <c r="N34" s="259">
        <v>63.13</v>
      </c>
    </row>
    <row r="35" spans="1:14">
      <c r="A35" s="259" t="s">
        <v>1851</v>
      </c>
      <c r="C35" s="259">
        <v>70.37</v>
      </c>
      <c r="D35" s="259">
        <v>72.900000000000006</v>
      </c>
      <c r="E35" s="259">
        <v>71.7</v>
      </c>
      <c r="F35" s="259">
        <v>77.77</v>
      </c>
      <c r="G35" s="259">
        <v>75.099999999999994</v>
      </c>
      <c r="H35" s="259">
        <v>72.040000000000006</v>
      </c>
      <c r="I35" s="259" t="s">
        <v>220</v>
      </c>
      <c r="J35" s="259">
        <v>75.58</v>
      </c>
      <c r="K35" s="259">
        <v>74.069999999999993</v>
      </c>
      <c r="L35" s="259">
        <v>73.06</v>
      </c>
      <c r="M35" s="259">
        <v>72.37</v>
      </c>
      <c r="N35" s="259">
        <v>73.680000000000007</v>
      </c>
    </row>
    <row r="36" spans="1:14">
      <c r="A36" s="259" t="s">
        <v>1852</v>
      </c>
      <c r="C36" s="259">
        <v>69.92</v>
      </c>
      <c r="D36" s="259">
        <v>70.92</v>
      </c>
      <c r="E36" s="259">
        <v>75.89</v>
      </c>
      <c r="F36" s="259">
        <v>81.19</v>
      </c>
      <c r="G36" s="259">
        <v>83.99</v>
      </c>
      <c r="H36" s="259">
        <v>86.09</v>
      </c>
      <c r="I36" s="259">
        <v>88.38</v>
      </c>
      <c r="J36" s="259">
        <v>89.61</v>
      </c>
      <c r="K36" s="259">
        <v>71.02</v>
      </c>
      <c r="L36" s="259">
        <v>72.58</v>
      </c>
      <c r="M36" s="259">
        <v>76.58</v>
      </c>
      <c r="N36" s="259">
        <v>68.36</v>
      </c>
    </row>
    <row r="37" spans="1:14">
      <c r="A37" s="259" t="s">
        <v>1853</v>
      </c>
      <c r="C37" s="259">
        <v>69.77</v>
      </c>
      <c r="D37" s="259">
        <v>71.28</v>
      </c>
      <c r="E37" s="259">
        <v>69.16</v>
      </c>
      <c r="F37" s="259">
        <v>69.36</v>
      </c>
      <c r="G37" s="259">
        <v>69.64</v>
      </c>
      <c r="H37" s="259">
        <v>68.98</v>
      </c>
      <c r="I37" s="259">
        <v>68.95</v>
      </c>
      <c r="J37" s="259">
        <v>69.989999999999995</v>
      </c>
      <c r="K37" s="259">
        <v>71.33</v>
      </c>
      <c r="L37" s="259">
        <v>73.92</v>
      </c>
      <c r="M37" s="259">
        <v>75.260000000000005</v>
      </c>
      <c r="N37" s="259">
        <v>74.709999999999994</v>
      </c>
    </row>
    <row r="38" spans="1:14">
      <c r="A38" s="259" t="s">
        <v>1854</v>
      </c>
      <c r="C38" s="259">
        <v>69.72</v>
      </c>
      <c r="D38" s="259">
        <v>75.150000000000006</v>
      </c>
      <c r="E38" s="259">
        <v>79.33</v>
      </c>
      <c r="F38" s="259">
        <v>72.42</v>
      </c>
      <c r="G38" s="259">
        <v>71.75</v>
      </c>
      <c r="H38" s="259">
        <v>72.62</v>
      </c>
      <c r="I38" s="259">
        <v>73.97</v>
      </c>
      <c r="J38" s="259">
        <v>73.17</v>
      </c>
      <c r="K38" s="259">
        <v>71.739999999999995</v>
      </c>
      <c r="L38" s="259">
        <v>69.11</v>
      </c>
      <c r="M38" s="259">
        <v>66.58</v>
      </c>
      <c r="N38" s="259">
        <v>70.959999999999994</v>
      </c>
    </row>
    <row r="39" spans="1:14">
      <c r="A39" s="259" t="s">
        <v>1855</v>
      </c>
      <c r="C39" s="259">
        <v>69.05</v>
      </c>
      <c r="D39" s="259">
        <v>70.64</v>
      </c>
      <c r="E39" s="259">
        <v>69.91</v>
      </c>
      <c r="F39" s="259">
        <v>66.34</v>
      </c>
      <c r="G39" s="259">
        <v>66.400000000000006</v>
      </c>
      <c r="H39" s="259">
        <v>64.88</v>
      </c>
      <c r="I39" s="259">
        <v>64.47</v>
      </c>
      <c r="J39" s="259">
        <v>64.540000000000006</v>
      </c>
      <c r="K39" s="259">
        <v>60.95</v>
      </c>
      <c r="L39" s="259">
        <v>59.48</v>
      </c>
      <c r="M39" s="259">
        <v>62</v>
      </c>
      <c r="N39" s="259">
        <v>64.760000000000005</v>
      </c>
    </row>
    <row r="40" spans="1:14">
      <c r="A40" s="259" t="s">
        <v>1856</v>
      </c>
      <c r="C40" s="259">
        <v>68.239999999999995</v>
      </c>
      <c r="D40" s="259">
        <v>71.55</v>
      </c>
      <c r="E40" s="259">
        <v>68.61</v>
      </c>
      <c r="F40" s="259">
        <v>71.33</v>
      </c>
      <c r="G40" s="259">
        <v>73.209999999999994</v>
      </c>
      <c r="H40" s="259">
        <v>63.29</v>
      </c>
      <c r="I40" s="259">
        <v>65.56</v>
      </c>
      <c r="J40" s="259">
        <v>67.290000000000006</v>
      </c>
      <c r="K40" s="259">
        <v>65.36</v>
      </c>
      <c r="L40" s="259">
        <v>58.92</v>
      </c>
      <c r="M40" s="259" t="s">
        <v>220</v>
      </c>
      <c r="N40" s="259" t="s">
        <v>220</v>
      </c>
    </row>
    <row r="41" spans="1:14">
      <c r="A41" s="259" t="s">
        <v>1857</v>
      </c>
      <c r="C41" s="259">
        <v>67.930000000000007</v>
      </c>
      <c r="D41" s="259" t="s">
        <v>220</v>
      </c>
      <c r="E41" s="259">
        <v>70.84</v>
      </c>
      <c r="F41" s="259">
        <v>68.510000000000005</v>
      </c>
      <c r="G41" s="259">
        <v>68.260000000000005</v>
      </c>
      <c r="H41" s="259">
        <v>68.02</v>
      </c>
      <c r="I41" s="259">
        <v>68.069999999999993</v>
      </c>
      <c r="J41" s="259" t="s">
        <v>220</v>
      </c>
      <c r="K41" s="259">
        <v>65.53</v>
      </c>
      <c r="L41" s="259">
        <v>68.14</v>
      </c>
      <c r="M41" s="259" t="s">
        <v>220</v>
      </c>
      <c r="N41" s="259" t="s">
        <v>220</v>
      </c>
    </row>
    <row r="42" spans="1:14">
      <c r="A42" s="259" t="s">
        <v>1858</v>
      </c>
      <c r="C42" s="259">
        <v>66.27</v>
      </c>
      <c r="D42" s="259">
        <v>67.12</v>
      </c>
      <c r="E42" s="259">
        <v>67.13</v>
      </c>
      <c r="F42" s="259">
        <v>67.540000000000006</v>
      </c>
      <c r="G42" s="259">
        <v>69.8</v>
      </c>
      <c r="H42" s="259">
        <v>71.36</v>
      </c>
      <c r="I42" s="259">
        <v>67.510000000000005</v>
      </c>
      <c r="J42" s="259">
        <v>68.2</v>
      </c>
      <c r="K42" s="259">
        <v>66.23</v>
      </c>
      <c r="L42" s="259">
        <v>66.510000000000005</v>
      </c>
      <c r="M42" s="259">
        <v>65.680000000000007</v>
      </c>
      <c r="N42" s="259">
        <v>64.56</v>
      </c>
    </row>
    <row r="43" spans="1:14">
      <c r="A43" s="259" t="s">
        <v>1859</v>
      </c>
      <c r="C43" s="259">
        <v>66.12</v>
      </c>
      <c r="D43" s="259">
        <v>66.12</v>
      </c>
      <c r="E43" s="259">
        <v>66.77</v>
      </c>
      <c r="F43" s="259">
        <v>68.03</v>
      </c>
      <c r="G43" s="259">
        <v>68.03</v>
      </c>
      <c r="H43" s="259">
        <v>67.349999999999994</v>
      </c>
      <c r="I43" s="259">
        <v>66.88</v>
      </c>
      <c r="J43" s="259">
        <v>65.94</v>
      </c>
      <c r="K43" s="259">
        <v>66.16</v>
      </c>
      <c r="L43" s="259" t="s">
        <v>220</v>
      </c>
      <c r="M43" s="259" t="s">
        <v>220</v>
      </c>
      <c r="N43" s="259" t="s">
        <v>220</v>
      </c>
    </row>
    <row r="44" spans="1:14">
      <c r="A44" s="259" t="s">
        <v>1860</v>
      </c>
      <c r="C44" s="259">
        <v>65.91</v>
      </c>
      <c r="D44" s="259" t="s">
        <v>220</v>
      </c>
      <c r="E44" s="259">
        <v>70.430000000000007</v>
      </c>
      <c r="F44" s="259">
        <v>69.680000000000007</v>
      </c>
      <c r="G44" s="259">
        <v>69.09</v>
      </c>
      <c r="H44" s="259">
        <v>73.290000000000006</v>
      </c>
      <c r="I44" s="259">
        <v>69.41</v>
      </c>
      <c r="J44" s="259">
        <v>71.05</v>
      </c>
      <c r="K44" s="259">
        <v>70.63</v>
      </c>
      <c r="L44" s="259">
        <v>67.2</v>
      </c>
      <c r="M44" s="259">
        <v>66.180000000000007</v>
      </c>
      <c r="N44" s="259" t="s">
        <v>220</v>
      </c>
    </row>
    <row r="45" spans="1:14">
      <c r="A45" s="259" t="s">
        <v>1861</v>
      </c>
      <c r="C45" s="259">
        <v>65.69</v>
      </c>
      <c r="D45" s="259">
        <v>64.069999999999993</v>
      </c>
      <c r="E45" s="259">
        <v>64.06</v>
      </c>
      <c r="F45" s="259">
        <v>62.38</v>
      </c>
      <c r="G45" s="259">
        <v>62.23</v>
      </c>
      <c r="H45" s="259">
        <v>66.05</v>
      </c>
      <c r="I45" s="259">
        <v>68.27</v>
      </c>
      <c r="J45" s="259" t="s">
        <v>220</v>
      </c>
      <c r="K45" s="259" t="s">
        <v>220</v>
      </c>
      <c r="L45" s="259" t="s">
        <v>220</v>
      </c>
      <c r="M45" s="259" t="s">
        <v>220</v>
      </c>
      <c r="N45" s="259" t="s">
        <v>220</v>
      </c>
    </row>
    <row r="46" spans="1:14">
      <c r="A46" s="259" t="s">
        <v>1862</v>
      </c>
      <c r="C46" s="259">
        <v>65.56</v>
      </c>
      <c r="D46" s="259">
        <v>65.81</v>
      </c>
      <c r="E46" s="259">
        <v>64.099999999999994</v>
      </c>
      <c r="F46" s="259">
        <v>64.67</v>
      </c>
      <c r="G46" s="259">
        <v>66.010000000000005</v>
      </c>
      <c r="H46" s="259" t="s">
        <v>220</v>
      </c>
      <c r="I46" s="259">
        <v>70.22</v>
      </c>
      <c r="J46" s="259">
        <v>68.39</v>
      </c>
      <c r="K46" s="259" t="s">
        <v>220</v>
      </c>
      <c r="L46" s="259">
        <v>62.75</v>
      </c>
      <c r="M46" s="259">
        <v>61.96</v>
      </c>
      <c r="N46" s="259" t="s">
        <v>220</v>
      </c>
    </row>
    <row r="47" spans="1:14">
      <c r="A47" s="259" t="s">
        <v>1863</v>
      </c>
      <c r="C47" s="259">
        <v>65.55</v>
      </c>
      <c r="D47" s="259">
        <v>67.099999999999994</v>
      </c>
      <c r="E47" s="259">
        <v>64.14</v>
      </c>
      <c r="F47" s="259">
        <v>63.77</v>
      </c>
      <c r="G47" s="259">
        <v>62.96</v>
      </c>
      <c r="H47" s="259">
        <v>63.28</v>
      </c>
      <c r="I47" s="259">
        <v>63.64</v>
      </c>
      <c r="J47" s="259">
        <v>63.89</v>
      </c>
      <c r="K47" s="259">
        <v>64.91</v>
      </c>
      <c r="L47" s="259">
        <v>64.67</v>
      </c>
      <c r="M47" s="259">
        <v>64.83</v>
      </c>
      <c r="N47" s="259">
        <v>65.94</v>
      </c>
    </row>
    <row r="48" spans="1:14">
      <c r="A48" s="259" t="s">
        <v>1864</v>
      </c>
      <c r="C48" s="259">
        <v>64.08</v>
      </c>
      <c r="D48" s="259">
        <v>65.17</v>
      </c>
      <c r="E48" s="259" t="s">
        <v>220</v>
      </c>
      <c r="F48" s="259" t="s">
        <v>220</v>
      </c>
      <c r="G48" s="259">
        <v>70.72</v>
      </c>
      <c r="H48" s="259">
        <v>80.260000000000005</v>
      </c>
      <c r="I48" s="259">
        <v>88.69</v>
      </c>
      <c r="J48" s="259" t="s">
        <v>220</v>
      </c>
      <c r="K48" s="259" t="s">
        <v>220</v>
      </c>
      <c r="L48" s="259">
        <v>59.05</v>
      </c>
      <c r="M48" s="259" t="s">
        <v>220</v>
      </c>
      <c r="N48" s="259" t="s">
        <v>220</v>
      </c>
    </row>
    <row r="49" spans="1:14">
      <c r="A49" s="259" t="s">
        <v>1865</v>
      </c>
      <c r="C49" s="259">
        <v>63.46</v>
      </c>
      <c r="D49" s="259">
        <v>64.260000000000005</v>
      </c>
      <c r="E49" s="259">
        <v>64.97</v>
      </c>
      <c r="F49" s="259">
        <v>64.48</v>
      </c>
      <c r="G49" s="259">
        <v>65.28</v>
      </c>
      <c r="H49" s="259">
        <v>66.290000000000006</v>
      </c>
      <c r="I49" s="259">
        <v>65.849999999999994</v>
      </c>
      <c r="J49" s="259">
        <v>63.2</v>
      </c>
      <c r="K49" s="259">
        <v>63.27</v>
      </c>
      <c r="L49" s="259">
        <v>64.94</v>
      </c>
      <c r="M49" s="259">
        <v>66.94</v>
      </c>
      <c r="N49" s="259">
        <v>69.39</v>
      </c>
    </row>
    <row r="50" spans="1:14">
      <c r="A50" s="259" t="s">
        <v>1866</v>
      </c>
      <c r="C50" s="259">
        <v>63.25</v>
      </c>
      <c r="D50" s="259" t="s">
        <v>220</v>
      </c>
      <c r="E50" s="259" t="s">
        <v>220</v>
      </c>
      <c r="F50" s="259" t="s">
        <v>220</v>
      </c>
      <c r="G50" s="259" t="s">
        <v>220</v>
      </c>
      <c r="H50" s="259" t="s">
        <v>220</v>
      </c>
      <c r="I50" s="259" t="s">
        <v>220</v>
      </c>
      <c r="J50" s="259" t="s">
        <v>220</v>
      </c>
      <c r="K50" s="259" t="s">
        <v>220</v>
      </c>
      <c r="L50" s="259" t="s">
        <v>220</v>
      </c>
      <c r="M50" s="259" t="s">
        <v>220</v>
      </c>
      <c r="N50" s="259" t="s">
        <v>220</v>
      </c>
    </row>
    <row r="51" spans="1:14">
      <c r="A51" s="259" t="s">
        <v>1867</v>
      </c>
      <c r="C51" s="259">
        <v>62.74</v>
      </c>
      <c r="D51" s="259">
        <v>62.76</v>
      </c>
      <c r="E51" s="259">
        <v>65.540000000000006</v>
      </c>
      <c r="F51" s="259">
        <v>68.62</v>
      </c>
      <c r="G51" s="259">
        <v>69.849999999999994</v>
      </c>
      <c r="H51" s="259">
        <v>68.81</v>
      </c>
      <c r="I51" s="259">
        <v>69.31</v>
      </c>
      <c r="J51" s="259">
        <v>66.72</v>
      </c>
      <c r="K51" s="259">
        <v>67.349999999999994</v>
      </c>
      <c r="L51" s="259">
        <v>69.31</v>
      </c>
      <c r="M51" s="259">
        <v>68.34</v>
      </c>
      <c r="N51" s="259">
        <v>67.14</v>
      </c>
    </row>
    <row r="52" spans="1:14">
      <c r="A52" s="259" t="s">
        <v>1868</v>
      </c>
      <c r="C52" s="259">
        <v>61.95</v>
      </c>
      <c r="D52" s="259">
        <v>63.09</v>
      </c>
      <c r="E52" s="259">
        <v>63.56</v>
      </c>
      <c r="F52" s="259">
        <v>64.23</v>
      </c>
      <c r="G52" s="259">
        <v>67.84</v>
      </c>
      <c r="H52" s="259">
        <v>68.31</v>
      </c>
      <c r="I52" s="259">
        <v>68.2</v>
      </c>
      <c r="J52" s="259">
        <v>67.16</v>
      </c>
      <c r="K52" s="259" t="s">
        <v>220</v>
      </c>
      <c r="L52" s="259" t="s">
        <v>220</v>
      </c>
      <c r="M52" s="259">
        <v>64.08</v>
      </c>
      <c r="N52" s="259">
        <v>68.59</v>
      </c>
    </row>
    <row r="53" spans="1:14">
      <c r="A53" s="259" t="s">
        <v>1869</v>
      </c>
      <c r="C53" s="259">
        <v>61.08</v>
      </c>
      <c r="D53" s="259">
        <v>64.11</v>
      </c>
      <c r="E53" s="259">
        <v>64.81</v>
      </c>
      <c r="F53" s="259">
        <v>66.17</v>
      </c>
      <c r="G53" s="259">
        <v>67.67</v>
      </c>
      <c r="H53" s="259">
        <v>66</v>
      </c>
      <c r="I53" s="259">
        <v>74.31</v>
      </c>
      <c r="J53" s="259" t="s">
        <v>220</v>
      </c>
      <c r="K53" s="259">
        <v>69.87</v>
      </c>
      <c r="L53" s="259">
        <v>70.55</v>
      </c>
      <c r="M53" s="259" t="s">
        <v>220</v>
      </c>
      <c r="N53" s="259" t="s">
        <v>220</v>
      </c>
    </row>
    <row r="54" spans="1:14">
      <c r="A54" s="259" t="s">
        <v>1870</v>
      </c>
      <c r="C54" s="259">
        <v>61.01</v>
      </c>
      <c r="D54" s="259">
        <v>61.97</v>
      </c>
      <c r="E54" s="259">
        <v>61.45</v>
      </c>
      <c r="F54" s="259">
        <v>61.36</v>
      </c>
      <c r="G54" s="259">
        <v>61.43</v>
      </c>
      <c r="H54" s="259">
        <v>61.21</v>
      </c>
      <c r="I54" s="259">
        <v>61.88</v>
      </c>
      <c r="J54" s="259">
        <v>62.1</v>
      </c>
      <c r="K54" s="259">
        <v>64.23</v>
      </c>
      <c r="L54" s="259" t="s">
        <v>220</v>
      </c>
      <c r="M54" s="259" t="s">
        <v>220</v>
      </c>
      <c r="N54" s="259" t="s">
        <v>220</v>
      </c>
    </row>
    <row r="55" spans="1:14">
      <c r="A55" s="259" t="s">
        <v>1871</v>
      </c>
      <c r="C55" s="259">
        <v>59.37</v>
      </c>
      <c r="D55" s="259">
        <v>58.72</v>
      </c>
      <c r="E55" s="259">
        <v>59.06</v>
      </c>
      <c r="F55" s="259">
        <v>60.47</v>
      </c>
      <c r="G55" s="259">
        <v>61.9</v>
      </c>
      <c r="H55" s="259">
        <v>61.24</v>
      </c>
      <c r="I55" s="259">
        <v>59.67</v>
      </c>
      <c r="J55" s="259">
        <v>58.26</v>
      </c>
      <c r="K55" s="259">
        <v>59.59</v>
      </c>
      <c r="L55" s="259">
        <v>60.3</v>
      </c>
      <c r="M55" s="259">
        <v>60.71</v>
      </c>
      <c r="N55" s="259">
        <v>60.06</v>
      </c>
    </row>
    <row r="56" spans="1:14">
      <c r="A56" s="259" t="s">
        <v>1872</v>
      </c>
      <c r="C56" s="259">
        <v>59.31</v>
      </c>
      <c r="D56" s="259">
        <v>64.64</v>
      </c>
      <c r="E56" s="259">
        <v>66.069999999999993</v>
      </c>
      <c r="F56" s="259">
        <v>68.25</v>
      </c>
      <c r="G56" s="259">
        <v>67.510000000000005</v>
      </c>
      <c r="H56" s="259">
        <v>65.98</v>
      </c>
      <c r="I56" s="259" t="s">
        <v>220</v>
      </c>
      <c r="J56" s="259" t="s">
        <v>220</v>
      </c>
      <c r="K56" s="259" t="s">
        <v>220</v>
      </c>
      <c r="L56" s="259" t="s">
        <v>220</v>
      </c>
      <c r="M56" s="259" t="s">
        <v>220</v>
      </c>
      <c r="N56" s="259" t="s">
        <v>220</v>
      </c>
    </row>
    <row r="57" spans="1:14">
      <c r="A57" s="259" t="s">
        <v>1873</v>
      </c>
      <c r="C57" s="259">
        <v>58.33</v>
      </c>
      <c r="D57" s="259">
        <v>56.48</v>
      </c>
      <c r="E57" s="259">
        <v>56.08</v>
      </c>
      <c r="F57" s="259">
        <v>56.65</v>
      </c>
      <c r="G57" s="259">
        <v>62.28</v>
      </c>
      <c r="H57" s="259">
        <v>63.84</v>
      </c>
      <c r="I57" s="259">
        <v>64.599999999999994</v>
      </c>
      <c r="J57" s="259">
        <v>67.989999999999995</v>
      </c>
      <c r="K57" s="259">
        <v>71.260000000000005</v>
      </c>
      <c r="L57" s="259" t="s">
        <v>220</v>
      </c>
      <c r="M57" s="259" t="s">
        <v>220</v>
      </c>
      <c r="N57" s="259" t="s">
        <v>220</v>
      </c>
    </row>
    <row r="58" spans="1:14">
      <c r="A58" s="259" t="s">
        <v>1874</v>
      </c>
      <c r="C58" s="259">
        <v>58.09</v>
      </c>
      <c r="D58" s="259" t="s">
        <v>220</v>
      </c>
      <c r="E58" s="259" t="s">
        <v>220</v>
      </c>
      <c r="F58" s="259" t="s">
        <v>220</v>
      </c>
      <c r="G58" s="259" t="s">
        <v>220</v>
      </c>
      <c r="H58" s="259" t="s">
        <v>220</v>
      </c>
      <c r="I58" s="259" t="s">
        <v>220</v>
      </c>
      <c r="J58" s="259" t="s">
        <v>220</v>
      </c>
      <c r="K58" s="259" t="s">
        <v>220</v>
      </c>
      <c r="L58" s="259" t="s">
        <v>220</v>
      </c>
      <c r="M58" s="259" t="s">
        <v>220</v>
      </c>
      <c r="N58" s="259" t="s">
        <v>220</v>
      </c>
    </row>
    <row r="59" spans="1:14">
      <c r="A59" s="259" t="s">
        <v>1875</v>
      </c>
      <c r="C59" s="259">
        <v>56.25</v>
      </c>
      <c r="D59" s="259" t="s">
        <v>220</v>
      </c>
      <c r="E59" s="259" t="s">
        <v>220</v>
      </c>
      <c r="F59" s="259" t="s">
        <v>220</v>
      </c>
      <c r="G59" s="259" t="s">
        <v>220</v>
      </c>
      <c r="H59" s="259" t="s">
        <v>220</v>
      </c>
      <c r="I59" s="259" t="s">
        <v>220</v>
      </c>
      <c r="J59" s="259" t="s">
        <v>220</v>
      </c>
      <c r="K59" s="259" t="s">
        <v>220</v>
      </c>
      <c r="L59" s="259" t="s">
        <v>220</v>
      </c>
      <c r="M59" s="259" t="s">
        <v>220</v>
      </c>
      <c r="N59" s="259" t="s">
        <v>220</v>
      </c>
    </row>
    <row r="60" spans="1:14">
      <c r="A60" s="259" t="s">
        <v>1876</v>
      </c>
      <c r="C60" s="259">
        <v>55.52</v>
      </c>
      <c r="D60" s="259">
        <v>54.8</v>
      </c>
      <c r="E60" s="259">
        <v>54.76</v>
      </c>
      <c r="F60" s="259">
        <v>56.18</v>
      </c>
      <c r="G60" s="259">
        <v>56.51</v>
      </c>
      <c r="H60" s="259">
        <v>55.74</v>
      </c>
      <c r="I60" s="259">
        <v>55.29</v>
      </c>
      <c r="J60" s="259">
        <v>55.06</v>
      </c>
      <c r="K60" s="259">
        <v>54.99</v>
      </c>
      <c r="L60" s="259" t="s">
        <v>220</v>
      </c>
      <c r="M60" s="259" t="s">
        <v>220</v>
      </c>
      <c r="N60" s="259">
        <v>56.02</v>
      </c>
    </row>
    <row r="61" spans="1:14">
      <c r="A61" s="259" t="s">
        <v>1877</v>
      </c>
      <c r="C61" s="259">
        <v>55.49</v>
      </c>
      <c r="D61" s="259" t="s">
        <v>220</v>
      </c>
      <c r="E61" s="259" t="s">
        <v>220</v>
      </c>
      <c r="F61" s="259" t="s">
        <v>220</v>
      </c>
      <c r="G61" s="259" t="s">
        <v>220</v>
      </c>
      <c r="H61" s="259" t="s">
        <v>220</v>
      </c>
      <c r="I61" s="259" t="s">
        <v>220</v>
      </c>
      <c r="J61" s="259" t="s">
        <v>220</v>
      </c>
      <c r="K61" s="259" t="s">
        <v>220</v>
      </c>
      <c r="L61" s="259" t="s">
        <v>220</v>
      </c>
      <c r="M61" s="259" t="s">
        <v>220</v>
      </c>
      <c r="N61" s="259" t="s">
        <v>220</v>
      </c>
    </row>
    <row r="62" spans="1:14">
      <c r="A62" s="259" t="s">
        <v>1878</v>
      </c>
      <c r="C62" s="259">
        <v>54.64</v>
      </c>
      <c r="D62" s="259">
        <v>56.27</v>
      </c>
      <c r="E62" s="259">
        <v>57.36</v>
      </c>
      <c r="F62" s="259">
        <v>57.73</v>
      </c>
      <c r="G62" s="259">
        <v>57.37</v>
      </c>
      <c r="H62" s="259">
        <v>57.42</v>
      </c>
      <c r="I62" s="259">
        <v>58.61</v>
      </c>
      <c r="J62" s="259">
        <v>58.86</v>
      </c>
      <c r="K62" s="259">
        <v>58.55</v>
      </c>
      <c r="L62" s="259">
        <v>58.82</v>
      </c>
      <c r="M62" s="259">
        <v>58.45</v>
      </c>
      <c r="N62" s="259">
        <v>56.45</v>
      </c>
    </row>
    <row r="63" spans="1:14" s="261" customFormat="1">
      <c r="A63" s="261" t="s">
        <v>1879</v>
      </c>
      <c r="B63" s="259">
        <f>ROUND(AVERAGE(C63:N63),2)</f>
        <v>42.32</v>
      </c>
      <c r="C63" s="261">
        <v>54.55</v>
      </c>
      <c r="D63" s="261">
        <v>56.52</v>
      </c>
      <c r="E63" s="261">
        <v>56.64</v>
      </c>
      <c r="F63" s="261">
        <v>54.75</v>
      </c>
      <c r="G63" s="261">
        <v>54.66</v>
      </c>
      <c r="H63" s="261">
        <v>57.17</v>
      </c>
      <c r="I63" s="261">
        <v>57.75</v>
      </c>
      <c r="J63" s="261">
        <v>57.85</v>
      </c>
      <c r="K63" s="261">
        <v>57.96</v>
      </c>
      <c r="L63" s="261">
        <v>0</v>
      </c>
      <c r="M63" s="261">
        <v>0</v>
      </c>
      <c r="N63" s="261">
        <v>0</v>
      </c>
    </row>
    <row r="64" spans="1:14" s="262" customFormat="1">
      <c r="A64" s="262" t="s">
        <v>1880</v>
      </c>
      <c r="B64" s="259">
        <f t="shared" ref="B64:B72" si="0">ROUND(AVERAGE(C64:N64),2)</f>
        <v>55.61</v>
      </c>
      <c r="C64" s="262">
        <v>54.2</v>
      </c>
      <c r="D64" s="262">
        <v>54.52</v>
      </c>
      <c r="E64" s="262">
        <v>54.85</v>
      </c>
      <c r="F64" s="262">
        <v>56.05</v>
      </c>
      <c r="G64" s="262">
        <v>56.01</v>
      </c>
      <c r="H64" s="262">
        <v>55.48</v>
      </c>
      <c r="I64" s="262">
        <v>55.3</v>
      </c>
      <c r="J64" s="262">
        <v>55.92</v>
      </c>
      <c r="K64" s="262">
        <v>55.6</v>
      </c>
      <c r="L64" s="262">
        <v>54.65</v>
      </c>
      <c r="M64" s="262">
        <v>54.93</v>
      </c>
      <c r="N64" s="262">
        <v>59.84</v>
      </c>
    </row>
    <row r="65" spans="1:14" s="261" customFormat="1">
      <c r="A65" s="261" t="s">
        <v>1881</v>
      </c>
      <c r="B65" s="259">
        <f t="shared" si="0"/>
        <v>4.46</v>
      </c>
      <c r="C65" s="261">
        <v>53.57</v>
      </c>
      <c r="D65" s="261">
        <v>0</v>
      </c>
      <c r="E65" s="261">
        <v>0</v>
      </c>
      <c r="F65" s="261">
        <v>0</v>
      </c>
      <c r="G65" s="261">
        <v>0</v>
      </c>
      <c r="H65" s="261">
        <v>0</v>
      </c>
      <c r="I65" s="261">
        <v>0</v>
      </c>
      <c r="J65" s="261">
        <v>0</v>
      </c>
      <c r="K65" s="261">
        <v>0</v>
      </c>
      <c r="L65" s="261">
        <v>0</v>
      </c>
      <c r="M65" s="261">
        <v>0</v>
      </c>
      <c r="N65" s="261">
        <v>0</v>
      </c>
    </row>
    <row r="66" spans="1:14">
      <c r="A66" s="259" t="s">
        <v>1882</v>
      </c>
      <c r="B66" s="259">
        <f t="shared" si="0"/>
        <v>53.71</v>
      </c>
      <c r="C66" s="259">
        <v>53.52</v>
      </c>
      <c r="D66" s="259">
        <v>54.92</v>
      </c>
      <c r="E66" s="259" t="s">
        <v>220</v>
      </c>
      <c r="F66" s="259" t="s">
        <v>220</v>
      </c>
      <c r="G66" s="259">
        <v>52.68</v>
      </c>
      <c r="H66" s="259" t="s">
        <v>220</v>
      </c>
      <c r="I66" s="259" t="s">
        <v>220</v>
      </c>
      <c r="J66" s="259" t="s">
        <v>220</v>
      </c>
      <c r="K66" s="259" t="s">
        <v>220</v>
      </c>
      <c r="L66" s="259" t="s">
        <v>220</v>
      </c>
      <c r="M66" s="259" t="s">
        <v>220</v>
      </c>
      <c r="N66" s="259" t="s">
        <v>220</v>
      </c>
    </row>
    <row r="67" spans="1:14" s="261" customFormat="1">
      <c r="A67" s="261" t="s">
        <v>1883</v>
      </c>
      <c r="B67" s="259">
        <f t="shared" si="0"/>
        <v>40.270000000000003</v>
      </c>
      <c r="C67" s="261">
        <v>53.18</v>
      </c>
      <c r="D67" s="261">
        <v>53.22</v>
      </c>
      <c r="E67" s="261">
        <v>54.26</v>
      </c>
      <c r="F67" s="261">
        <v>52.43</v>
      </c>
      <c r="G67" s="261">
        <v>50.84</v>
      </c>
      <c r="H67" s="261">
        <v>55.54</v>
      </c>
      <c r="I67" s="261">
        <v>55.07</v>
      </c>
      <c r="J67" s="261">
        <v>54.5</v>
      </c>
      <c r="K67" s="261">
        <v>54.15</v>
      </c>
      <c r="L67" s="261">
        <v>0</v>
      </c>
      <c r="M67" s="261">
        <v>0</v>
      </c>
      <c r="N67" s="261">
        <v>0</v>
      </c>
    </row>
    <row r="68" spans="1:14">
      <c r="A68" s="259" t="s">
        <v>1884</v>
      </c>
      <c r="B68" s="259">
        <f t="shared" si="0"/>
        <v>53.16</v>
      </c>
      <c r="C68" s="259">
        <v>52.84</v>
      </c>
      <c r="D68" s="259">
        <v>53.85</v>
      </c>
      <c r="E68" s="259">
        <v>53.35</v>
      </c>
      <c r="F68" s="259">
        <v>52.09</v>
      </c>
      <c r="G68" s="259">
        <v>52.24</v>
      </c>
      <c r="H68" s="259">
        <v>52.76</v>
      </c>
      <c r="I68" s="259">
        <v>53.19</v>
      </c>
      <c r="J68" s="259">
        <v>53.94</v>
      </c>
      <c r="K68" s="259">
        <v>53.93</v>
      </c>
      <c r="L68" s="259">
        <v>53.47</v>
      </c>
      <c r="M68" s="259">
        <v>52.83</v>
      </c>
      <c r="N68" s="259">
        <v>53.47</v>
      </c>
    </row>
    <row r="69" spans="1:14">
      <c r="A69" s="259" t="s">
        <v>1885</v>
      </c>
      <c r="B69" s="259">
        <f t="shared" si="0"/>
        <v>53.23</v>
      </c>
      <c r="C69" s="259">
        <v>52.29</v>
      </c>
      <c r="D69" s="259">
        <v>50.74</v>
      </c>
      <c r="E69" s="259">
        <v>52.26</v>
      </c>
      <c r="F69" s="259">
        <v>55.52</v>
      </c>
      <c r="G69" s="259">
        <v>56.65</v>
      </c>
      <c r="H69" s="259">
        <v>56.24</v>
      </c>
      <c r="I69" s="259">
        <v>53.28</v>
      </c>
      <c r="J69" s="259">
        <v>53.61</v>
      </c>
      <c r="K69" s="259">
        <v>56.27</v>
      </c>
      <c r="L69" s="259">
        <v>50.55</v>
      </c>
      <c r="M69" s="259">
        <v>50.5</v>
      </c>
      <c r="N69" s="259">
        <v>50.81</v>
      </c>
    </row>
    <row r="70" spans="1:14">
      <c r="A70" s="259" t="s">
        <v>1886</v>
      </c>
      <c r="B70" s="259">
        <f t="shared" si="0"/>
        <v>54.19</v>
      </c>
      <c r="C70" s="259">
        <v>51.95</v>
      </c>
      <c r="D70" s="259">
        <v>51.91</v>
      </c>
      <c r="E70" s="259">
        <v>54.05</v>
      </c>
      <c r="F70" s="259">
        <v>55.12</v>
      </c>
      <c r="G70" s="259">
        <v>53.74</v>
      </c>
      <c r="H70" s="259" t="s">
        <v>220</v>
      </c>
      <c r="I70" s="259">
        <v>52.67</v>
      </c>
      <c r="J70" s="259">
        <v>53.02</v>
      </c>
      <c r="K70" s="259">
        <v>53.55</v>
      </c>
      <c r="L70" s="259">
        <v>56.5</v>
      </c>
      <c r="M70" s="259">
        <v>58.64</v>
      </c>
      <c r="N70" s="259">
        <v>54.89</v>
      </c>
    </row>
    <row r="71" spans="1:14" s="261" customFormat="1">
      <c r="A71" s="261" t="s">
        <v>1887</v>
      </c>
      <c r="B71" s="259">
        <f t="shared" si="0"/>
        <v>52.1</v>
      </c>
      <c r="C71" s="261">
        <v>50.02</v>
      </c>
      <c r="D71" s="261">
        <v>50.82</v>
      </c>
      <c r="E71" s="261">
        <v>50.84</v>
      </c>
      <c r="F71" s="261">
        <v>51.85</v>
      </c>
      <c r="G71" s="261">
        <v>52.38</v>
      </c>
      <c r="H71" s="261">
        <v>52.1</v>
      </c>
      <c r="I71" s="261">
        <v>52.34</v>
      </c>
      <c r="J71" s="261">
        <v>51.48</v>
      </c>
      <c r="K71" s="261">
        <v>54.15</v>
      </c>
      <c r="L71" s="261">
        <v>53.69</v>
      </c>
      <c r="M71" s="261">
        <v>52.68</v>
      </c>
      <c r="N71" s="261">
        <v>52.88</v>
      </c>
    </row>
    <row r="72" spans="1:14" s="262" customFormat="1">
      <c r="A72" s="262" t="s">
        <v>1888</v>
      </c>
      <c r="B72" s="259">
        <f t="shared" si="0"/>
        <v>52.38</v>
      </c>
      <c r="C72" s="262">
        <v>49.3</v>
      </c>
      <c r="D72" s="262">
        <v>50.78</v>
      </c>
      <c r="E72" s="262">
        <v>51.44</v>
      </c>
      <c r="F72" s="262">
        <v>51.45</v>
      </c>
      <c r="G72" s="262">
        <v>51.36</v>
      </c>
      <c r="H72" s="262">
        <v>52.99</v>
      </c>
      <c r="I72" s="262">
        <v>52.9</v>
      </c>
      <c r="J72" s="262">
        <v>53.59</v>
      </c>
      <c r="K72" s="262">
        <v>53.45</v>
      </c>
      <c r="L72" s="262">
        <v>54</v>
      </c>
      <c r="M72" s="262">
        <v>54.12</v>
      </c>
      <c r="N72" s="262">
        <v>53.2</v>
      </c>
    </row>
    <row r="73" spans="1:14">
      <c r="A73" s="259" t="s">
        <v>1889</v>
      </c>
      <c r="C73" s="259">
        <v>49.01</v>
      </c>
      <c r="D73" s="259">
        <v>49.14</v>
      </c>
      <c r="E73" s="259">
        <v>49.05</v>
      </c>
      <c r="F73" s="259">
        <v>49.15</v>
      </c>
      <c r="G73" s="259">
        <v>49.74</v>
      </c>
      <c r="H73" s="259">
        <v>49.54</v>
      </c>
      <c r="I73" s="259">
        <v>49.35</v>
      </c>
      <c r="J73" s="259">
        <v>49.85</v>
      </c>
      <c r="K73" s="259">
        <v>50.02</v>
      </c>
      <c r="L73" s="259">
        <v>50.97</v>
      </c>
      <c r="M73" s="259">
        <v>51.16</v>
      </c>
      <c r="N73" s="259">
        <v>51.45</v>
      </c>
    </row>
    <row r="74" spans="1:14">
      <c r="A74" s="259" t="s">
        <v>1890</v>
      </c>
      <c r="C74" s="259">
        <v>45.84</v>
      </c>
      <c r="D74" s="259">
        <v>46.64</v>
      </c>
      <c r="E74" s="259">
        <v>46.74</v>
      </c>
      <c r="F74" s="259">
        <v>47.15</v>
      </c>
      <c r="G74" s="259">
        <v>46.85</v>
      </c>
      <c r="H74" s="259">
        <v>46.58</v>
      </c>
      <c r="I74" s="259">
        <v>47.59</v>
      </c>
      <c r="J74" s="259">
        <v>48.09</v>
      </c>
      <c r="K74" s="259">
        <v>49.49</v>
      </c>
      <c r="L74" s="259">
        <v>50.36</v>
      </c>
      <c r="M74" s="259">
        <v>49.04</v>
      </c>
      <c r="N74" s="259">
        <v>47.52</v>
      </c>
    </row>
    <row r="75" spans="1:14">
      <c r="A75" s="259" t="s">
        <v>1891</v>
      </c>
      <c r="C75" s="259">
        <v>45.13</v>
      </c>
      <c r="D75" s="259">
        <v>44.16</v>
      </c>
      <c r="E75" s="259">
        <v>44.63</v>
      </c>
      <c r="F75" s="259">
        <v>44.82</v>
      </c>
      <c r="G75" s="259">
        <v>44.41</v>
      </c>
      <c r="H75" s="259">
        <v>43.86</v>
      </c>
      <c r="I75" s="259">
        <v>44.35</v>
      </c>
      <c r="J75" s="259">
        <v>44.61</v>
      </c>
      <c r="K75" s="259">
        <v>44.78</v>
      </c>
      <c r="L75" s="259">
        <v>45.83</v>
      </c>
      <c r="M75" s="259">
        <v>45.95</v>
      </c>
      <c r="N75" s="259">
        <v>45.91</v>
      </c>
    </row>
    <row r="76" spans="1:14" s="262" customFormat="1">
      <c r="A76" s="262" t="s">
        <v>1892</v>
      </c>
      <c r="B76" s="259">
        <f t="shared" ref="B76" si="1">ROUND(AVERAGE(C76:N76),2)</f>
        <v>53.76</v>
      </c>
      <c r="C76" s="262">
        <f>ROUND((C63+C65+C67+C71)/4,2)</f>
        <v>52.83</v>
      </c>
      <c r="D76" s="262">
        <f>ROUND((D63+D65+D67+D71)/3,2)</f>
        <v>53.52</v>
      </c>
      <c r="E76" s="262">
        <f>ROUND((E63+E65+E67+E71)/3,2)</f>
        <v>53.91</v>
      </c>
      <c r="F76" s="262">
        <f t="shared" ref="F76:K76" si="2">ROUND((F63+F65+F67+F71)/3,2)</f>
        <v>53.01</v>
      </c>
      <c r="G76" s="262">
        <f t="shared" si="2"/>
        <v>52.63</v>
      </c>
      <c r="H76" s="262">
        <f t="shared" si="2"/>
        <v>54.94</v>
      </c>
      <c r="I76" s="262">
        <f t="shared" si="2"/>
        <v>55.05</v>
      </c>
      <c r="J76" s="262">
        <f t="shared" si="2"/>
        <v>54.61</v>
      </c>
      <c r="K76" s="262">
        <f t="shared" si="2"/>
        <v>55.42</v>
      </c>
      <c r="L76" s="262">
        <f>ROUND((L63+L65+L67+L71)/1,2)</f>
        <v>53.69</v>
      </c>
      <c r="M76" s="262">
        <f t="shared" ref="M76:N76" si="3">ROUND((M63+M65+M67+M71)/1,2)</f>
        <v>52.68</v>
      </c>
      <c r="N76" s="262">
        <f t="shared" si="3"/>
        <v>52.88</v>
      </c>
    </row>
  </sheetData>
  <mergeCells count="1">
    <mergeCell ref="A1:A2"/>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成本（静态） (2)</vt:lpstr>
      <vt:lpstr>成本（静态）新</vt:lpstr>
      <vt:lpstr>周边案例情况</vt:lpstr>
      <vt:lpstr>标准房</vt:lpstr>
      <vt:lpstr>比较法</vt:lpstr>
      <vt:lpstr>鹿海园</vt:lpstr>
      <vt:lpstr>泰河园</vt:lpstr>
      <vt:lpstr>兴海园</vt:lpstr>
      <vt:lpstr>中指</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vt:lpstr>
      <vt:lpstr>明细表330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2023-12-27T07:17:20Z</dcterms:modified>
</cp:coreProperties>
</file>