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1840" windowHeight="9420" firstSheet="1" activeTab="3"/>
  </bookViews>
  <sheets>
    <sheet name="2018年5月" sheetId="2" state="hidden" r:id="rId1"/>
    <sheet name="出租面积" sheetId="3" r:id="rId2"/>
    <sheet name="单价估算" sheetId="4" r:id="rId3"/>
    <sheet name="系统读取表" sheetId="7" r:id="rId4"/>
    <sheet name="估算结果" sheetId="6" state="hidden" r:id="rId5"/>
  </sheets>
  <externalReferences>
    <externalReference r:id="rId6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7" l="1"/>
  <c r="B1" i="7"/>
  <c r="B14" i="7"/>
  <c r="C14" i="7"/>
  <c r="B2" i="7" s="1"/>
  <c r="D14" i="7"/>
  <c r="E14" i="7"/>
  <c r="F14" i="7"/>
  <c r="G14" i="7"/>
  <c r="B6" i="7" s="1"/>
  <c r="H14" i="7"/>
  <c r="B7" i="7" s="1"/>
  <c r="I14" i="7"/>
  <c r="B8" i="7" s="1"/>
  <c r="E15" i="7"/>
  <c r="F15" i="7"/>
  <c r="E16" i="7"/>
  <c r="F16" i="7"/>
  <c r="E17" i="7"/>
  <c r="F17" i="7"/>
  <c r="E18" i="7"/>
  <c r="F18" i="7"/>
  <c r="E19" i="7"/>
  <c r="F19" i="7"/>
  <c r="E20" i="7"/>
  <c r="F20" i="7"/>
  <c r="E21" i="7"/>
  <c r="F21" i="7"/>
  <c r="E22" i="7"/>
  <c r="F22" i="7"/>
  <c r="E23" i="7"/>
  <c r="F23" i="7"/>
  <c r="C7" i="7" l="1"/>
  <c r="D7" i="7"/>
  <c r="C5" i="7"/>
  <c r="D5" i="7"/>
  <c r="D8" i="7"/>
  <c r="C8" i="7"/>
  <c r="D6" i="7"/>
  <c r="C6" i="7"/>
  <c r="B10" i="4"/>
  <c r="C10" i="4" s="1"/>
  <c r="D10" i="4" s="1"/>
  <c r="C9" i="4"/>
  <c r="D9" i="4" s="1"/>
  <c r="E9" i="4" l="1"/>
  <c r="F9" i="4" s="1"/>
  <c r="E10" i="4"/>
  <c r="F10" i="4" s="1"/>
  <c r="L3" i="3"/>
  <c r="L4" i="3"/>
  <c r="L5" i="3"/>
  <c r="L6" i="3"/>
  <c r="L7" i="3"/>
  <c r="L8" i="3"/>
  <c r="L9" i="3"/>
  <c r="L10" i="3"/>
  <c r="L11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2" i="3"/>
  <c r="G10" i="4" l="1"/>
  <c r="H10" i="4" s="1"/>
  <c r="G9" i="4"/>
  <c r="H9" i="4" s="1"/>
  <c r="B5" i="6"/>
  <c r="C5" i="6" s="1"/>
  <c r="J79" i="3"/>
  <c r="J80" i="3"/>
  <c r="J78" i="3"/>
  <c r="J77" i="3"/>
  <c r="J75" i="3"/>
  <c r="J71" i="3"/>
  <c r="J67" i="3"/>
  <c r="J65" i="3"/>
  <c r="J64" i="3"/>
  <c r="J59" i="3"/>
  <c r="J55" i="3"/>
  <c r="J54" i="3"/>
  <c r="J45" i="3"/>
  <c r="J44" i="3"/>
  <c r="J42" i="3"/>
  <c r="J39" i="3"/>
  <c r="J31" i="3"/>
  <c r="J29" i="3"/>
  <c r="J27" i="3"/>
  <c r="J26" i="3"/>
  <c r="J25" i="3"/>
  <c r="J21" i="3"/>
  <c r="J18" i="3"/>
  <c r="J17" i="3"/>
  <c r="J14" i="3"/>
  <c r="J13" i="3"/>
  <c r="J9" i="3"/>
  <c r="J8" i="3"/>
  <c r="J6" i="3"/>
  <c r="J2" i="3"/>
  <c r="B6" i="6" l="1"/>
  <c r="C6" i="6" s="1"/>
  <c r="B4" i="6"/>
  <c r="I3" i="3"/>
  <c r="I4" i="3"/>
  <c r="I5" i="3"/>
  <c r="I6" i="3"/>
  <c r="I7" i="3"/>
  <c r="I8" i="3"/>
  <c r="I9" i="3"/>
  <c r="I10" i="3"/>
  <c r="I11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2" i="3"/>
  <c r="J63" i="3"/>
  <c r="J60" i="3"/>
  <c r="K45" i="3"/>
  <c r="K53" i="3"/>
  <c r="K52" i="3"/>
  <c r="J51" i="3"/>
  <c r="J52" i="3" s="1"/>
  <c r="K50" i="3"/>
  <c r="K49" i="3"/>
  <c r="J19" i="3"/>
  <c r="J7" i="3"/>
  <c r="J11" i="3"/>
  <c r="J76" i="3"/>
  <c r="J74" i="3"/>
  <c r="J73" i="3"/>
  <c r="J72" i="3"/>
  <c r="J70" i="3"/>
  <c r="J69" i="3"/>
  <c r="J66" i="3"/>
  <c r="J62" i="3"/>
  <c r="J58" i="3"/>
  <c r="J57" i="3"/>
  <c r="J56" i="3"/>
  <c r="J48" i="3"/>
  <c r="J47" i="3"/>
  <c r="J46" i="3"/>
  <c r="J43" i="3"/>
  <c r="J41" i="3"/>
  <c r="J40" i="3"/>
  <c r="J38" i="3"/>
  <c r="J36" i="3"/>
  <c r="J35" i="3"/>
  <c r="J33" i="3"/>
  <c r="J32" i="3"/>
  <c r="J28" i="3"/>
  <c r="J24" i="3"/>
  <c r="J23" i="3"/>
  <c r="J22" i="3"/>
  <c r="J20" i="3"/>
  <c r="J16" i="3"/>
  <c r="J15" i="3"/>
  <c r="J10" i="3"/>
  <c r="J4" i="3"/>
  <c r="C6" i="4"/>
  <c r="D6" i="4" s="1"/>
  <c r="C7" i="4"/>
  <c r="D7" i="4" s="1"/>
  <c r="C4" i="4"/>
  <c r="D4" i="4" s="1"/>
  <c r="C5" i="4"/>
  <c r="D5" i="4" s="1"/>
  <c r="C3" i="4"/>
  <c r="D3" i="4" s="1"/>
  <c r="J37" i="3" l="1"/>
  <c r="J34" i="3"/>
  <c r="J50" i="3"/>
  <c r="J53" i="3"/>
  <c r="J30" i="3"/>
  <c r="J49" i="3"/>
  <c r="E3" i="4"/>
  <c r="I81" i="3"/>
  <c r="J3" i="3"/>
  <c r="E5" i="4"/>
  <c r="G5" i="4" s="1"/>
  <c r="G6" i="4"/>
  <c r="F6" i="4"/>
  <c r="H6" i="4" s="1"/>
  <c r="E6" i="4"/>
  <c r="E7" i="4"/>
  <c r="G7" i="4" s="1"/>
  <c r="E4" i="4"/>
  <c r="F4" i="4" s="1"/>
  <c r="L81" i="3" l="1"/>
  <c r="C4" i="6" s="1"/>
  <c r="C7" i="6" s="1"/>
  <c r="G4" i="4"/>
  <c r="F3" i="4"/>
  <c r="H3" i="4" s="1"/>
  <c r="G3" i="4"/>
  <c r="F5" i="4"/>
  <c r="H5" i="4"/>
  <c r="K6" i="4"/>
  <c r="J6" i="4"/>
  <c r="I6" i="4"/>
  <c r="F7" i="4"/>
  <c r="H7" i="4" s="1"/>
  <c r="H4" i="4"/>
  <c r="J4" i="4" s="1"/>
  <c r="K4" i="4" l="1"/>
  <c r="I4" i="4"/>
  <c r="K3" i="4"/>
  <c r="J3" i="4"/>
  <c r="I3" i="4"/>
  <c r="K5" i="4"/>
  <c r="I5" i="4"/>
  <c r="J5" i="4"/>
  <c r="K7" i="4"/>
  <c r="I7" i="4"/>
  <c r="J7" i="4"/>
  <c r="D81" i="3" l="1"/>
  <c r="D96" i="2" l="1"/>
</calcChain>
</file>

<file path=xl/sharedStrings.xml><?xml version="1.0" encoding="utf-8"?>
<sst xmlns="http://schemas.openxmlformats.org/spreadsheetml/2006/main" count="577" uniqueCount="279">
  <si>
    <t>序号</t>
  </si>
  <si>
    <t>房号</t>
  </si>
  <si>
    <t>公  司  名  称</t>
  </si>
  <si>
    <t>面积（㎡）</t>
  </si>
  <si>
    <t>租期</t>
    <phoneticPr fontId="5" type="noConversion"/>
  </si>
  <si>
    <t>营业执照</t>
  </si>
  <si>
    <t>备注</t>
    <phoneticPr fontId="5" type="noConversion"/>
  </si>
  <si>
    <t>租赁/到期</t>
    <phoneticPr fontId="5" type="noConversion"/>
  </si>
  <si>
    <t>407-408.516.612.805.1005.1202</t>
    <phoneticPr fontId="5" type="noConversion"/>
  </si>
  <si>
    <t>101</t>
    <phoneticPr fontId="5" type="noConversion"/>
  </si>
  <si>
    <t xml:space="preserve"> 上海浦东发展银行北京分行</t>
  </si>
  <si>
    <t>2024.10.25</t>
    <phoneticPr fontId="5" type="noConversion"/>
  </si>
  <si>
    <t>盛唐</t>
    <phoneticPr fontId="5" type="noConversion"/>
  </si>
  <si>
    <t>201</t>
    <phoneticPr fontId="5" type="noConversion"/>
  </si>
  <si>
    <t>102/202</t>
    <phoneticPr fontId="5" type="noConversion"/>
  </si>
  <si>
    <t xml:space="preserve"> 光大银行花园路支行</t>
  </si>
  <si>
    <t>?</t>
    <phoneticPr fontId="5" type="noConversion"/>
  </si>
  <si>
    <t xml:space="preserve"> 中国银行股份有限公司北京市北极寺支行 </t>
    <phoneticPr fontId="5" type="noConversion"/>
  </si>
  <si>
    <t>2020.6.30</t>
    <phoneticPr fontId="5" type="noConversion"/>
  </si>
  <si>
    <t>203/305/308/311/505</t>
    <phoneticPr fontId="5" type="noConversion"/>
  </si>
  <si>
    <t xml:space="preserve"> 北京大学口腔医院第三门诊部</t>
  </si>
  <si>
    <t>2022.10.14</t>
    <phoneticPr fontId="5" type="noConversion"/>
  </si>
  <si>
    <t>305</t>
    <phoneticPr fontId="5" type="noConversion"/>
  </si>
  <si>
    <t>2018.12.21</t>
    <phoneticPr fontId="5" type="noConversion"/>
  </si>
  <si>
    <t>308</t>
    <phoneticPr fontId="5" type="noConversion"/>
  </si>
  <si>
    <t>311</t>
    <phoneticPr fontId="5" type="noConversion"/>
  </si>
  <si>
    <t>2018.10.14</t>
    <phoneticPr fontId="5" type="noConversion"/>
  </si>
  <si>
    <t>505</t>
    <phoneticPr fontId="5" type="noConversion"/>
  </si>
  <si>
    <t>511</t>
  </si>
  <si>
    <t>301</t>
  </si>
  <si>
    <t xml:space="preserve"> 北京电信技术发展产业协会</t>
    <phoneticPr fontId="5" type="noConversion"/>
  </si>
  <si>
    <t>2018.6.30</t>
    <phoneticPr fontId="5" type="noConversion"/>
  </si>
  <si>
    <t>302</t>
  </si>
  <si>
    <t xml:space="preserve"> 深圳市亚讯联科技有限公司</t>
    <phoneticPr fontId="5" type="noConversion"/>
  </si>
  <si>
    <t>2018.5.31</t>
    <phoneticPr fontId="5" type="noConversion"/>
  </si>
  <si>
    <t>303</t>
  </si>
  <si>
    <t xml:space="preserve"> 北京太浩企软软件技术有限公司</t>
    <phoneticPr fontId="5" type="noConversion"/>
  </si>
  <si>
    <t>306</t>
  </si>
  <si>
    <t xml:space="preserve"> 北京嘉宇合创科技有限公司</t>
    <phoneticPr fontId="5" type="noConversion"/>
  </si>
  <si>
    <t>2018.8.31</t>
    <phoneticPr fontId="5" type="noConversion"/>
  </si>
  <si>
    <t xml:space="preserve"> </t>
    <phoneticPr fontId="5" type="noConversion"/>
  </si>
  <si>
    <t>307</t>
    <phoneticPr fontId="5" type="noConversion"/>
  </si>
  <si>
    <t xml:space="preserve"> 北京卡林新能源技术有限公司</t>
    <phoneticPr fontId="5" type="noConversion"/>
  </si>
  <si>
    <t>310</t>
    <phoneticPr fontId="5" type="noConversion"/>
  </si>
  <si>
    <t xml:space="preserve"> 北京海康立方信息技术有限公司</t>
    <phoneticPr fontId="5" type="noConversion"/>
  </si>
  <si>
    <t xml:space="preserve"> 北京日月同声翻译有限公司</t>
  </si>
  <si>
    <t>2018.6.4</t>
    <phoneticPr fontId="5" type="noConversion"/>
  </si>
  <si>
    <t>315</t>
    <phoneticPr fontId="5" type="noConversion"/>
  </si>
  <si>
    <t xml:space="preserve"> 北京金风帆广告公司</t>
    <phoneticPr fontId="5" type="noConversion"/>
  </si>
  <si>
    <t>316</t>
  </si>
  <si>
    <t xml:space="preserve"> 北京腾龙时代广告公司</t>
  </si>
  <si>
    <t>401</t>
    <phoneticPr fontId="5" type="noConversion"/>
  </si>
  <si>
    <t xml:space="preserve"> 北京华医共享医疗科技有限公司</t>
    <phoneticPr fontId="5" type="noConversion"/>
  </si>
  <si>
    <t>405</t>
    <phoneticPr fontId="5" type="noConversion"/>
  </si>
  <si>
    <t xml:space="preserve"> 天一瑞博国际贸易（天津）有限责任公司</t>
    <phoneticPr fontId="5" type="noConversion"/>
  </si>
  <si>
    <t>402/506</t>
    <phoneticPr fontId="5" type="noConversion"/>
  </si>
  <si>
    <t xml:space="preserve"> 国家卫生计生委卫生发展研究中心</t>
    <phoneticPr fontId="5" type="noConversion"/>
  </si>
  <si>
    <t>245/255</t>
    <phoneticPr fontId="5" type="noConversion"/>
  </si>
  <si>
    <t>506</t>
    <phoneticPr fontId="5" type="noConversion"/>
  </si>
  <si>
    <t>406</t>
  </si>
  <si>
    <t xml:space="preserve"> 北京嘉配科技有限公司</t>
    <phoneticPr fontId="5" type="noConversion"/>
  </si>
  <si>
    <t>2018.10.12</t>
    <phoneticPr fontId="5" type="noConversion"/>
  </si>
  <si>
    <t>407-408</t>
    <phoneticPr fontId="5" type="noConversion"/>
  </si>
  <si>
    <t>X</t>
    <phoneticPr fontId="5" type="noConversion"/>
  </si>
  <si>
    <t>409</t>
  </si>
  <si>
    <t xml:space="preserve"> 凌群电脑（深圳）有限公司北京分公司</t>
  </si>
  <si>
    <t>2020.11.20</t>
    <phoneticPr fontId="5" type="noConversion"/>
  </si>
  <si>
    <t>410</t>
    <phoneticPr fontId="5" type="noConversion"/>
  </si>
  <si>
    <t xml:space="preserve"> 北京鑫紫竹兴业医疗器械股份有限公司</t>
    <phoneticPr fontId="5" type="noConversion"/>
  </si>
  <si>
    <t>2018.11.30</t>
    <phoneticPr fontId="5" type="noConversion"/>
  </si>
  <si>
    <t>411</t>
  </si>
  <si>
    <t xml:space="preserve"> 上海英恒电子有限公司</t>
    <phoneticPr fontId="5" type="noConversion"/>
  </si>
  <si>
    <t>2018.6.19</t>
    <phoneticPr fontId="5" type="noConversion"/>
  </si>
  <si>
    <t>412/415</t>
    <phoneticPr fontId="5" type="noConversion"/>
  </si>
  <si>
    <t xml:space="preserve"> 北京盛世博天稀土技术有限公司</t>
  </si>
  <si>
    <t>379</t>
    <phoneticPr fontId="5" type="noConversion"/>
  </si>
  <si>
    <t>415</t>
    <phoneticPr fontId="5" type="noConversion"/>
  </si>
  <si>
    <t xml:space="preserve"> 北京百旺立方科技有限责任公司</t>
    <phoneticPr fontId="5" type="noConversion"/>
  </si>
  <si>
    <t>B103</t>
    <phoneticPr fontId="5" type="noConversion"/>
  </si>
  <si>
    <t>419</t>
    <phoneticPr fontId="5" type="noConversion"/>
  </si>
  <si>
    <t xml:space="preserve"> 深圳市旭东数字医学影像技术有限公司</t>
    <phoneticPr fontId="5" type="noConversion"/>
  </si>
  <si>
    <t xml:space="preserve">501/502 </t>
  </si>
  <si>
    <t xml:space="preserve"> 航天国盛科技有限公司</t>
    <phoneticPr fontId="5" type="noConversion"/>
  </si>
  <si>
    <t>2018.5.24</t>
    <phoneticPr fontId="5" type="noConversion"/>
  </si>
  <si>
    <t>530/244</t>
    <phoneticPr fontId="5" type="noConversion"/>
  </si>
  <si>
    <t>507</t>
  </si>
  <si>
    <t xml:space="preserve"> 北京思源国盛投资管理有限公司</t>
  </si>
  <si>
    <t>508</t>
  </si>
  <si>
    <t xml:space="preserve"> 北京易联科信息系统技术有限公司</t>
  </si>
  <si>
    <t>2020.5.3</t>
    <phoneticPr fontId="5" type="noConversion"/>
  </si>
  <si>
    <t>510</t>
  </si>
  <si>
    <t xml:space="preserve"> 亚美亚（中国）通讯设备有限公司</t>
  </si>
  <si>
    <t>512</t>
    <phoneticPr fontId="5" type="noConversion"/>
  </si>
  <si>
    <t xml:space="preserve"> 北京辰华科技有限公司</t>
    <phoneticPr fontId="5" type="noConversion"/>
  </si>
  <si>
    <t>515</t>
    <phoneticPr fontId="5" type="noConversion"/>
  </si>
  <si>
    <t>516</t>
  </si>
  <si>
    <t>518/609</t>
  </si>
  <si>
    <t xml:space="preserve"> 纳象立方（北京）科技有限公司</t>
    <phoneticPr fontId="5" type="noConversion"/>
  </si>
  <si>
    <t>2018.7.31</t>
    <phoneticPr fontId="5" type="noConversion"/>
  </si>
  <si>
    <t>43/62</t>
    <phoneticPr fontId="5" type="noConversion"/>
  </si>
  <si>
    <t>609</t>
    <phoneticPr fontId="5" type="noConversion"/>
  </si>
  <si>
    <t>519</t>
  </si>
  <si>
    <t xml:space="preserve"> 北京泰德东腾通信技术有限公司</t>
    <phoneticPr fontId="5" type="noConversion"/>
  </si>
  <si>
    <t>601</t>
    <phoneticPr fontId="5" type="noConversion"/>
  </si>
  <si>
    <t xml:space="preserve"> 北京彩虹在线网络技术有限公司</t>
    <phoneticPr fontId="5" type="noConversion"/>
  </si>
  <si>
    <t>2018.7.15</t>
    <phoneticPr fontId="5" type="noConversion"/>
  </si>
  <si>
    <t>602</t>
  </si>
  <si>
    <t xml:space="preserve"> 中关村协同发展投资有限公司</t>
    <phoneticPr fontId="5" type="noConversion"/>
  </si>
  <si>
    <t>603</t>
    <phoneticPr fontId="5" type="noConversion"/>
  </si>
  <si>
    <t>606</t>
  </si>
  <si>
    <t xml:space="preserve"> 北京世恒立服装服饰有限公司</t>
    <phoneticPr fontId="5" type="noConversion"/>
  </si>
  <si>
    <t>2018.5.20</t>
    <phoneticPr fontId="5" type="noConversion"/>
  </si>
  <si>
    <t>607/608</t>
    <phoneticPr fontId="5" type="noConversion"/>
  </si>
  <si>
    <t xml:space="preserve"> 北京麦课在线教育技术有限责任公司</t>
    <phoneticPr fontId="5" type="noConversion"/>
  </si>
  <si>
    <t>608</t>
    <phoneticPr fontId="5" type="noConversion"/>
  </si>
  <si>
    <t>610</t>
  </si>
  <si>
    <t xml:space="preserve"> 增你强（上海）国际贸易有限公司</t>
    <phoneticPr fontId="5" type="noConversion"/>
  </si>
  <si>
    <t>611</t>
  </si>
  <si>
    <t xml:space="preserve"> 北京中科世通技术服务有限公司</t>
  </si>
  <si>
    <t xml:space="preserve"> 北京青山百世服装有限公司</t>
    <phoneticPr fontId="5" type="noConversion"/>
  </si>
  <si>
    <t>701/702</t>
  </si>
  <si>
    <t xml:space="preserve"> 北京炬力北方微电子有限公司</t>
  </si>
  <si>
    <t>2018.11.17</t>
    <phoneticPr fontId="5" type="noConversion"/>
  </si>
  <si>
    <t>705</t>
  </si>
  <si>
    <t xml:space="preserve"> 佛山白桦林投资管理有限公司</t>
    <phoneticPr fontId="5" type="noConversion"/>
  </si>
  <si>
    <t>708</t>
  </si>
  <si>
    <t xml:space="preserve"> 迷你高（北京）科技有限公司</t>
    <phoneticPr fontId="5" type="noConversion"/>
  </si>
  <si>
    <t>703/716</t>
    <phoneticPr fontId="5" type="noConversion"/>
  </si>
  <si>
    <t xml:space="preserve"> 史克威尔艾尼克斯(中国)互动科技有限公司</t>
  </si>
  <si>
    <t>2019.9.25</t>
    <phoneticPr fontId="5" type="noConversion"/>
  </si>
  <si>
    <t>716</t>
    <phoneticPr fontId="5" type="noConversion"/>
  </si>
  <si>
    <t>715</t>
  </si>
  <si>
    <t xml:space="preserve"> 北京易通幻龙网络科技有限公司</t>
  </si>
  <si>
    <t>256</t>
    <phoneticPr fontId="5" type="noConversion"/>
  </si>
  <si>
    <t>3</t>
    <phoneticPr fontId="5" type="noConversion"/>
  </si>
  <si>
    <t>718</t>
  </si>
  <si>
    <t xml:space="preserve"> 非比寻常影视文化（北京）有限公司</t>
    <phoneticPr fontId="5" type="noConversion"/>
  </si>
  <si>
    <t>801/812/B102</t>
    <phoneticPr fontId="5" type="noConversion"/>
  </si>
  <si>
    <t xml:space="preserve"> 北京卓益达科技有限公司</t>
    <phoneticPr fontId="5" type="noConversion"/>
  </si>
  <si>
    <t>812</t>
    <phoneticPr fontId="5" type="noConversion"/>
  </si>
  <si>
    <t>B102</t>
  </si>
  <si>
    <t>802/1106/906</t>
    <phoneticPr fontId="5" type="noConversion"/>
  </si>
  <si>
    <t xml:space="preserve"> 飞驰（北京）科学仪器有限公司</t>
  </si>
  <si>
    <t>2018.5.28</t>
    <phoneticPr fontId="5" type="noConversion"/>
  </si>
  <si>
    <t>1106</t>
    <phoneticPr fontId="5" type="noConversion"/>
  </si>
  <si>
    <t>906</t>
    <phoneticPr fontId="5" type="noConversion"/>
  </si>
  <si>
    <t>803</t>
    <phoneticPr fontId="5" type="noConversion"/>
  </si>
  <si>
    <t xml:space="preserve"> 中能志达实业有限公司</t>
    <phoneticPr fontId="5" type="noConversion"/>
  </si>
  <si>
    <t>2018.5.7</t>
    <phoneticPr fontId="5" type="noConversion"/>
  </si>
  <si>
    <t>805</t>
  </si>
  <si>
    <t>X</t>
  </si>
  <si>
    <t>806</t>
  </si>
  <si>
    <t xml:space="preserve"> 北京竞业达数码科技股份有限公司</t>
    <phoneticPr fontId="5" type="noConversion"/>
  </si>
  <si>
    <t>816</t>
  </si>
  <si>
    <t>901</t>
  </si>
  <si>
    <t xml:space="preserve"> 艺空间（北京）文化艺术有限公司</t>
    <phoneticPr fontId="5" type="noConversion"/>
  </si>
  <si>
    <t>903</t>
    <phoneticPr fontId="5" type="noConversion"/>
  </si>
  <si>
    <t xml:space="preserve"> 北京新知远方知识产权代理事务所</t>
  </si>
  <si>
    <t>2018.11.15</t>
    <phoneticPr fontId="5" type="noConversion"/>
  </si>
  <si>
    <t>905</t>
    <phoneticPr fontId="5" type="noConversion"/>
  </si>
  <si>
    <t xml:space="preserve"> 北京科慧远咨询有限公司</t>
  </si>
  <si>
    <t>907</t>
    <phoneticPr fontId="5" type="noConversion"/>
  </si>
  <si>
    <t>1001</t>
  </si>
  <si>
    <t xml:space="preserve"> 北京市海淀区人民政府花园路街道办事处</t>
    <phoneticPr fontId="5" type="noConversion"/>
  </si>
  <si>
    <t>2019.7.20</t>
    <phoneticPr fontId="5" type="noConversion"/>
  </si>
  <si>
    <t>1003</t>
  </si>
  <si>
    <t xml:space="preserve"> 财富大管家资产管理有限公司</t>
    <phoneticPr fontId="5" type="noConversion"/>
  </si>
  <si>
    <t>1005</t>
    <phoneticPr fontId="5" type="noConversion"/>
  </si>
  <si>
    <t xml:space="preserve"> 北京云图征信有限公司</t>
    <phoneticPr fontId="5" type="noConversion"/>
  </si>
  <si>
    <t>612</t>
    <phoneticPr fontId="5" type="noConversion"/>
  </si>
  <si>
    <t>1006</t>
  </si>
  <si>
    <t xml:space="preserve"> 北京阳光奥友科技股份有限公司</t>
  </si>
  <si>
    <t>1008</t>
  </si>
  <si>
    <t xml:space="preserve"> 高迪科技（北京）有限公司</t>
  </si>
  <si>
    <t>1107</t>
  </si>
  <si>
    <t xml:space="preserve"> 宽广网视科技（北京）有限公司</t>
    <phoneticPr fontId="5" type="noConversion"/>
  </si>
  <si>
    <t>2018.8.9</t>
    <phoneticPr fontId="5" type="noConversion"/>
  </si>
  <si>
    <t>14</t>
    <phoneticPr fontId="5" type="noConversion"/>
  </si>
  <si>
    <t>1101</t>
  </si>
  <si>
    <t xml:space="preserve"> 北京东安华业国际经贸有限公司</t>
    <phoneticPr fontId="5" type="noConversion"/>
  </si>
  <si>
    <t>1102</t>
  </si>
  <si>
    <t xml:space="preserve"> 上海专展电子科技有限公司</t>
    <phoneticPr fontId="5" type="noConversion"/>
  </si>
  <si>
    <t>1103</t>
  </si>
  <si>
    <t>1105</t>
    <phoneticPr fontId="5" type="noConversion"/>
  </si>
  <si>
    <t xml:space="preserve"> 睿研国际信息咨询（北京）有限公司</t>
    <phoneticPr fontId="5" type="noConversion"/>
  </si>
  <si>
    <t>1201</t>
  </si>
  <si>
    <t xml:space="preserve"> 欧亚系统科学研究会</t>
  </si>
  <si>
    <t>1202</t>
  </si>
  <si>
    <t>1203</t>
  </si>
  <si>
    <t xml:space="preserve"> 北京可维创业科技有限公司</t>
    <phoneticPr fontId="5" type="noConversion"/>
  </si>
  <si>
    <t>2018.8.15</t>
    <phoneticPr fontId="5" type="noConversion"/>
  </si>
  <si>
    <t>1205</t>
  </si>
  <si>
    <t xml:space="preserve"> 北京德源安资产管理有限责任公司</t>
  </si>
  <si>
    <t>1206</t>
  </si>
  <si>
    <t xml:space="preserve"> 北京恒兴易康科技有限公司</t>
    <phoneticPr fontId="5" type="noConversion"/>
  </si>
  <si>
    <t>1208</t>
  </si>
  <si>
    <t xml:space="preserve"> 北京市华元气体化工有限公司</t>
    <phoneticPr fontId="5" type="noConversion"/>
  </si>
  <si>
    <t>B104</t>
  </si>
  <si>
    <t xml:space="preserve"> 中国联合通信有限公司北京市分公司</t>
    <phoneticPr fontId="5" type="noConversion"/>
  </si>
  <si>
    <t>2018.12.31</t>
    <phoneticPr fontId="5" type="noConversion"/>
  </si>
  <si>
    <t>附楼</t>
  </si>
  <si>
    <t xml:space="preserve"> 北京念家缘酒店管理有限公司</t>
  </si>
  <si>
    <t>西院</t>
  </si>
  <si>
    <t xml:space="preserve"> 中国工商银行股份有限公司北京花园东路支行</t>
  </si>
  <si>
    <t>合  计：</t>
  </si>
  <si>
    <t>制表：苏瑶                                                                                 日期：2018.4.20</t>
    <phoneticPr fontId="5" type="noConversion"/>
  </si>
  <si>
    <t>普装</t>
    <phoneticPr fontId="4" type="noConversion"/>
  </si>
  <si>
    <t>简装</t>
    <phoneticPr fontId="4" type="noConversion"/>
  </si>
  <si>
    <t>公共区域</t>
  </si>
  <si>
    <t>卫生间</t>
  </si>
  <si>
    <t>重置价格</t>
  </si>
  <si>
    <r>
      <rPr>
        <sz val="12"/>
        <color theme="1"/>
        <rFont val="等线"/>
        <family val="2"/>
        <charset val="134"/>
      </rPr>
      <t>装修单价（元</t>
    </r>
    <r>
      <rPr>
        <sz val="12"/>
        <color theme="1"/>
        <rFont val="Arial"/>
        <family val="2"/>
      </rPr>
      <t>/</t>
    </r>
    <r>
      <rPr>
        <sz val="12"/>
        <color theme="1"/>
        <rFont val="等线"/>
        <family val="2"/>
        <charset val="134"/>
      </rPr>
      <t>平方米）</t>
    </r>
    <phoneticPr fontId="4" type="noConversion"/>
  </si>
  <si>
    <r>
      <rPr>
        <sz val="12"/>
        <color theme="1"/>
        <rFont val="等线"/>
        <family val="2"/>
        <charset val="134"/>
      </rPr>
      <t>相关税费</t>
    </r>
    <phoneticPr fontId="4" type="noConversion"/>
  </si>
  <si>
    <r>
      <rPr>
        <sz val="12"/>
        <color theme="1"/>
        <rFont val="等线"/>
        <family val="2"/>
        <charset val="134"/>
      </rPr>
      <t>装修成本</t>
    </r>
    <phoneticPr fontId="4" type="noConversion"/>
  </si>
  <si>
    <r>
      <rPr>
        <sz val="12"/>
        <color theme="1"/>
        <rFont val="等线"/>
        <family val="2"/>
        <charset val="134"/>
      </rPr>
      <t>管理费用</t>
    </r>
    <phoneticPr fontId="4" type="noConversion"/>
  </si>
  <si>
    <r>
      <rPr>
        <sz val="12"/>
        <color theme="1"/>
        <rFont val="等线"/>
        <family val="2"/>
        <charset val="134"/>
      </rPr>
      <t>利息</t>
    </r>
    <phoneticPr fontId="4" type="noConversion"/>
  </si>
  <si>
    <r>
      <rPr>
        <sz val="12"/>
        <color theme="1"/>
        <rFont val="等线"/>
        <family val="2"/>
        <charset val="134"/>
      </rPr>
      <t>利率</t>
    </r>
    <phoneticPr fontId="4" type="noConversion"/>
  </si>
  <si>
    <r>
      <rPr>
        <sz val="12"/>
        <color theme="1"/>
        <rFont val="等线"/>
        <family val="2"/>
        <charset val="134"/>
      </rPr>
      <t>重置价格</t>
    </r>
    <phoneticPr fontId="4" type="noConversion"/>
  </si>
  <si>
    <r>
      <rPr>
        <sz val="12"/>
        <color theme="1"/>
        <rFont val="等线"/>
        <family val="2"/>
        <charset val="134"/>
      </rPr>
      <t>九成新现值</t>
    </r>
    <phoneticPr fontId="4" type="noConversion"/>
  </si>
  <si>
    <r>
      <rPr>
        <sz val="12"/>
        <color theme="1"/>
        <rFont val="等线"/>
        <family val="2"/>
        <charset val="134"/>
      </rPr>
      <t>八成新现值</t>
    </r>
    <phoneticPr fontId="4" type="noConversion"/>
  </si>
  <si>
    <r>
      <rPr>
        <sz val="12"/>
        <color theme="1"/>
        <rFont val="等线"/>
        <family val="2"/>
        <charset val="134"/>
      </rPr>
      <t>七成新现值</t>
    </r>
    <phoneticPr fontId="4" type="noConversion"/>
  </si>
  <si>
    <r>
      <rPr>
        <sz val="12"/>
        <color theme="1"/>
        <rFont val="等线"/>
        <family val="2"/>
        <charset val="134"/>
      </rPr>
      <t>税率</t>
    </r>
    <phoneticPr fontId="4" type="noConversion"/>
  </si>
  <si>
    <r>
      <rPr>
        <sz val="12"/>
        <color theme="1"/>
        <rFont val="等线"/>
        <family val="2"/>
        <charset val="134"/>
      </rPr>
      <t>周期</t>
    </r>
    <phoneticPr fontId="4" type="noConversion"/>
  </si>
  <si>
    <r>
      <rPr>
        <b/>
        <sz val="12"/>
        <color theme="1"/>
        <rFont val="等线"/>
        <family val="2"/>
        <charset val="134"/>
      </rPr>
      <t>精装</t>
    </r>
    <phoneticPr fontId="4" type="noConversion"/>
  </si>
  <si>
    <r>
      <rPr>
        <sz val="12"/>
        <color theme="1"/>
        <rFont val="等线"/>
        <family val="2"/>
        <charset val="134"/>
      </rPr>
      <t>利润</t>
    </r>
    <phoneticPr fontId="4" type="noConversion"/>
  </si>
  <si>
    <r>
      <rPr>
        <b/>
        <sz val="12"/>
        <color theme="1"/>
        <rFont val="等线"/>
        <family val="2"/>
        <charset val="134"/>
      </rPr>
      <t>卫生间</t>
    </r>
    <phoneticPr fontId="4" type="noConversion"/>
  </si>
  <si>
    <r>
      <rPr>
        <sz val="12"/>
        <color theme="1"/>
        <rFont val="等线"/>
        <family val="2"/>
        <charset val="134"/>
      </rPr>
      <t>管理费率</t>
    </r>
    <phoneticPr fontId="4" type="noConversion"/>
  </si>
  <si>
    <t>套内建筑面积</t>
    <phoneticPr fontId="4" type="noConversion"/>
  </si>
  <si>
    <t>使用率</t>
    <phoneticPr fontId="4" type="noConversion"/>
  </si>
  <si>
    <t>装修单价</t>
    <phoneticPr fontId="4" type="noConversion"/>
  </si>
  <si>
    <t>口腔医院</t>
    <phoneticPr fontId="4" type="noConversion"/>
  </si>
  <si>
    <t>公共区域</t>
    <phoneticPr fontId="4" type="noConversion"/>
  </si>
  <si>
    <t>装修重置单价</t>
    <phoneticPr fontId="4" type="noConversion"/>
  </si>
  <si>
    <t>成新度</t>
    <phoneticPr fontId="4" type="noConversion"/>
  </si>
  <si>
    <t>装修重置总价</t>
    <phoneticPr fontId="4" type="noConversion"/>
  </si>
  <si>
    <t>面积</t>
    <phoneticPr fontId="4" type="noConversion"/>
  </si>
  <si>
    <t>出租使用面积</t>
    <phoneticPr fontId="4" type="noConversion"/>
  </si>
  <si>
    <t>证载建筑面积</t>
    <phoneticPr fontId="4" type="noConversion"/>
  </si>
  <si>
    <t>——</t>
    <phoneticPr fontId="4" type="noConversion"/>
  </si>
  <si>
    <t>合计</t>
    <phoneticPr fontId="4" type="noConversion"/>
  </si>
  <si>
    <t>重置价格（元）</t>
    <phoneticPr fontId="4" type="noConversion"/>
  </si>
  <si>
    <t>低档</t>
    <phoneticPr fontId="4" type="noConversion"/>
  </si>
  <si>
    <t>中档</t>
    <phoneticPr fontId="4" type="noConversion"/>
  </si>
  <si>
    <t>高档</t>
    <phoneticPr fontId="4" type="noConversion"/>
  </si>
  <si>
    <t>剩余公共区域（7成新）</t>
    <phoneticPr fontId="4" type="noConversion"/>
  </si>
  <si>
    <t>卫生间（7成新）</t>
    <phoneticPr fontId="4" type="noConversion"/>
  </si>
  <si>
    <t>高德大厦</t>
    <phoneticPr fontId="4" type="noConversion"/>
  </si>
  <si>
    <t>汉庭酒店</t>
    <phoneticPr fontId="4" type="noConversion"/>
  </si>
  <si>
    <t>公共区域</t>
    <phoneticPr fontId="4" type="noConversion"/>
  </si>
  <si>
    <t>标间</t>
    <phoneticPr fontId="4" type="noConversion"/>
  </si>
  <si>
    <t>估价对象10</t>
  </si>
  <si>
    <t>估价对象9</t>
  </si>
  <si>
    <t>估价对象8</t>
  </si>
  <si>
    <t>估价对象7</t>
  </si>
  <si>
    <t>估价对象6</t>
  </si>
  <si>
    <t>估价对象5</t>
  </si>
  <si>
    <t>估价对象4</t>
  </si>
  <si>
    <t>估价对象3</t>
  </si>
  <si>
    <t>估价对象2</t>
    <phoneticPr fontId="5" type="noConversion"/>
  </si>
  <si>
    <t>估价对象1（本表）</t>
    <phoneticPr fontId="5" type="noConversion"/>
  </si>
  <si>
    <t>抵押净值（万元）</t>
    <phoneticPr fontId="5" type="noConversion"/>
  </si>
  <si>
    <t>抵押价值-已注销（万元）</t>
    <phoneticPr fontId="5" type="noConversion"/>
  </si>
  <si>
    <t>抵押价值（万元）</t>
    <phoneticPr fontId="5" type="noConversion"/>
  </si>
  <si>
    <t>地面单价（元/平方米）</t>
    <phoneticPr fontId="5" type="noConversion"/>
  </si>
  <si>
    <t>楼面单价（元/平方米）</t>
  </si>
  <si>
    <t>市场价值（万元）</t>
    <phoneticPr fontId="5" type="noConversion"/>
  </si>
  <si>
    <r>
      <t>（分摊）土地面积（m</t>
    </r>
    <r>
      <rPr>
        <b/>
        <vertAlign val="superscript"/>
        <sz val="8"/>
        <color indexed="23"/>
        <rFont val="微软雅黑"/>
        <family val="2"/>
        <charset val="134"/>
      </rPr>
      <t>2</t>
    </r>
    <r>
      <rPr>
        <b/>
        <sz val="11"/>
        <color indexed="23"/>
        <rFont val="微软雅黑"/>
        <family val="2"/>
        <charset val="134"/>
      </rPr>
      <t>）</t>
    </r>
    <phoneticPr fontId="5" type="noConversion"/>
  </si>
  <si>
    <r>
      <t>（规划）建筑面积（m</t>
    </r>
    <r>
      <rPr>
        <b/>
        <vertAlign val="superscript"/>
        <sz val="8"/>
        <color indexed="23"/>
        <rFont val="微软雅黑"/>
        <family val="2"/>
        <charset val="134"/>
      </rPr>
      <t>2</t>
    </r>
    <r>
      <rPr>
        <b/>
        <sz val="11"/>
        <color indexed="23"/>
        <rFont val="微软雅黑"/>
        <family val="2"/>
        <charset val="134"/>
      </rPr>
      <t>）</t>
    </r>
    <phoneticPr fontId="5" type="noConversion"/>
  </si>
  <si>
    <t>项目名称</t>
    <phoneticPr fontId="5" type="noConversion"/>
  </si>
  <si>
    <t>重置成新价</t>
    <phoneticPr fontId="5" type="noConversion"/>
  </si>
  <si>
    <t>租金</t>
    <phoneticPr fontId="5" type="noConversion"/>
  </si>
  <si>
    <t>总投</t>
    <phoneticPr fontId="5" type="noConversion"/>
  </si>
  <si>
    <t>抵押净值</t>
  </si>
  <si>
    <t>抵押价值-已注销</t>
    <phoneticPr fontId="5" type="noConversion"/>
  </si>
  <si>
    <t>抵押价值</t>
  </si>
  <si>
    <t>市场价值</t>
  </si>
  <si>
    <t>总价（万元）</t>
  </si>
  <si>
    <t>价值类型</t>
  </si>
  <si>
    <t>价值时点/估价期日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</si>
</sst>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22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11"/>
      <name val="宋体"/>
      <family val="3"/>
      <charset val="134"/>
    </font>
    <font>
      <sz val="8"/>
      <color indexed="14"/>
      <name val="宋体"/>
      <family val="3"/>
      <charset val="134"/>
    </font>
    <font>
      <sz val="8"/>
      <color indexed="10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2"/>
      <color theme="1"/>
      <name val="Arial"/>
      <family val="2"/>
    </font>
    <font>
      <sz val="12"/>
      <color theme="1"/>
      <name val="等线"/>
      <family val="2"/>
      <charset val="134"/>
    </font>
    <font>
      <b/>
      <sz val="12"/>
      <color theme="1"/>
      <name val="Arial"/>
      <family val="2"/>
    </font>
    <font>
      <b/>
      <sz val="12"/>
      <color theme="1"/>
      <name val="等线"/>
      <family val="2"/>
      <charset val="134"/>
    </font>
    <font>
      <sz val="12"/>
      <color theme="1"/>
      <name val="宋体"/>
      <family val="3"/>
      <charset val="134"/>
    </font>
    <font>
      <sz val="11"/>
      <color rgb="FF666666"/>
      <name val="微软雅黑"/>
      <family val="2"/>
      <charset val="134"/>
    </font>
    <font>
      <b/>
      <vertAlign val="superscript"/>
      <sz val="8"/>
      <color indexed="23"/>
      <name val="微软雅黑"/>
      <family val="2"/>
      <charset val="134"/>
    </font>
    <font>
      <b/>
      <sz val="11"/>
      <color indexed="23"/>
      <name val="微软雅黑"/>
      <family val="2"/>
      <charset val="134"/>
    </font>
  </fonts>
  <fills count="1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Dash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/>
    <xf numFmtId="0" fontId="1" fillId="0" borderId="0"/>
    <xf numFmtId="0" fontId="12" fillId="0" borderId="0">
      <alignment vertical="center"/>
    </xf>
    <xf numFmtId="0" fontId="1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2" fillId="0" borderId="0"/>
  </cellStyleXfs>
  <cellXfs count="166">
    <xf numFmtId="0" fontId="0" fillId="0" borderId="0" xfId="0">
      <alignment vertical="center"/>
    </xf>
    <xf numFmtId="0" fontId="3" fillId="2" borderId="1" xfId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6" fillId="0" borderId="0" xfId="1" applyFont="1"/>
    <xf numFmtId="49" fontId="7" fillId="0" borderId="6" xfId="1" applyNumberFormat="1" applyFont="1" applyBorder="1" applyAlignment="1">
      <alignment horizontal="center" vertical="center" wrapText="1"/>
    </xf>
    <xf numFmtId="0" fontId="7" fillId="0" borderId="6" xfId="1" applyNumberFormat="1" applyFont="1" applyBorder="1" applyAlignment="1">
      <alignment horizontal="center" vertical="center" wrapText="1"/>
    </xf>
    <xf numFmtId="0" fontId="7" fillId="0" borderId="8" xfId="1" applyNumberFormat="1" applyFont="1" applyBorder="1" applyAlignment="1">
      <alignment horizontal="center" vertical="center" wrapText="1"/>
    </xf>
    <xf numFmtId="0" fontId="7" fillId="0" borderId="9" xfId="1" applyFont="1" applyBorder="1" applyAlignment="1">
      <alignment vertical="center"/>
    </xf>
    <xf numFmtId="49" fontId="8" fillId="3" borderId="0" xfId="1" applyNumberFormat="1" applyFont="1" applyFill="1" applyBorder="1" applyAlignment="1">
      <alignment horizontal="center" vertical="center" wrapText="1"/>
    </xf>
    <xf numFmtId="49" fontId="7" fillId="0" borderId="0" xfId="1" applyNumberFormat="1" applyFont="1" applyBorder="1" applyAlignment="1">
      <alignment horizontal="left" vertical="center" wrapText="1"/>
    </xf>
    <xf numFmtId="0" fontId="7" fillId="0" borderId="0" xfId="1" applyNumberFormat="1" applyFont="1" applyBorder="1" applyAlignment="1">
      <alignment horizontal="center" vertical="center" wrapText="1"/>
    </xf>
    <xf numFmtId="0" fontId="6" fillId="0" borderId="0" xfId="1" applyFont="1" applyBorder="1"/>
    <xf numFmtId="49" fontId="7" fillId="0" borderId="0" xfId="1" applyNumberFormat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/>
    </xf>
    <xf numFmtId="49" fontId="7" fillId="0" borderId="6" xfId="1" applyNumberFormat="1" applyFont="1" applyFill="1" applyBorder="1" applyAlignment="1">
      <alignment horizontal="left" vertical="center" wrapText="1"/>
    </xf>
    <xf numFmtId="0" fontId="7" fillId="4" borderId="8" xfId="1" applyNumberFormat="1" applyFont="1" applyFill="1" applyBorder="1" applyAlignment="1">
      <alignment horizontal="center" vertical="center" wrapText="1"/>
    </xf>
    <xf numFmtId="49" fontId="7" fillId="0" borderId="6" xfId="1" applyNumberFormat="1" applyFont="1" applyFill="1" applyBorder="1" applyAlignment="1">
      <alignment horizontal="justify" vertical="center" wrapText="1"/>
    </xf>
    <xf numFmtId="49" fontId="7" fillId="0" borderId="0" xfId="1" applyNumberFormat="1" applyFont="1" applyBorder="1" applyAlignment="1">
      <alignment horizontal="justify" vertical="center" wrapText="1"/>
    </xf>
    <xf numFmtId="49" fontId="7" fillId="3" borderId="6" xfId="1" applyNumberFormat="1" applyFont="1" applyFill="1" applyBorder="1" applyAlignment="1">
      <alignment horizontal="center" vertical="center" wrapText="1"/>
    </xf>
    <xf numFmtId="49" fontId="7" fillId="0" borderId="6" xfId="1" applyNumberFormat="1" applyFont="1" applyFill="1" applyBorder="1" applyAlignment="1">
      <alignment vertical="center" wrapText="1"/>
    </xf>
    <xf numFmtId="49" fontId="7" fillId="0" borderId="0" xfId="1" applyNumberFormat="1" applyFont="1" applyBorder="1" applyAlignment="1">
      <alignment vertical="center" wrapText="1"/>
    </xf>
    <xf numFmtId="0" fontId="7" fillId="0" borderId="6" xfId="1" applyNumberFormat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vertical="center"/>
    </xf>
    <xf numFmtId="49" fontId="7" fillId="0" borderId="0" xfId="1" applyNumberFormat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justify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15" xfId="1" applyNumberFormat="1" applyFont="1" applyBorder="1" applyAlignment="1">
      <alignment horizontal="center" vertical="center" wrapText="1"/>
    </xf>
    <xf numFmtId="0" fontId="7" fillId="0" borderId="16" xfId="1" applyNumberFormat="1" applyFont="1" applyBorder="1" applyAlignment="1">
      <alignment horizontal="center" vertical="center" wrapText="1"/>
    </xf>
    <xf numFmtId="49" fontId="7" fillId="0" borderId="6" xfId="1" applyNumberFormat="1" applyFont="1" applyFill="1" applyBorder="1" applyAlignment="1">
      <alignment horizontal="center" vertical="center" wrapText="1"/>
    </xf>
    <xf numFmtId="0" fontId="7" fillId="0" borderId="8" xfId="1" applyNumberFormat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left" vertical="center" wrapText="1"/>
    </xf>
    <xf numFmtId="0" fontId="7" fillId="0" borderId="0" xfId="1" applyNumberFormat="1" applyFont="1" applyFill="1" applyBorder="1" applyAlignment="1">
      <alignment vertical="center" wrapText="1"/>
    </xf>
    <xf numFmtId="49" fontId="9" fillId="0" borderId="6" xfId="1" applyNumberFormat="1" applyFont="1" applyBorder="1" applyAlignment="1">
      <alignment horizontal="center" vertical="center" wrapText="1"/>
    </xf>
    <xf numFmtId="0" fontId="9" fillId="0" borderId="6" xfId="1" applyNumberFormat="1" applyFont="1" applyBorder="1" applyAlignment="1">
      <alignment horizontal="center" vertical="center" wrapText="1"/>
    </xf>
    <xf numFmtId="0" fontId="9" fillId="0" borderId="8" xfId="1" applyNumberFormat="1" applyFont="1" applyBorder="1" applyAlignment="1">
      <alignment horizontal="center" vertical="center" wrapText="1"/>
    </xf>
    <xf numFmtId="0" fontId="7" fillId="0" borderId="9" xfId="1" applyFont="1" applyBorder="1" applyAlignment="1">
      <alignment horizontal="left" vertical="center"/>
    </xf>
    <xf numFmtId="0" fontId="7" fillId="0" borderId="17" xfId="1" applyFont="1" applyBorder="1" applyAlignment="1">
      <alignment vertical="center"/>
    </xf>
    <xf numFmtId="0" fontId="6" fillId="0" borderId="6" xfId="1" applyFont="1" applyBorder="1"/>
    <xf numFmtId="49" fontId="7" fillId="0" borderId="0" xfId="1" applyNumberFormat="1" applyFont="1" applyFill="1" applyBorder="1" applyAlignment="1">
      <alignment vertical="center" wrapText="1"/>
    </xf>
    <xf numFmtId="0" fontId="7" fillId="0" borderId="12" xfId="1" applyFont="1" applyFill="1" applyBorder="1" applyAlignment="1">
      <alignment horizontal="center" vertical="center"/>
    </xf>
    <xf numFmtId="49" fontId="9" fillId="0" borderId="6" xfId="1" applyNumberFormat="1" applyFont="1" applyFill="1" applyBorder="1" applyAlignment="1">
      <alignment horizontal="left" vertical="center" wrapText="1"/>
    </xf>
    <xf numFmtId="0" fontId="9" fillId="0" borderId="6" xfId="1" applyNumberFormat="1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>
      <alignment horizontal="center" vertical="center" wrapText="1"/>
    </xf>
    <xf numFmtId="49" fontId="7" fillId="0" borderId="6" xfId="1" applyNumberFormat="1" applyFont="1" applyFill="1" applyBorder="1" applyAlignment="1">
      <alignment vertical="center"/>
    </xf>
    <xf numFmtId="0" fontId="10" fillId="0" borderId="6" xfId="1" applyNumberFormat="1" applyFont="1" applyBorder="1" applyAlignment="1">
      <alignment horizontal="center" vertical="center" wrapText="1"/>
    </xf>
    <xf numFmtId="0" fontId="7" fillId="0" borderId="6" xfId="1" applyNumberFormat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vertical="center"/>
    </xf>
    <xf numFmtId="0" fontId="7" fillId="0" borderId="0" xfId="1" applyNumberFormat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49" fontId="7" fillId="0" borderId="7" xfId="1" applyNumberFormat="1" applyFont="1" applyFill="1" applyBorder="1" applyAlignment="1">
      <alignment horizontal="left" vertical="center" wrapText="1"/>
    </xf>
    <xf numFmtId="0" fontId="7" fillId="0" borderId="7" xfId="1" applyNumberFormat="1" applyFont="1" applyBorder="1" applyAlignment="1">
      <alignment horizontal="center" vertical="center" wrapText="1"/>
    </xf>
    <xf numFmtId="49" fontId="7" fillId="0" borderId="8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>
      <alignment horizontal="justify" vertical="center" wrapText="1"/>
    </xf>
    <xf numFmtId="0" fontId="9" fillId="0" borderId="9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vertical="center"/>
    </xf>
    <xf numFmtId="49" fontId="10" fillId="0" borderId="6" xfId="1" applyNumberFormat="1" applyFont="1" applyBorder="1" applyAlignment="1">
      <alignment horizontal="center" vertical="center" wrapText="1"/>
    </xf>
    <xf numFmtId="0" fontId="5" fillId="0" borderId="0" xfId="1" applyFont="1" applyFill="1"/>
    <xf numFmtId="0" fontId="7" fillId="0" borderId="17" xfId="1" applyFont="1" applyBorder="1" applyAlignment="1">
      <alignment horizontal="left" vertical="center"/>
    </xf>
    <xf numFmtId="49" fontId="7" fillId="0" borderId="6" xfId="1" applyNumberFormat="1" applyFont="1" applyBorder="1" applyAlignment="1">
      <alignment horizontal="left" vertical="center" wrapText="1"/>
    </xf>
    <xf numFmtId="0" fontId="11" fillId="0" borderId="20" xfId="1" applyNumberFormat="1" applyFont="1" applyFill="1" applyBorder="1" applyAlignment="1">
      <alignment horizontal="center" vertical="center" wrapText="1"/>
    </xf>
    <xf numFmtId="0" fontId="11" fillId="0" borderId="21" xfId="1" applyNumberFormat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vertical="center"/>
    </xf>
    <xf numFmtId="0" fontId="6" fillId="0" borderId="0" xfId="1" applyNumberFormat="1" applyFont="1" applyFill="1" applyBorder="1"/>
    <xf numFmtId="0" fontId="7" fillId="0" borderId="0" xfId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1" applyFont="1"/>
    <xf numFmtId="0" fontId="7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11" xfId="1" applyNumberFormat="1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14" fillId="0" borderId="0" xfId="0" applyFont="1">
      <alignment vertical="center"/>
    </xf>
    <xf numFmtId="176" fontId="14" fillId="0" borderId="0" xfId="0" applyNumberFormat="1" applyFont="1">
      <alignment vertical="center"/>
    </xf>
    <xf numFmtId="0" fontId="14" fillId="8" borderId="23" xfId="0" applyFont="1" applyFill="1" applyBorder="1" applyAlignment="1">
      <alignment horizontal="center" vertical="center"/>
    </xf>
    <xf numFmtId="10" fontId="14" fillId="0" borderId="0" xfId="0" applyNumberFormat="1" applyFont="1">
      <alignment vertical="center"/>
    </xf>
    <xf numFmtId="0" fontId="16" fillId="11" borderId="23" xfId="0" applyFont="1" applyFill="1" applyBorder="1" applyAlignment="1">
      <alignment horizontal="center" vertical="center"/>
    </xf>
    <xf numFmtId="0" fontId="16" fillId="10" borderId="23" xfId="0" applyFont="1" applyFill="1" applyBorder="1" applyAlignment="1">
      <alignment horizontal="center" vertical="center"/>
    </xf>
    <xf numFmtId="0" fontId="14" fillId="10" borderId="23" xfId="0" applyFont="1" applyFill="1" applyBorder="1" applyAlignment="1">
      <alignment horizontal="center" vertical="center"/>
    </xf>
    <xf numFmtId="9" fontId="14" fillId="0" borderId="0" xfId="0" applyNumberFormat="1" applyFont="1">
      <alignment vertical="center"/>
    </xf>
    <xf numFmtId="0" fontId="6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17" fillId="11" borderId="23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center" vertical="center"/>
    </xf>
    <xf numFmtId="0" fontId="16" fillId="9" borderId="23" xfId="0" applyFont="1" applyFill="1" applyBorder="1" applyAlignment="1">
      <alignment horizontal="center" vertical="center"/>
    </xf>
    <xf numFmtId="0" fontId="14" fillId="9" borderId="23" xfId="0" applyFont="1" applyFill="1" applyBorder="1" applyAlignment="1">
      <alignment horizontal="center" vertical="center"/>
    </xf>
    <xf numFmtId="0" fontId="16" fillId="6" borderId="23" xfId="0" applyFont="1" applyFill="1" applyBorder="1" applyAlignment="1">
      <alignment horizontal="center" vertical="center"/>
    </xf>
    <xf numFmtId="0" fontId="14" fillId="6" borderId="23" xfId="0" applyFont="1" applyFill="1" applyBorder="1" applyAlignment="1">
      <alignment horizontal="center" vertical="center"/>
    </xf>
    <xf numFmtId="49" fontId="3" fillId="7" borderId="2" xfId="1" applyNumberFormat="1" applyFont="1" applyFill="1" applyBorder="1" applyAlignment="1">
      <alignment horizontal="center" vertical="center" wrapText="1"/>
    </xf>
    <xf numFmtId="0" fontId="7" fillId="0" borderId="8" xfId="1" applyFont="1" applyBorder="1" applyAlignment="1">
      <alignment vertical="center"/>
    </xf>
    <xf numFmtId="0" fontId="7" fillId="0" borderId="8" xfId="1" applyFont="1" applyFill="1" applyBorder="1" applyAlignment="1">
      <alignment vertical="center"/>
    </xf>
    <xf numFmtId="0" fontId="7" fillId="0" borderId="15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8" xfId="1" applyFont="1" applyBorder="1" applyAlignment="1">
      <alignment vertical="center"/>
    </xf>
    <xf numFmtId="0" fontId="7" fillId="0" borderId="15" xfId="1" applyFont="1" applyBorder="1" applyAlignment="1">
      <alignment horizontal="left" vertical="center"/>
    </xf>
    <xf numFmtId="0" fontId="7" fillId="0" borderId="21" xfId="1" applyFont="1" applyFill="1" applyBorder="1" applyAlignment="1">
      <alignment vertical="center"/>
    </xf>
    <xf numFmtId="0" fontId="7" fillId="0" borderId="6" xfId="1" applyNumberFormat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/>
    </xf>
    <xf numFmtId="0" fontId="3" fillId="2" borderId="3" xfId="1" applyFont="1" applyFill="1" applyBorder="1" applyAlignment="1">
      <alignment horizontal="center" vertical="center"/>
    </xf>
    <xf numFmtId="49" fontId="3" fillId="7" borderId="24" xfId="1" applyNumberFormat="1" applyFont="1" applyFill="1" applyBorder="1" applyAlignment="1">
      <alignment horizontal="center" vertical="center" wrapText="1"/>
    </xf>
    <xf numFmtId="176" fontId="7" fillId="0" borderId="25" xfId="1" applyNumberFormat="1" applyFont="1" applyBorder="1" applyAlignment="1">
      <alignment horizontal="center" vertical="center" wrapText="1"/>
    </xf>
    <xf numFmtId="176" fontId="6" fillId="0" borderId="25" xfId="1" applyNumberFormat="1" applyFont="1" applyBorder="1" applyAlignment="1">
      <alignment horizontal="center"/>
    </xf>
    <xf numFmtId="0" fontId="6" fillId="0" borderId="26" xfId="1" applyNumberFormat="1" applyFont="1" applyFill="1" applyBorder="1"/>
    <xf numFmtId="0" fontId="6" fillId="0" borderId="26" xfId="1" applyFont="1" applyBorder="1"/>
    <xf numFmtId="0" fontId="0" fillId="0" borderId="23" xfId="0" applyBorder="1">
      <alignment vertical="center"/>
    </xf>
    <xf numFmtId="0" fontId="13" fillId="0" borderId="0" xfId="1" applyFont="1" applyAlignment="1">
      <alignment horizontal="center"/>
    </xf>
    <xf numFmtId="9" fontId="13" fillId="0" borderId="0" xfId="1" applyNumberFormat="1" applyFont="1" applyAlignment="1">
      <alignment horizontal="center"/>
    </xf>
    <xf numFmtId="0" fontId="7" fillId="0" borderId="6" xfId="1" applyNumberFormat="1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7" fillId="0" borderId="5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49" fontId="7" fillId="0" borderId="7" xfId="1" applyNumberFormat="1" applyFont="1" applyFill="1" applyBorder="1" applyAlignment="1">
      <alignment horizontal="left" vertical="center" wrapText="1"/>
    </xf>
    <xf numFmtId="49" fontId="7" fillId="0" borderId="11" xfId="1" applyNumberFormat="1" applyFont="1" applyFill="1" applyBorder="1" applyAlignment="1">
      <alignment horizontal="left" vertical="center" wrapText="1"/>
    </xf>
    <xf numFmtId="0" fontId="7" fillId="0" borderId="7" xfId="1" applyNumberFormat="1" applyFont="1" applyBorder="1" applyAlignment="1">
      <alignment horizontal="center" vertical="center" wrapText="1"/>
    </xf>
    <xf numFmtId="0" fontId="7" fillId="0" borderId="11" xfId="1" applyNumberFormat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49" fontId="7" fillId="0" borderId="14" xfId="1" applyNumberFormat="1" applyFont="1" applyFill="1" applyBorder="1" applyAlignment="1">
      <alignment horizontal="left" vertical="center" wrapText="1"/>
    </xf>
    <xf numFmtId="0" fontId="7" fillId="0" borderId="14" xfId="1" applyNumberFormat="1" applyFont="1" applyBorder="1" applyAlignment="1">
      <alignment horizontal="center" vertical="center" wrapText="1"/>
    </xf>
    <xf numFmtId="49" fontId="7" fillId="0" borderId="7" xfId="1" applyNumberFormat="1" applyFont="1" applyFill="1" applyBorder="1" applyAlignment="1">
      <alignment horizontal="center" vertical="center" wrapText="1"/>
    </xf>
    <xf numFmtId="49" fontId="7" fillId="0" borderId="14" xfId="1" applyNumberFormat="1" applyFont="1" applyFill="1" applyBorder="1" applyAlignment="1">
      <alignment horizontal="center" vertical="center" wrapText="1"/>
    </xf>
    <xf numFmtId="49" fontId="7" fillId="0" borderId="11" xfId="1" applyNumberFormat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left" vertical="center"/>
    </xf>
    <xf numFmtId="0" fontId="7" fillId="0" borderId="18" xfId="1" applyFont="1" applyFill="1" applyBorder="1" applyAlignment="1">
      <alignment horizontal="left" vertical="center"/>
    </xf>
    <xf numFmtId="0" fontId="7" fillId="0" borderId="12" xfId="1" applyFont="1" applyBorder="1" applyAlignment="1">
      <alignment horizontal="center" vertical="center"/>
    </xf>
    <xf numFmtId="0" fontId="7" fillId="0" borderId="7" xfId="1" applyNumberFormat="1" applyFont="1" applyFill="1" applyBorder="1" applyAlignment="1">
      <alignment horizontal="center" vertical="center" wrapText="1"/>
    </xf>
    <xf numFmtId="0" fontId="7" fillId="0" borderId="14" xfId="1" applyNumberFormat="1" applyFont="1" applyFill="1" applyBorder="1" applyAlignment="1">
      <alignment horizontal="center" vertical="center" wrapText="1"/>
    </xf>
    <xf numFmtId="0" fontId="7" fillId="0" borderId="11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center" vertical="center" wrapText="1"/>
    </xf>
    <xf numFmtId="49" fontId="11" fillId="0" borderId="19" xfId="1" applyNumberFormat="1" applyFont="1" applyFill="1" applyBorder="1" applyAlignment="1">
      <alignment horizontal="right" vertical="center" wrapText="1"/>
    </xf>
    <xf numFmtId="49" fontId="11" fillId="0" borderId="20" xfId="1" applyNumberFormat="1" applyFont="1" applyFill="1" applyBorder="1" applyAlignment="1">
      <alignment horizontal="right" vertical="center" wrapText="1"/>
    </xf>
    <xf numFmtId="0" fontId="7" fillId="0" borderId="0" xfId="1" applyNumberFormat="1" applyFont="1" applyFill="1" applyBorder="1" applyAlignment="1">
      <alignment horizontal="right" vertical="center"/>
    </xf>
    <xf numFmtId="49" fontId="10" fillId="0" borderId="7" xfId="1" applyNumberFormat="1" applyFont="1" applyFill="1" applyBorder="1" applyAlignment="1">
      <alignment horizontal="left" vertical="center" wrapText="1"/>
    </xf>
    <xf numFmtId="49" fontId="10" fillId="0" borderId="11" xfId="1" applyNumberFormat="1" applyFont="1" applyFill="1" applyBorder="1" applyAlignment="1">
      <alignment horizontal="left" vertical="center" wrapText="1"/>
    </xf>
    <xf numFmtId="0" fontId="10" fillId="0" borderId="7" xfId="1" applyNumberFormat="1" applyFont="1" applyBorder="1" applyAlignment="1">
      <alignment horizontal="center" vertical="center" wrapText="1"/>
    </xf>
    <xf numFmtId="0" fontId="10" fillId="0" borderId="11" xfId="1" applyNumberFormat="1" applyFont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left" vertical="center"/>
    </xf>
    <xf numFmtId="0" fontId="7" fillId="0" borderId="16" xfId="1" applyFont="1" applyFill="1" applyBorder="1" applyAlignment="1">
      <alignment horizontal="left" vertical="center"/>
    </xf>
    <xf numFmtId="176" fontId="7" fillId="0" borderId="25" xfId="1" applyNumberFormat="1" applyFont="1" applyBorder="1" applyAlignment="1">
      <alignment horizontal="center" vertical="center" wrapText="1"/>
    </xf>
    <xf numFmtId="0" fontId="7" fillId="0" borderId="6" xfId="1" applyNumberFormat="1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8" fillId="12" borderId="28" xfId="0" applyFont="1" applyFill="1" applyBorder="1" applyAlignment="1">
      <alignment horizontal="center" vertical="center"/>
    </xf>
    <xf numFmtId="0" fontId="14" fillId="12" borderId="28" xfId="0" applyFont="1" applyFill="1" applyBorder="1" applyAlignment="1">
      <alignment horizontal="center" vertical="center"/>
    </xf>
    <xf numFmtId="0" fontId="12" fillId="0" borderId="0" xfId="4"/>
    <xf numFmtId="0" fontId="12" fillId="0" borderId="23" xfId="4" applyBorder="1" applyProtection="1">
      <protection locked="0"/>
    </xf>
    <xf numFmtId="0" fontId="19" fillId="13" borderId="23" xfId="4" applyFont="1" applyFill="1" applyBorder="1" applyAlignment="1">
      <alignment horizontal="center" vertical="center" wrapText="1"/>
    </xf>
    <xf numFmtId="0" fontId="12" fillId="13" borderId="23" xfId="4" applyFont="1" applyFill="1" applyBorder="1"/>
    <xf numFmtId="0" fontId="19" fillId="13" borderId="29" xfId="4" applyFont="1" applyFill="1" applyBorder="1" applyAlignment="1">
      <alignment horizontal="center" vertical="center" wrapText="1"/>
    </xf>
    <xf numFmtId="0" fontId="19" fillId="0" borderId="23" xfId="4" applyFont="1" applyBorder="1" applyAlignment="1" applyProtection="1">
      <alignment horizontal="left" vertical="center" wrapText="1"/>
      <protection locked="0"/>
    </xf>
    <xf numFmtId="0" fontId="12" fillId="0" borderId="0" xfId="4" applyBorder="1"/>
    <xf numFmtId="0" fontId="12" fillId="13" borderId="23" xfId="4" applyFill="1" applyBorder="1" applyAlignment="1">
      <alignment vertical="center"/>
    </xf>
    <xf numFmtId="0" fontId="19" fillId="0" borderId="0" xfId="4" applyFont="1" applyBorder="1" applyAlignment="1">
      <alignment horizontal="left" vertical="center" wrapText="1"/>
    </xf>
    <xf numFmtId="0" fontId="19" fillId="14" borderId="23" xfId="4" applyFont="1" applyFill="1" applyBorder="1" applyAlignment="1" applyProtection="1">
      <alignment horizontal="center" vertical="center" wrapText="1"/>
      <protection locked="0"/>
    </xf>
    <xf numFmtId="14" fontId="19" fillId="13" borderId="23" xfId="4" applyNumberFormat="1" applyFont="1" applyFill="1" applyBorder="1" applyAlignment="1">
      <alignment horizontal="center" vertical="center" wrapText="1"/>
    </xf>
  </cellXfs>
  <cellStyles count="43">
    <cellStyle name="常规" xfId="0" builtinId="0"/>
    <cellStyle name="常规 11 2" xfId="5"/>
    <cellStyle name="常规 2" xfId="1"/>
    <cellStyle name="常规 2 2" xfId="3"/>
    <cellStyle name="常规 3" xfId="2"/>
    <cellStyle name="常规 3 10" xfId="6"/>
    <cellStyle name="常规 3 11" xfId="7"/>
    <cellStyle name="常规 3 12" xfId="8"/>
    <cellStyle name="常规 3 2" xfId="9"/>
    <cellStyle name="常规 3 3" xfId="10"/>
    <cellStyle name="常规 3 4" xfId="11"/>
    <cellStyle name="常规 3 5" xfId="12"/>
    <cellStyle name="常规 3 6" xfId="13"/>
    <cellStyle name="常规 3 7" xfId="14"/>
    <cellStyle name="常规 3 8" xfId="15"/>
    <cellStyle name="常规 3 9" xfId="16"/>
    <cellStyle name="常规 4" xfId="17"/>
    <cellStyle name="常规 4 10" xfId="18"/>
    <cellStyle name="常规 4 11" xfId="19"/>
    <cellStyle name="常规 4 12" xfId="20"/>
    <cellStyle name="常规 4 2" xfId="21"/>
    <cellStyle name="常规 4 3" xfId="22"/>
    <cellStyle name="常规 4 4" xfId="23"/>
    <cellStyle name="常规 4 5" xfId="24"/>
    <cellStyle name="常规 4 6" xfId="25"/>
    <cellStyle name="常规 4 7" xfId="26"/>
    <cellStyle name="常规 4 8" xfId="27"/>
    <cellStyle name="常规 4 9" xfId="28"/>
    <cellStyle name="常规 5" xfId="29"/>
    <cellStyle name="常规 5 10" xfId="30"/>
    <cellStyle name="常规 5 11" xfId="31"/>
    <cellStyle name="常规 5 12" xfId="32"/>
    <cellStyle name="常规 5 2" xfId="33"/>
    <cellStyle name="常规 5 3" xfId="34"/>
    <cellStyle name="常规 5 4" xfId="35"/>
    <cellStyle name="常规 5 5" xfId="36"/>
    <cellStyle name="常规 5 6" xfId="37"/>
    <cellStyle name="常规 5 7" xfId="38"/>
    <cellStyle name="常规 5 8" xfId="39"/>
    <cellStyle name="常规 5 9" xfId="40"/>
    <cellStyle name="常规 6" xfId="41"/>
    <cellStyle name="常规 9" xfId="4"/>
    <cellStyle name="常规 9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-cuikai-103\&#19968;&#37096;&#36164;&#26009;&#24211;\&#25253;&#21578;&#21450;&#26041;&#27861;\&#35780;&#20272;&#26041;&#27861;\2017&#29256;\&#23545;&#20844;&#20107;&#19994;&#37096;&#8212;&#30005;&#31639;&#34920;-&#25151;&#22320;&#20135;-&#39033;&#30446;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致函链接"/>
      <sheetName val="预评函-封皮"/>
      <sheetName val="预评函-1"/>
      <sheetName val="预评函-2"/>
      <sheetName val="预评函-3"/>
      <sheetName val="预评函-4"/>
      <sheetName val="预评函-5"/>
      <sheetName val="使用说明"/>
      <sheetName val="估价师及机构信息"/>
      <sheetName val="定义"/>
      <sheetName val="项目基本情况"/>
      <sheetName val="数据-基础表"/>
      <sheetName val="抵押物清单（分楼）"/>
      <sheetName val="数据-汇总表"/>
      <sheetName val="数据-取费表"/>
      <sheetName val="估价对象房地状况"/>
      <sheetName val="系统读取表"/>
      <sheetName val="结果表"/>
      <sheetName val="成本法"/>
      <sheetName val="成本法 (元)"/>
      <sheetName val="假设开发法"/>
      <sheetName val="收益法"/>
      <sheetName val="收益法 (元)"/>
      <sheetName val="收益法（汇总）"/>
      <sheetName val="酒店收入计算"/>
      <sheetName val="比较法-住宅"/>
      <sheetName val="比较法-商业"/>
      <sheetName val="比较法-办公"/>
      <sheetName val="比较法-工业"/>
      <sheetName val="比较法-车位"/>
      <sheetName val="比较法-仓储"/>
      <sheetName val="土地比较法-住宅、综合"/>
      <sheetName val="土地比较法-工业"/>
      <sheetName val="基准地价修正"/>
      <sheetName val="修正"/>
      <sheetName val="容积率修正"/>
      <sheetName val="基准地价（汇总）"/>
      <sheetName val="地价"/>
      <sheetName val="典型户型修正"/>
      <sheetName val="成本法（废）"/>
      <sheetName val="区片价"/>
      <sheetName val="因素修正幅度"/>
      <sheetName val="存贷款利率"/>
      <sheetName val="区片价（范围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D3" t="e">
            <v>#DIV/0!</v>
          </cell>
          <cell r="E3">
            <v>0</v>
          </cell>
        </row>
      </sheetData>
      <sheetData sheetId="14"/>
      <sheetData sheetId="15"/>
      <sheetData sheetId="16"/>
      <sheetData sheetId="17">
        <row r="118">
          <cell r="H118" t="e">
            <v>#REF!</v>
          </cell>
        </row>
        <row r="122">
          <cell r="D122" t="e">
            <v>#REF!</v>
          </cell>
        </row>
        <row r="124">
          <cell r="D124" t="str">
            <v>——</v>
          </cell>
        </row>
        <row r="126">
          <cell r="D126" t="str">
            <v>——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zoomScale="120" zoomScaleNormal="120" workbookViewId="0">
      <selection activeCell="I2" sqref="I2"/>
    </sheetView>
  </sheetViews>
  <sheetFormatPr defaultRowHeight="26.25" customHeight="1"/>
  <cols>
    <col min="1" max="1" width="3.875" style="76" customWidth="1"/>
    <col min="2" max="2" width="16.125" style="5" customWidth="1"/>
    <col min="3" max="3" width="34" style="77" customWidth="1"/>
    <col min="4" max="4" width="9.375" style="78" customWidth="1"/>
    <col min="5" max="5" width="21" style="78" customWidth="1"/>
    <col min="6" max="6" width="8.375" style="78" customWidth="1"/>
    <col min="7" max="7" width="13.75" style="78" customWidth="1"/>
    <col min="8" max="8" width="14.25" style="79" customWidth="1"/>
    <col min="9" max="9" width="17" style="5" customWidth="1"/>
    <col min="10" max="10" width="19.625" style="5" customWidth="1"/>
    <col min="11" max="256" width="9" style="5"/>
    <col min="257" max="257" width="3.875" style="5" customWidth="1"/>
    <col min="258" max="258" width="16.125" style="5" customWidth="1"/>
    <col min="259" max="259" width="34" style="5" customWidth="1"/>
    <col min="260" max="260" width="9.375" style="5" customWidth="1"/>
    <col min="261" max="261" width="21" style="5" customWidth="1"/>
    <col min="262" max="262" width="8.375" style="5" customWidth="1"/>
    <col min="263" max="263" width="13.75" style="5" customWidth="1"/>
    <col min="264" max="264" width="14.25" style="5" customWidth="1"/>
    <col min="265" max="265" width="17" style="5" customWidth="1"/>
    <col min="266" max="266" width="19.625" style="5" customWidth="1"/>
    <col min="267" max="512" width="9" style="5"/>
    <col min="513" max="513" width="3.875" style="5" customWidth="1"/>
    <col min="514" max="514" width="16.125" style="5" customWidth="1"/>
    <col min="515" max="515" width="34" style="5" customWidth="1"/>
    <col min="516" max="516" width="9.375" style="5" customWidth="1"/>
    <col min="517" max="517" width="21" style="5" customWidth="1"/>
    <col min="518" max="518" width="8.375" style="5" customWidth="1"/>
    <col min="519" max="519" width="13.75" style="5" customWidth="1"/>
    <col min="520" max="520" width="14.25" style="5" customWidth="1"/>
    <col min="521" max="521" width="17" style="5" customWidth="1"/>
    <col min="522" max="522" width="19.625" style="5" customWidth="1"/>
    <col min="523" max="768" width="9" style="5"/>
    <col min="769" max="769" width="3.875" style="5" customWidth="1"/>
    <col min="770" max="770" width="16.125" style="5" customWidth="1"/>
    <col min="771" max="771" width="34" style="5" customWidth="1"/>
    <col min="772" max="772" width="9.375" style="5" customWidth="1"/>
    <col min="773" max="773" width="21" style="5" customWidth="1"/>
    <col min="774" max="774" width="8.375" style="5" customWidth="1"/>
    <col min="775" max="775" width="13.75" style="5" customWidth="1"/>
    <col min="776" max="776" width="14.25" style="5" customWidth="1"/>
    <col min="777" max="777" width="17" style="5" customWidth="1"/>
    <col min="778" max="778" width="19.625" style="5" customWidth="1"/>
    <col min="779" max="1024" width="9" style="5"/>
    <col min="1025" max="1025" width="3.875" style="5" customWidth="1"/>
    <col min="1026" max="1026" width="16.125" style="5" customWidth="1"/>
    <col min="1027" max="1027" width="34" style="5" customWidth="1"/>
    <col min="1028" max="1028" width="9.375" style="5" customWidth="1"/>
    <col min="1029" max="1029" width="21" style="5" customWidth="1"/>
    <col min="1030" max="1030" width="8.375" style="5" customWidth="1"/>
    <col min="1031" max="1031" width="13.75" style="5" customWidth="1"/>
    <col min="1032" max="1032" width="14.25" style="5" customWidth="1"/>
    <col min="1033" max="1033" width="17" style="5" customWidth="1"/>
    <col min="1034" max="1034" width="19.625" style="5" customWidth="1"/>
    <col min="1035" max="1280" width="9" style="5"/>
    <col min="1281" max="1281" width="3.875" style="5" customWidth="1"/>
    <col min="1282" max="1282" width="16.125" style="5" customWidth="1"/>
    <col min="1283" max="1283" width="34" style="5" customWidth="1"/>
    <col min="1284" max="1284" width="9.375" style="5" customWidth="1"/>
    <col min="1285" max="1285" width="21" style="5" customWidth="1"/>
    <col min="1286" max="1286" width="8.375" style="5" customWidth="1"/>
    <col min="1287" max="1287" width="13.75" style="5" customWidth="1"/>
    <col min="1288" max="1288" width="14.25" style="5" customWidth="1"/>
    <col min="1289" max="1289" width="17" style="5" customWidth="1"/>
    <col min="1290" max="1290" width="19.625" style="5" customWidth="1"/>
    <col min="1291" max="1536" width="9" style="5"/>
    <col min="1537" max="1537" width="3.875" style="5" customWidth="1"/>
    <col min="1538" max="1538" width="16.125" style="5" customWidth="1"/>
    <col min="1539" max="1539" width="34" style="5" customWidth="1"/>
    <col min="1540" max="1540" width="9.375" style="5" customWidth="1"/>
    <col min="1541" max="1541" width="21" style="5" customWidth="1"/>
    <col min="1542" max="1542" width="8.375" style="5" customWidth="1"/>
    <col min="1543" max="1543" width="13.75" style="5" customWidth="1"/>
    <col min="1544" max="1544" width="14.25" style="5" customWidth="1"/>
    <col min="1545" max="1545" width="17" style="5" customWidth="1"/>
    <col min="1546" max="1546" width="19.625" style="5" customWidth="1"/>
    <col min="1547" max="1792" width="9" style="5"/>
    <col min="1793" max="1793" width="3.875" style="5" customWidth="1"/>
    <col min="1794" max="1794" width="16.125" style="5" customWidth="1"/>
    <col min="1795" max="1795" width="34" style="5" customWidth="1"/>
    <col min="1796" max="1796" width="9.375" style="5" customWidth="1"/>
    <col min="1797" max="1797" width="21" style="5" customWidth="1"/>
    <col min="1798" max="1798" width="8.375" style="5" customWidth="1"/>
    <col min="1799" max="1799" width="13.75" style="5" customWidth="1"/>
    <col min="1800" max="1800" width="14.25" style="5" customWidth="1"/>
    <col min="1801" max="1801" width="17" style="5" customWidth="1"/>
    <col min="1802" max="1802" width="19.625" style="5" customWidth="1"/>
    <col min="1803" max="2048" width="9" style="5"/>
    <col min="2049" max="2049" width="3.875" style="5" customWidth="1"/>
    <col min="2050" max="2050" width="16.125" style="5" customWidth="1"/>
    <col min="2051" max="2051" width="34" style="5" customWidth="1"/>
    <col min="2052" max="2052" width="9.375" style="5" customWidth="1"/>
    <col min="2053" max="2053" width="21" style="5" customWidth="1"/>
    <col min="2054" max="2054" width="8.375" style="5" customWidth="1"/>
    <col min="2055" max="2055" width="13.75" style="5" customWidth="1"/>
    <col min="2056" max="2056" width="14.25" style="5" customWidth="1"/>
    <col min="2057" max="2057" width="17" style="5" customWidth="1"/>
    <col min="2058" max="2058" width="19.625" style="5" customWidth="1"/>
    <col min="2059" max="2304" width="9" style="5"/>
    <col min="2305" max="2305" width="3.875" style="5" customWidth="1"/>
    <col min="2306" max="2306" width="16.125" style="5" customWidth="1"/>
    <col min="2307" max="2307" width="34" style="5" customWidth="1"/>
    <col min="2308" max="2308" width="9.375" style="5" customWidth="1"/>
    <col min="2309" max="2309" width="21" style="5" customWidth="1"/>
    <col min="2310" max="2310" width="8.375" style="5" customWidth="1"/>
    <col min="2311" max="2311" width="13.75" style="5" customWidth="1"/>
    <col min="2312" max="2312" width="14.25" style="5" customWidth="1"/>
    <col min="2313" max="2313" width="17" style="5" customWidth="1"/>
    <col min="2314" max="2314" width="19.625" style="5" customWidth="1"/>
    <col min="2315" max="2560" width="9" style="5"/>
    <col min="2561" max="2561" width="3.875" style="5" customWidth="1"/>
    <col min="2562" max="2562" width="16.125" style="5" customWidth="1"/>
    <col min="2563" max="2563" width="34" style="5" customWidth="1"/>
    <col min="2564" max="2564" width="9.375" style="5" customWidth="1"/>
    <col min="2565" max="2565" width="21" style="5" customWidth="1"/>
    <col min="2566" max="2566" width="8.375" style="5" customWidth="1"/>
    <col min="2567" max="2567" width="13.75" style="5" customWidth="1"/>
    <col min="2568" max="2568" width="14.25" style="5" customWidth="1"/>
    <col min="2569" max="2569" width="17" style="5" customWidth="1"/>
    <col min="2570" max="2570" width="19.625" style="5" customWidth="1"/>
    <col min="2571" max="2816" width="9" style="5"/>
    <col min="2817" max="2817" width="3.875" style="5" customWidth="1"/>
    <col min="2818" max="2818" width="16.125" style="5" customWidth="1"/>
    <col min="2819" max="2819" width="34" style="5" customWidth="1"/>
    <col min="2820" max="2820" width="9.375" style="5" customWidth="1"/>
    <col min="2821" max="2821" width="21" style="5" customWidth="1"/>
    <col min="2822" max="2822" width="8.375" style="5" customWidth="1"/>
    <col min="2823" max="2823" width="13.75" style="5" customWidth="1"/>
    <col min="2824" max="2824" width="14.25" style="5" customWidth="1"/>
    <col min="2825" max="2825" width="17" style="5" customWidth="1"/>
    <col min="2826" max="2826" width="19.625" style="5" customWidth="1"/>
    <col min="2827" max="3072" width="9" style="5"/>
    <col min="3073" max="3073" width="3.875" style="5" customWidth="1"/>
    <col min="3074" max="3074" width="16.125" style="5" customWidth="1"/>
    <col min="3075" max="3075" width="34" style="5" customWidth="1"/>
    <col min="3076" max="3076" width="9.375" style="5" customWidth="1"/>
    <col min="3077" max="3077" width="21" style="5" customWidth="1"/>
    <col min="3078" max="3078" width="8.375" style="5" customWidth="1"/>
    <col min="3079" max="3079" width="13.75" style="5" customWidth="1"/>
    <col min="3080" max="3080" width="14.25" style="5" customWidth="1"/>
    <col min="3081" max="3081" width="17" style="5" customWidth="1"/>
    <col min="3082" max="3082" width="19.625" style="5" customWidth="1"/>
    <col min="3083" max="3328" width="9" style="5"/>
    <col min="3329" max="3329" width="3.875" style="5" customWidth="1"/>
    <col min="3330" max="3330" width="16.125" style="5" customWidth="1"/>
    <col min="3331" max="3331" width="34" style="5" customWidth="1"/>
    <col min="3332" max="3332" width="9.375" style="5" customWidth="1"/>
    <col min="3333" max="3333" width="21" style="5" customWidth="1"/>
    <col min="3334" max="3334" width="8.375" style="5" customWidth="1"/>
    <col min="3335" max="3335" width="13.75" style="5" customWidth="1"/>
    <col min="3336" max="3336" width="14.25" style="5" customWidth="1"/>
    <col min="3337" max="3337" width="17" style="5" customWidth="1"/>
    <col min="3338" max="3338" width="19.625" style="5" customWidth="1"/>
    <col min="3339" max="3584" width="9" style="5"/>
    <col min="3585" max="3585" width="3.875" style="5" customWidth="1"/>
    <col min="3586" max="3586" width="16.125" style="5" customWidth="1"/>
    <col min="3587" max="3587" width="34" style="5" customWidth="1"/>
    <col min="3588" max="3588" width="9.375" style="5" customWidth="1"/>
    <col min="3589" max="3589" width="21" style="5" customWidth="1"/>
    <col min="3590" max="3590" width="8.375" style="5" customWidth="1"/>
    <col min="3591" max="3591" width="13.75" style="5" customWidth="1"/>
    <col min="3592" max="3592" width="14.25" style="5" customWidth="1"/>
    <col min="3593" max="3593" width="17" style="5" customWidth="1"/>
    <col min="3594" max="3594" width="19.625" style="5" customWidth="1"/>
    <col min="3595" max="3840" width="9" style="5"/>
    <col min="3841" max="3841" width="3.875" style="5" customWidth="1"/>
    <col min="3842" max="3842" width="16.125" style="5" customWidth="1"/>
    <col min="3843" max="3843" width="34" style="5" customWidth="1"/>
    <col min="3844" max="3844" width="9.375" style="5" customWidth="1"/>
    <col min="3845" max="3845" width="21" style="5" customWidth="1"/>
    <col min="3846" max="3846" width="8.375" style="5" customWidth="1"/>
    <col min="3847" max="3847" width="13.75" style="5" customWidth="1"/>
    <col min="3848" max="3848" width="14.25" style="5" customWidth="1"/>
    <col min="3849" max="3849" width="17" style="5" customWidth="1"/>
    <col min="3850" max="3850" width="19.625" style="5" customWidth="1"/>
    <col min="3851" max="4096" width="9" style="5"/>
    <col min="4097" max="4097" width="3.875" style="5" customWidth="1"/>
    <col min="4098" max="4098" width="16.125" style="5" customWidth="1"/>
    <col min="4099" max="4099" width="34" style="5" customWidth="1"/>
    <col min="4100" max="4100" width="9.375" style="5" customWidth="1"/>
    <col min="4101" max="4101" width="21" style="5" customWidth="1"/>
    <col min="4102" max="4102" width="8.375" style="5" customWidth="1"/>
    <col min="4103" max="4103" width="13.75" style="5" customWidth="1"/>
    <col min="4104" max="4104" width="14.25" style="5" customWidth="1"/>
    <col min="4105" max="4105" width="17" style="5" customWidth="1"/>
    <col min="4106" max="4106" width="19.625" style="5" customWidth="1"/>
    <col min="4107" max="4352" width="9" style="5"/>
    <col min="4353" max="4353" width="3.875" style="5" customWidth="1"/>
    <col min="4354" max="4354" width="16.125" style="5" customWidth="1"/>
    <col min="4355" max="4355" width="34" style="5" customWidth="1"/>
    <col min="4356" max="4356" width="9.375" style="5" customWidth="1"/>
    <col min="4357" max="4357" width="21" style="5" customWidth="1"/>
    <col min="4358" max="4358" width="8.375" style="5" customWidth="1"/>
    <col min="4359" max="4359" width="13.75" style="5" customWidth="1"/>
    <col min="4360" max="4360" width="14.25" style="5" customWidth="1"/>
    <col min="4361" max="4361" width="17" style="5" customWidth="1"/>
    <col min="4362" max="4362" width="19.625" style="5" customWidth="1"/>
    <col min="4363" max="4608" width="9" style="5"/>
    <col min="4609" max="4609" width="3.875" style="5" customWidth="1"/>
    <col min="4610" max="4610" width="16.125" style="5" customWidth="1"/>
    <col min="4611" max="4611" width="34" style="5" customWidth="1"/>
    <col min="4612" max="4612" width="9.375" style="5" customWidth="1"/>
    <col min="4613" max="4613" width="21" style="5" customWidth="1"/>
    <col min="4614" max="4614" width="8.375" style="5" customWidth="1"/>
    <col min="4615" max="4615" width="13.75" style="5" customWidth="1"/>
    <col min="4616" max="4616" width="14.25" style="5" customWidth="1"/>
    <col min="4617" max="4617" width="17" style="5" customWidth="1"/>
    <col min="4618" max="4618" width="19.625" style="5" customWidth="1"/>
    <col min="4619" max="4864" width="9" style="5"/>
    <col min="4865" max="4865" width="3.875" style="5" customWidth="1"/>
    <col min="4866" max="4866" width="16.125" style="5" customWidth="1"/>
    <col min="4867" max="4867" width="34" style="5" customWidth="1"/>
    <col min="4868" max="4868" width="9.375" style="5" customWidth="1"/>
    <col min="4869" max="4869" width="21" style="5" customWidth="1"/>
    <col min="4870" max="4870" width="8.375" style="5" customWidth="1"/>
    <col min="4871" max="4871" width="13.75" style="5" customWidth="1"/>
    <col min="4872" max="4872" width="14.25" style="5" customWidth="1"/>
    <col min="4873" max="4873" width="17" style="5" customWidth="1"/>
    <col min="4874" max="4874" width="19.625" style="5" customWidth="1"/>
    <col min="4875" max="5120" width="9" style="5"/>
    <col min="5121" max="5121" width="3.875" style="5" customWidth="1"/>
    <col min="5122" max="5122" width="16.125" style="5" customWidth="1"/>
    <col min="5123" max="5123" width="34" style="5" customWidth="1"/>
    <col min="5124" max="5124" width="9.375" style="5" customWidth="1"/>
    <col min="5125" max="5125" width="21" style="5" customWidth="1"/>
    <col min="5126" max="5126" width="8.375" style="5" customWidth="1"/>
    <col min="5127" max="5127" width="13.75" style="5" customWidth="1"/>
    <col min="5128" max="5128" width="14.25" style="5" customWidth="1"/>
    <col min="5129" max="5129" width="17" style="5" customWidth="1"/>
    <col min="5130" max="5130" width="19.625" style="5" customWidth="1"/>
    <col min="5131" max="5376" width="9" style="5"/>
    <col min="5377" max="5377" width="3.875" style="5" customWidth="1"/>
    <col min="5378" max="5378" width="16.125" style="5" customWidth="1"/>
    <col min="5379" max="5379" width="34" style="5" customWidth="1"/>
    <col min="5380" max="5380" width="9.375" style="5" customWidth="1"/>
    <col min="5381" max="5381" width="21" style="5" customWidth="1"/>
    <col min="5382" max="5382" width="8.375" style="5" customWidth="1"/>
    <col min="5383" max="5383" width="13.75" style="5" customWidth="1"/>
    <col min="5384" max="5384" width="14.25" style="5" customWidth="1"/>
    <col min="5385" max="5385" width="17" style="5" customWidth="1"/>
    <col min="5386" max="5386" width="19.625" style="5" customWidth="1"/>
    <col min="5387" max="5632" width="9" style="5"/>
    <col min="5633" max="5633" width="3.875" style="5" customWidth="1"/>
    <col min="5634" max="5634" width="16.125" style="5" customWidth="1"/>
    <col min="5635" max="5635" width="34" style="5" customWidth="1"/>
    <col min="5636" max="5636" width="9.375" style="5" customWidth="1"/>
    <col min="5637" max="5637" width="21" style="5" customWidth="1"/>
    <col min="5638" max="5638" width="8.375" style="5" customWidth="1"/>
    <col min="5639" max="5639" width="13.75" style="5" customWidth="1"/>
    <col min="5640" max="5640" width="14.25" style="5" customWidth="1"/>
    <col min="5641" max="5641" width="17" style="5" customWidth="1"/>
    <col min="5642" max="5642" width="19.625" style="5" customWidth="1"/>
    <col min="5643" max="5888" width="9" style="5"/>
    <col min="5889" max="5889" width="3.875" style="5" customWidth="1"/>
    <col min="5890" max="5890" width="16.125" style="5" customWidth="1"/>
    <col min="5891" max="5891" width="34" style="5" customWidth="1"/>
    <col min="5892" max="5892" width="9.375" style="5" customWidth="1"/>
    <col min="5893" max="5893" width="21" style="5" customWidth="1"/>
    <col min="5894" max="5894" width="8.375" style="5" customWidth="1"/>
    <col min="5895" max="5895" width="13.75" style="5" customWidth="1"/>
    <col min="5896" max="5896" width="14.25" style="5" customWidth="1"/>
    <col min="5897" max="5897" width="17" style="5" customWidth="1"/>
    <col min="5898" max="5898" width="19.625" style="5" customWidth="1"/>
    <col min="5899" max="6144" width="9" style="5"/>
    <col min="6145" max="6145" width="3.875" style="5" customWidth="1"/>
    <col min="6146" max="6146" width="16.125" style="5" customWidth="1"/>
    <col min="6147" max="6147" width="34" style="5" customWidth="1"/>
    <col min="6148" max="6148" width="9.375" style="5" customWidth="1"/>
    <col min="6149" max="6149" width="21" style="5" customWidth="1"/>
    <col min="6150" max="6150" width="8.375" style="5" customWidth="1"/>
    <col min="6151" max="6151" width="13.75" style="5" customWidth="1"/>
    <col min="6152" max="6152" width="14.25" style="5" customWidth="1"/>
    <col min="6153" max="6153" width="17" style="5" customWidth="1"/>
    <col min="6154" max="6154" width="19.625" style="5" customWidth="1"/>
    <col min="6155" max="6400" width="9" style="5"/>
    <col min="6401" max="6401" width="3.875" style="5" customWidth="1"/>
    <col min="6402" max="6402" width="16.125" style="5" customWidth="1"/>
    <col min="6403" max="6403" width="34" style="5" customWidth="1"/>
    <col min="6404" max="6404" width="9.375" style="5" customWidth="1"/>
    <col min="6405" max="6405" width="21" style="5" customWidth="1"/>
    <col min="6406" max="6406" width="8.375" style="5" customWidth="1"/>
    <col min="6407" max="6407" width="13.75" style="5" customWidth="1"/>
    <col min="6408" max="6408" width="14.25" style="5" customWidth="1"/>
    <col min="6409" max="6409" width="17" style="5" customWidth="1"/>
    <col min="6410" max="6410" width="19.625" style="5" customWidth="1"/>
    <col min="6411" max="6656" width="9" style="5"/>
    <col min="6657" max="6657" width="3.875" style="5" customWidth="1"/>
    <col min="6658" max="6658" width="16.125" style="5" customWidth="1"/>
    <col min="6659" max="6659" width="34" style="5" customWidth="1"/>
    <col min="6660" max="6660" width="9.375" style="5" customWidth="1"/>
    <col min="6661" max="6661" width="21" style="5" customWidth="1"/>
    <col min="6662" max="6662" width="8.375" style="5" customWidth="1"/>
    <col min="6663" max="6663" width="13.75" style="5" customWidth="1"/>
    <col min="6664" max="6664" width="14.25" style="5" customWidth="1"/>
    <col min="6665" max="6665" width="17" style="5" customWidth="1"/>
    <col min="6666" max="6666" width="19.625" style="5" customWidth="1"/>
    <col min="6667" max="6912" width="9" style="5"/>
    <col min="6913" max="6913" width="3.875" style="5" customWidth="1"/>
    <col min="6914" max="6914" width="16.125" style="5" customWidth="1"/>
    <col min="6915" max="6915" width="34" style="5" customWidth="1"/>
    <col min="6916" max="6916" width="9.375" style="5" customWidth="1"/>
    <col min="6917" max="6917" width="21" style="5" customWidth="1"/>
    <col min="6918" max="6918" width="8.375" style="5" customWidth="1"/>
    <col min="6919" max="6919" width="13.75" style="5" customWidth="1"/>
    <col min="6920" max="6920" width="14.25" style="5" customWidth="1"/>
    <col min="6921" max="6921" width="17" style="5" customWidth="1"/>
    <col min="6922" max="6922" width="19.625" style="5" customWidth="1"/>
    <col min="6923" max="7168" width="9" style="5"/>
    <col min="7169" max="7169" width="3.875" style="5" customWidth="1"/>
    <col min="7170" max="7170" width="16.125" style="5" customWidth="1"/>
    <col min="7171" max="7171" width="34" style="5" customWidth="1"/>
    <col min="7172" max="7172" width="9.375" style="5" customWidth="1"/>
    <col min="7173" max="7173" width="21" style="5" customWidth="1"/>
    <col min="7174" max="7174" width="8.375" style="5" customWidth="1"/>
    <col min="7175" max="7175" width="13.75" style="5" customWidth="1"/>
    <col min="7176" max="7176" width="14.25" style="5" customWidth="1"/>
    <col min="7177" max="7177" width="17" style="5" customWidth="1"/>
    <col min="7178" max="7178" width="19.625" style="5" customWidth="1"/>
    <col min="7179" max="7424" width="9" style="5"/>
    <col min="7425" max="7425" width="3.875" style="5" customWidth="1"/>
    <col min="7426" max="7426" width="16.125" style="5" customWidth="1"/>
    <col min="7427" max="7427" width="34" style="5" customWidth="1"/>
    <col min="7428" max="7428" width="9.375" style="5" customWidth="1"/>
    <col min="7429" max="7429" width="21" style="5" customWidth="1"/>
    <col min="7430" max="7430" width="8.375" style="5" customWidth="1"/>
    <col min="7431" max="7431" width="13.75" style="5" customWidth="1"/>
    <col min="7432" max="7432" width="14.25" style="5" customWidth="1"/>
    <col min="7433" max="7433" width="17" style="5" customWidth="1"/>
    <col min="7434" max="7434" width="19.625" style="5" customWidth="1"/>
    <col min="7435" max="7680" width="9" style="5"/>
    <col min="7681" max="7681" width="3.875" style="5" customWidth="1"/>
    <col min="7682" max="7682" width="16.125" style="5" customWidth="1"/>
    <col min="7683" max="7683" width="34" style="5" customWidth="1"/>
    <col min="7684" max="7684" width="9.375" style="5" customWidth="1"/>
    <col min="7685" max="7685" width="21" style="5" customWidth="1"/>
    <col min="7686" max="7686" width="8.375" style="5" customWidth="1"/>
    <col min="7687" max="7687" width="13.75" style="5" customWidth="1"/>
    <col min="7688" max="7688" width="14.25" style="5" customWidth="1"/>
    <col min="7689" max="7689" width="17" style="5" customWidth="1"/>
    <col min="7690" max="7690" width="19.625" style="5" customWidth="1"/>
    <col min="7691" max="7936" width="9" style="5"/>
    <col min="7937" max="7937" width="3.875" style="5" customWidth="1"/>
    <col min="7938" max="7938" width="16.125" style="5" customWidth="1"/>
    <col min="7939" max="7939" width="34" style="5" customWidth="1"/>
    <col min="7940" max="7940" width="9.375" style="5" customWidth="1"/>
    <col min="7941" max="7941" width="21" style="5" customWidth="1"/>
    <col min="7942" max="7942" width="8.375" style="5" customWidth="1"/>
    <col min="7943" max="7943" width="13.75" style="5" customWidth="1"/>
    <col min="7944" max="7944" width="14.25" style="5" customWidth="1"/>
    <col min="7945" max="7945" width="17" style="5" customWidth="1"/>
    <col min="7946" max="7946" width="19.625" style="5" customWidth="1"/>
    <col min="7947" max="8192" width="9" style="5"/>
    <col min="8193" max="8193" width="3.875" style="5" customWidth="1"/>
    <col min="8194" max="8194" width="16.125" style="5" customWidth="1"/>
    <col min="8195" max="8195" width="34" style="5" customWidth="1"/>
    <col min="8196" max="8196" width="9.375" style="5" customWidth="1"/>
    <col min="8197" max="8197" width="21" style="5" customWidth="1"/>
    <col min="8198" max="8198" width="8.375" style="5" customWidth="1"/>
    <col min="8199" max="8199" width="13.75" style="5" customWidth="1"/>
    <col min="8200" max="8200" width="14.25" style="5" customWidth="1"/>
    <col min="8201" max="8201" width="17" style="5" customWidth="1"/>
    <col min="8202" max="8202" width="19.625" style="5" customWidth="1"/>
    <col min="8203" max="8448" width="9" style="5"/>
    <col min="8449" max="8449" width="3.875" style="5" customWidth="1"/>
    <col min="8450" max="8450" width="16.125" style="5" customWidth="1"/>
    <col min="8451" max="8451" width="34" style="5" customWidth="1"/>
    <col min="8452" max="8452" width="9.375" style="5" customWidth="1"/>
    <col min="8453" max="8453" width="21" style="5" customWidth="1"/>
    <col min="8454" max="8454" width="8.375" style="5" customWidth="1"/>
    <col min="8455" max="8455" width="13.75" style="5" customWidth="1"/>
    <col min="8456" max="8456" width="14.25" style="5" customWidth="1"/>
    <col min="8457" max="8457" width="17" style="5" customWidth="1"/>
    <col min="8458" max="8458" width="19.625" style="5" customWidth="1"/>
    <col min="8459" max="8704" width="9" style="5"/>
    <col min="8705" max="8705" width="3.875" style="5" customWidth="1"/>
    <col min="8706" max="8706" width="16.125" style="5" customWidth="1"/>
    <col min="8707" max="8707" width="34" style="5" customWidth="1"/>
    <col min="8708" max="8708" width="9.375" style="5" customWidth="1"/>
    <col min="8709" max="8709" width="21" style="5" customWidth="1"/>
    <col min="8710" max="8710" width="8.375" style="5" customWidth="1"/>
    <col min="8711" max="8711" width="13.75" style="5" customWidth="1"/>
    <col min="8712" max="8712" width="14.25" style="5" customWidth="1"/>
    <col min="8713" max="8713" width="17" style="5" customWidth="1"/>
    <col min="8714" max="8714" width="19.625" style="5" customWidth="1"/>
    <col min="8715" max="8960" width="9" style="5"/>
    <col min="8961" max="8961" width="3.875" style="5" customWidth="1"/>
    <col min="8962" max="8962" width="16.125" style="5" customWidth="1"/>
    <col min="8963" max="8963" width="34" style="5" customWidth="1"/>
    <col min="8964" max="8964" width="9.375" style="5" customWidth="1"/>
    <col min="8965" max="8965" width="21" style="5" customWidth="1"/>
    <col min="8966" max="8966" width="8.375" style="5" customWidth="1"/>
    <col min="8967" max="8967" width="13.75" style="5" customWidth="1"/>
    <col min="8968" max="8968" width="14.25" style="5" customWidth="1"/>
    <col min="8969" max="8969" width="17" style="5" customWidth="1"/>
    <col min="8970" max="8970" width="19.625" style="5" customWidth="1"/>
    <col min="8971" max="9216" width="9" style="5"/>
    <col min="9217" max="9217" width="3.875" style="5" customWidth="1"/>
    <col min="9218" max="9218" width="16.125" style="5" customWidth="1"/>
    <col min="9219" max="9219" width="34" style="5" customWidth="1"/>
    <col min="9220" max="9220" width="9.375" style="5" customWidth="1"/>
    <col min="9221" max="9221" width="21" style="5" customWidth="1"/>
    <col min="9222" max="9222" width="8.375" style="5" customWidth="1"/>
    <col min="9223" max="9223" width="13.75" style="5" customWidth="1"/>
    <col min="9224" max="9224" width="14.25" style="5" customWidth="1"/>
    <col min="9225" max="9225" width="17" style="5" customWidth="1"/>
    <col min="9226" max="9226" width="19.625" style="5" customWidth="1"/>
    <col min="9227" max="9472" width="9" style="5"/>
    <col min="9473" max="9473" width="3.875" style="5" customWidth="1"/>
    <col min="9474" max="9474" width="16.125" style="5" customWidth="1"/>
    <col min="9475" max="9475" width="34" style="5" customWidth="1"/>
    <col min="9476" max="9476" width="9.375" style="5" customWidth="1"/>
    <col min="9477" max="9477" width="21" style="5" customWidth="1"/>
    <col min="9478" max="9478" width="8.375" style="5" customWidth="1"/>
    <col min="9479" max="9479" width="13.75" style="5" customWidth="1"/>
    <col min="9480" max="9480" width="14.25" style="5" customWidth="1"/>
    <col min="9481" max="9481" width="17" style="5" customWidth="1"/>
    <col min="9482" max="9482" width="19.625" style="5" customWidth="1"/>
    <col min="9483" max="9728" width="9" style="5"/>
    <col min="9729" max="9729" width="3.875" style="5" customWidth="1"/>
    <col min="9730" max="9730" width="16.125" style="5" customWidth="1"/>
    <col min="9731" max="9731" width="34" style="5" customWidth="1"/>
    <col min="9732" max="9732" width="9.375" style="5" customWidth="1"/>
    <col min="9733" max="9733" width="21" style="5" customWidth="1"/>
    <col min="9734" max="9734" width="8.375" style="5" customWidth="1"/>
    <col min="9735" max="9735" width="13.75" style="5" customWidth="1"/>
    <col min="9736" max="9736" width="14.25" style="5" customWidth="1"/>
    <col min="9737" max="9737" width="17" style="5" customWidth="1"/>
    <col min="9738" max="9738" width="19.625" style="5" customWidth="1"/>
    <col min="9739" max="9984" width="9" style="5"/>
    <col min="9985" max="9985" width="3.875" style="5" customWidth="1"/>
    <col min="9986" max="9986" width="16.125" style="5" customWidth="1"/>
    <col min="9987" max="9987" width="34" style="5" customWidth="1"/>
    <col min="9988" max="9988" width="9.375" style="5" customWidth="1"/>
    <col min="9989" max="9989" width="21" style="5" customWidth="1"/>
    <col min="9990" max="9990" width="8.375" style="5" customWidth="1"/>
    <col min="9991" max="9991" width="13.75" style="5" customWidth="1"/>
    <col min="9992" max="9992" width="14.25" style="5" customWidth="1"/>
    <col min="9993" max="9993" width="17" style="5" customWidth="1"/>
    <col min="9994" max="9994" width="19.625" style="5" customWidth="1"/>
    <col min="9995" max="10240" width="9" style="5"/>
    <col min="10241" max="10241" width="3.875" style="5" customWidth="1"/>
    <col min="10242" max="10242" width="16.125" style="5" customWidth="1"/>
    <col min="10243" max="10243" width="34" style="5" customWidth="1"/>
    <col min="10244" max="10244" width="9.375" style="5" customWidth="1"/>
    <col min="10245" max="10245" width="21" style="5" customWidth="1"/>
    <col min="10246" max="10246" width="8.375" style="5" customWidth="1"/>
    <col min="10247" max="10247" width="13.75" style="5" customWidth="1"/>
    <col min="10248" max="10248" width="14.25" style="5" customWidth="1"/>
    <col min="10249" max="10249" width="17" style="5" customWidth="1"/>
    <col min="10250" max="10250" width="19.625" style="5" customWidth="1"/>
    <col min="10251" max="10496" width="9" style="5"/>
    <col min="10497" max="10497" width="3.875" style="5" customWidth="1"/>
    <col min="10498" max="10498" width="16.125" style="5" customWidth="1"/>
    <col min="10499" max="10499" width="34" style="5" customWidth="1"/>
    <col min="10500" max="10500" width="9.375" style="5" customWidth="1"/>
    <col min="10501" max="10501" width="21" style="5" customWidth="1"/>
    <col min="10502" max="10502" width="8.375" style="5" customWidth="1"/>
    <col min="10503" max="10503" width="13.75" style="5" customWidth="1"/>
    <col min="10504" max="10504" width="14.25" style="5" customWidth="1"/>
    <col min="10505" max="10505" width="17" style="5" customWidth="1"/>
    <col min="10506" max="10506" width="19.625" style="5" customWidth="1"/>
    <col min="10507" max="10752" width="9" style="5"/>
    <col min="10753" max="10753" width="3.875" style="5" customWidth="1"/>
    <col min="10754" max="10754" width="16.125" style="5" customWidth="1"/>
    <col min="10755" max="10755" width="34" style="5" customWidth="1"/>
    <col min="10756" max="10756" width="9.375" style="5" customWidth="1"/>
    <col min="10757" max="10757" width="21" style="5" customWidth="1"/>
    <col min="10758" max="10758" width="8.375" style="5" customWidth="1"/>
    <col min="10759" max="10759" width="13.75" style="5" customWidth="1"/>
    <col min="10760" max="10760" width="14.25" style="5" customWidth="1"/>
    <col min="10761" max="10761" width="17" style="5" customWidth="1"/>
    <col min="10762" max="10762" width="19.625" style="5" customWidth="1"/>
    <col min="10763" max="11008" width="9" style="5"/>
    <col min="11009" max="11009" width="3.875" style="5" customWidth="1"/>
    <col min="11010" max="11010" width="16.125" style="5" customWidth="1"/>
    <col min="11011" max="11011" width="34" style="5" customWidth="1"/>
    <col min="11012" max="11012" width="9.375" style="5" customWidth="1"/>
    <col min="11013" max="11013" width="21" style="5" customWidth="1"/>
    <col min="11014" max="11014" width="8.375" style="5" customWidth="1"/>
    <col min="11015" max="11015" width="13.75" style="5" customWidth="1"/>
    <col min="11016" max="11016" width="14.25" style="5" customWidth="1"/>
    <col min="11017" max="11017" width="17" style="5" customWidth="1"/>
    <col min="11018" max="11018" width="19.625" style="5" customWidth="1"/>
    <col min="11019" max="11264" width="9" style="5"/>
    <col min="11265" max="11265" width="3.875" style="5" customWidth="1"/>
    <col min="11266" max="11266" width="16.125" style="5" customWidth="1"/>
    <col min="11267" max="11267" width="34" style="5" customWidth="1"/>
    <col min="11268" max="11268" width="9.375" style="5" customWidth="1"/>
    <col min="11269" max="11269" width="21" style="5" customWidth="1"/>
    <col min="11270" max="11270" width="8.375" style="5" customWidth="1"/>
    <col min="11271" max="11271" width="13.75" style="5" customWidth="1"/>
    <col min="11272" max="11272" width="14.25" style="5" customWidth="1"/>
    <col min="11273" max="11273" width="17" style="5" customWidth="1"/>
    <col min="11274" max="11274" width="19.625" style="5" customWidth="1"/>
    <col min="11275" max="11520" width="9" style="5"/>
    <col min="11521" max="11521" width="3.875" style="5" customWidth="1"/>
    <col min="11522" max="11522" width="16.125" style="5" customWidth="1"/>
    <col min="11523" max="11523" width="34" style="5" customWidth="1"/>
    <col min="11524" max="11524" width="9.375" style="5" customWidth="1"/>
    <col min="11525" max="11525" width="21" style="5" customWidth="1"/>
    <col min="11526" max="11526" width="8.375" style="5" customWidth="1"/>
    <col min="11527" max="11527" width="13.75" style="5" customWidth="1"/>
    <col min="11528" max="11528" width="14.25" style="5" customWidth="1"/>
    <col min="11529" max="11529" width="17" style="5" customWidth="1"/>
    <col min="11530" max="11530" width="19.625" style="5" customWidth="1"/>
    <col min="11531" max="11776" width="9" style="5"/>
    <col min="11777" max="11777" width="3.875" style="5" customWidth="1"/>
    <col min="11778" max="11778" width="16.125" style="5" customWidth="1"/>
    <col min="11779" max="11779" width="34" style="5" customWidth="1"/>
    <col min="11780" max="11780" width="9.375" style="5" customWidth="1"/>
    <col min="11781" max="11781" width="21" style="5" customWidth="1"/>
    <col min="11782" max="11782" width="8.375" style="5" customWidth="1"/>
    <col min="11783" max="11783" width="13.75" style="5" customWidth="1"/>
    <col min="11784" max="11784" width="14.25" style="5" customWidth="1"/>
    <col min="11785" max="11785" width="17" style="5" customWidth="1"/>
    <col min="11786" max="11786" width="19.625" style="5" customWidth="1"/>
    <col min="11787" max="12032" width="9" style="5"/>
    <col min="12033" max="12033" width="3.875" style="5" customWidth="1"/>
    <col min="12034" max="12034" width="16.125" style="5" customWidth="1"/>
    <col min="12035" max="12035" width="34" style="5" customWidth="1"/>
    <col min="12036" max="12036" width="9.375" style="5" customWidth="1"/>
    <col min="12037" max="12037" width="21" style="5" customWidth="1"/>
    <col min="12038" max="12038" width="8.375" style="5" customWidth="1"/>
    <col min="12039" max="12039" width="13.75" style="5" customWidth="1"/>
    <col min="12040" max="12040" width="14.25" style="5" customWidth="1"/>
    <col min="12041" max="12041" width="17" style="5" customWidth="1"/>
    <col min="12042" max="12042" width="19.625" style="5" customWidth="1"/>
    <col min="12043" max="12288" width="9" style="5"/>
    <col min="12289" max="12289" width="3.875" style="5" customWidth="1"/>
    <col min="12290" max="12290" width="16.125" style="5" customWidth="1"/>
    <col min="12291" max="12291" width="34" style="5" customWidth="1"/>
    <col min="12292" max="12292" width="9.375" style="5" customWidth="1"/>
    <col min="12293" max="12293" width="21" style="5" customWidth="1"/>
    <col min="12294" max="12294" width="8.375" style="5" customWidth="1"/>
    <col min="12295" max="12295" width="13.75" style="5" customWidth="1"/>
    <col min="12296" max="12296" width="14.25" style="5" customWidth="1"/>
    <col min="12297" max="12297" width="17" style="5" customWidth="1"/>
    <col min="12298" max="12298" width="19.625" style="5" customWidth="1"/>
    <col min="12299" max="12544" width="9" style="5"/>
    <col min="12545" max="12545" width="3.875" style="5" customWidth="1"/>
    <col min="12546" max="12546" width="16.125" style="5" customWidth="1"/>
    <col min="12547" max="12547" width="34" style="5" customWidth="1"/>
    <col min="12548" max="12548" width="9.375" style="5" customWidth="1"/>
    <col min="12549" max="12549" width="21" style="5" customWidth="1"/>
    <col min="12550" max="12550" width="8.375" style="5" customWidth="1"/>
    <col min="12551" max="12551" width="13.75" style="5" customWidth="1"/>
    <col min="12552" max="12552" width="14.25" style="5" customWidth="1"/>
    <col min="12553" max="12553" width="17" style="5" customWidth="1"/>
    <col min="12554" max="12554" width="19.625" style="5" customWidth="1"/>
    <col min="12555" max="12800" width="9" style="5"/>
    <col min="12801" max="12801" width="3.875" style="5" customWidth="1"/>
    <col min="12802" max="12802" width="16.125" style="5" customWidth="1"/>
    <col min="12803" max="12803" width="34" style="5" customWidth="1"/>
    <col min="12804" max="12804" width="9.375" style="5" customWidth="1"/>
    <col min="12805" max="12805" width="21" style="5" customWidth="1"/>
    <col min="12806" max="12806" width="8.375" style="5" customWidth="1"/>
    <col min="12807" max="12807" width="13.75" style="5" customWidth="1"/>
    <col min="12808" max="12808" width="14.25" style="5" customWidth="1"/>
    <col min="12809" max="12809" width="17" style="5" customWidth="1"/>
    <col min="12810" max="12810" width="19.625" style="5" customWidth="1"/>
    <col min="12811" max="13056" width="9" style="5"/>
    <col min="13057" max="13057" width="3.875" style="5" customWidth="1"/>
    <col min="13058" max="13058" width="16.125" style="5" customWidth="1"/>
    <col min="13059" max="13059" width="34" style="5" customWidth="1"/>
    <col min="13060" max="13060" width="9.375" style="5" customWidth="1"/>
    <col min="13061" max="13061" width="21" style="5" customWidth="1"/>
    <col min="13062" max="13062" width="8.375" style="5" customWidth="1"/>
    <col min="13063" max="13063" width="13.75" style="5" customWidth="1"/>
    <col min="13064" max="13064" width="14.25" style="5" customWidth="1"/>
    <col min="13065" max="13065" width="17" style="5" customWidth="1"/>
    <col min="13066" max="13066" width="19.625" style="5" customWidth="1"/>
    <col min="13067" max="13312" width="9" style="5"/>
    <col min="13313" max="13313" width="3.875" style="5" customWidth="1"/>
    <col min="13314" max="13314" width="16.125" style="5" customWidth="1"/>
    <col min="13315" max="13315" width="34" style="5" customWidth="1"/>
    <col min="13316" max="13316" width="9.375" style="5" customWidth="1"/>
    <col min="13317" max="13317" width="21" style="5" customWidth="1"/>
    <col min="13318" max="13318" width="8.375" style="5" customWidth="1"/>
    <col min="13319" max="13319" width="13.75" style="5" customWidth="1"/>
    <col min="13320" max="13320" width="14.25" style="5" customWidth="1"/>
    <col min="13321" max="13321" width="17" style="5" customWidth="1"/>
    <col min="13322" max="13322" width="19.625" style="5" customWidth="1"/>
    <col min="13323" max="13568" width="9" style="5"/>
    <col min="13569" max="13569" width="3.875" style="5" customWidth="1"/>
    <col min="13570" max="13570" width="16.125" style="5" customWidth="1"/>
    <col min="13571" max="13571" width="34" style="5" customWidth="1"/>
    <col min="13572" max="13572" width="9.375" style="5" customWidth="1"/>
    <col min="13573" max="13573" width="21" style="5" customWidth="1"/>
    <col min="13574" max="13574" width="8.375" style="5" customWidth="1"/>
    <col min="13575" max="13575" width="13.75" style="5" customWidth="1"/>
    <col min="13576" max="13576" width="14.25" style="5" customWidth="1"/>
    <col min="13577" max="13577" width="17" style="5" customWidth="1"/>
    <col min="13578" max="13578" width="19.625" style="5" customWidth="1"/>
    <col min="13579" max="13824" width="9" style="5"/>
    <col min="13825" max="13825" width="3.875" style="5" customWidth="1"/>
    <col min="13826" max="13826" width="16.125" style="5" customWidth="1"/>
    <col min="13827" max="13827" width="34" style="5" customWidth="1"/>
    <col min="13828" max="13828" width="9.375" style="5" customWidth="1"/>
    <col min="13829" max="13829" width="21" style="5" customWidth="1"/>
    <col min="13830" max="13830" width="8.375" style="5" customWidth="1"/>
    <col min="13831" max="13831" width="13.75" style="5" customWidth="1"/>
    <col min="13832" max="13832" width="14.25" style="5" customWidth="1"/>
    <col min="13833" max="13833" width="17" style="5" customWidth="1"/>
    <col min="13834" max="13834" width="19.625" style="5" customWidth="1"/>
    <col min="13835" max="14080" width="9" style="5"/>
    <col min="14081" max="14081" width="3.875" style="5" customWidth="1"/>
    <col min="14082" max="14082" width="16.125" style="5" customWidth="1"/>
    <col min="14083" max="14083" width="34" style="5" customWidth="1"/>
    <col min="14084" max="14084" width="9.375" style="5" customWidth="1"/>
    <col min="14085" max="14085" width="21" style="5" customWidth="1"/>
    <col min="14086" max="14086" width="8.375" style="5" customWidth="1"/>
    <col min="14087" max="14087" width="13.75" style="5" customWidth="1"/>
    <col min="14088" max="14088" width="14.25" style="5" customWidth="1"/>
    <col min="14089" max="14089" width="17" style="5" customWidth="1"/>
    <col min="14090" max="14090" width="19.625" style="5" customWidth="1"/>
    <col min="14091" max="14336" width="9" style="5"/>
    <col min="14337" max="14337" width="3.875" style="5" customWidth="1"/>
    <col min="14338" max="14338" width="16.125" style="5" customWidth="1"/>
    <col min="14339" max="14339" width="34" style="5" customWidth="1"/>
    <col min="14340" max="14340" width="9.375" style="5" customWidth="1"/>
    <col min="14341" max="14341" width="21" style="5" customWidth="1"/>
    <col min="14342" max="14342" width="8.375" style="5" customWidth="1"/>
    <col min="14343" max="14343" width="13.75" style="5" customWidth="1"/>
    <col min="14344" max="14344" width="14.25" style="5" customWidth="1"/>
    <col min="14345" max="14345" width="17" style="5" customWidth="1"/>
    <col min="14346" max="14346" width="19.625" style="5" customWidth="1"/>
    <col min="14347" max="14592" width="9" style="5"/>
    <col min="14593" max="14593" width="3.875" style="5" customWidth="1"/>
    <col min="14594" max="14594" width="16.125" style="5" customWidth="1"/>
    <col min="14595" max="14595" width="34" style="5" customWidth="1"/>
    <col min="14596" max="14596" width="9.375" style="5" customWidth="1"/>
    <col min="14597" max="14597" width="21" style="5" customWidth="1"/>
    <col min="14598" max="14598" width="8.375" style="5" customWidth="1"/>
    <col min="14599" max="14599" width="13.75" style="5" customWidth="1"/>
    <col min="14600" max="14600" width="14.25" style="5" customWidth="1"/>
    <col min="14601" max="14601" width="17" style="5" customWidth="1"/>
    <col min="14602" max="14602" width="19.625" style="5" customWidth="1"/>
    <col min="14603" max="14848" width="9" style="5"/>
    <col min="14849" max="14849" width="3.875" style="5" customWidth="1"/>
    <col min="14850" max="14850" width="16.125" style="5" customWidth="1"/>
    <col min="14851" max="14851" width="34" style="5" customWidth="1"/>
    <col min="14852" max="14852" width="9.375" style="5" customWidth="1"/>
    <col min="14853" max="14853" width="21" style="5" customWidth="1"/>
    <col min="14854" max="14854" width="8.375" style="5" customWidth="1"/>
    <col min="14855" max="14855" width="13.75" style="5" customWidth="1"/>
    <col min="14856" max="14856" width="14.25" style="5" customWidth="1"/>
    <col min="14857" max="14857" width="17" style="5" customWidth="1"/>
    <col min="14858" max="14858" width="19.625" style="5" customWidth="1"/>
    <col min="14859" max="15104" width="9" style="5"/>
    <col min="15105" max="15105" width="3.875" style="5" customWidth="1"/>
    <col min="15106" max="15106" width="16.125" style="5" customWidth="1"/>
    <col min="15107" max="15107" width="34" style="5" customWidth="1"/>
    <col min="15108" max="15108" width="9.375" style="5" customWidth="1"/>
    <col min="15109" max="15109" width="21" style="5" customWidth="1"/>
    <col min="15110" max="15110" width="8.375" style="5" customWidth="1"/>
    <col min="15111" max="15111" width="13.75" style="5" customWidth="1"/>
    <col min="15112" max="15112" width="14.25" style="5" customWidth="1"/>
    <col min="15113" max="15113" width="17" style="5" customWidth="1"/>
    <col min="15114" max="15114" width="19.625" style="5" customWidth="1"/>
    <col min="15115" max="15360" width="9" style="5"/>
    <col min="15361" max="15361" width="3.875" style="5" customWidth="1"/>
    <col min="15362" max="15362" width="16.125" style="5" customWidth="1"/>
    <col min="15363" max="15363" width="34" style="5" customWidth="1"/>
    <col min="15364" max="15364" width="9.375" style="5" customWidth="1"/>
    <col min="15365" max="15365" width="21" style="5" customWidth="1"/>
    <col min="15366" max="15366" width="8.375" style="5" customWidth="1"/>
    <col min="15367" max="15367" width="13.75" style="5" customWidth="1"/>
    <col min="15368" max="15368" width="14.25" style="5" customWidth="1"/>
    <col min="15369" max="15369" width="17" style="5" customWidth="1"/>
    <col min="15370" max="15370" width="19.625" style="5" customWidth="1"/>
    <col min="15371" max="15616" width="9" style="5"/>
    <col min="15617" max="15617" width="3.875" style="5" customWidth="1"/>
    <col min="15618" max="15618" width="16.125" style="5" customWidth="1"/>
    <col min="15619" max="15619" width="34" style="5" customWidth="1"/>
    <col min="15620" max="15620" width="9.375" style="5" customWidth="1"/>
    <col min="15621" max="15621" width="21" style="5" customWidth="1"/>
    <col min="15622" max="15622" width="8.375" style="5" customWidth="1"/>
    <col min="15623" max="15623" width="13.75" style="5" customWidth="1"/>
    <col min="15624" max="15624" width="14.25" style="5" customWidth="1"/>
    <col min="15625" max="15625" width="17" style="5" customWidth="1"/>
    <col min="15626" max="15626" width="19.625" style="5" customWidth="1"/>
    <col min="15627" max="15872" width="9" style="5"/>
    <col min="15873" max="15873" width="3.875" style="5" customWidth="1"/>
    <col min="15874" max="15874" width="16.125" style="5" customWidth="1"/>
    <col min="15875" max="15875" width="34" style="5" customWidth="1"/>
    <col min="15876" max="15876" width="9.375" style="5" customWidth="1"/>
    <col min="15877" max="15877" width="21" style="5" customWidth="1"/>
    <col min="15878" max="15878" width="8.375" style="5" customWidth="1"/>
    <col min="15879" max="15879" width="13.75" style="5" customWidth="1"/>
    <col min="15880" max="15880" width="14.25" style="5" customWidth="1"/>
    <col min="15881" max="15881" width="17" style="5" customWidth="1"/>
    <col min="15882" max="15882" width="19.625" style="5" customWidth="1"/>
    <col min="15883" max="16128" width="9" style="5"/>
    <col min="16129" max="16129" width="3.875" style="5" customWidth="1"/>
    <col min="16130" max="16130" width="16.125" style="5" customWidth="1"/>
    <col min="16131" max="16131" width="34" style="5" customWidth="1"/>
    <col min="16132" max="16132" width="9.375" style="5" customWidth="1"/>
    <col min="16133" max="16133" width="21" style="5" customWidth="1"/>
    <col min="16134" max="16134" width="8.375" style="5" customWidth="1"/>
    <col min="16135" max="16135" width="13.75" style="5" customWidth="1"/>
    <col min="16136" max="16136" width="14.25" style="5" customWidth="1"/>
    <col min="16137" max="16137" width="17" style="5" customWidth="1"/>
    <col min="16138" max="16138" width="19.625" style="5" customWidth="1"/>
    <col min="16139" max="16384" width="9" style="5"/>
  </cols>
  <sheetData>
    <row r="1" spans="1:13" ht="26.25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5" t="s">
        <v>8</v>
      </c>
    </row>
    <row r="2" spans="1:13" ht="16.899999999999999" customHeight="1">
      <c r="A2" s="120">
        <v>1</v>
      </c>
      <c r="B2" s="6" t="s">
        <v>9</v>
      </c>
      <c r="C2" s="122" t="s">
        <v>10</v>
      </c>
      <c r="D2" s="7">
        <v>610</v>
      </c>
      <c r="E2" s="8" t="s">
        <v>11</v>
      </c>
      <c r="F2" s="8">
        <v>2</v>
      </c>
      <c r="G2" s="124">
        <v>1261</v>
      </c>
      <c r="H2" s="9"/>
      <c r="I2" s="10" t="s">
        <v>12</v>
      </c>
      <c r="J2" s="11"/>
      <c r="K2" s="12"/>
      <c r="L2" s="13"/>
    </row>
    <row r="3" spans="1:13" ht="16.899999999999999" customHeight="1">
      <c r="A3" s="121"/>
      <c r="B3" s="6" t="s">
        <v>13</v>
      </c>
      <c r="C3" s="123"/>
      <c r="D3" s="7">
        <v>651</v>
      </c>
      <c r="E3" s="8" t="s">
        <v>11</v>
      </c>
      <c r="F3" s="8">
        <v>2</v>
      </c>
      <c r="G3" s="125"/>
      <c r="H3" s="9"/>
      <c r="I3" s="14"/>
      <c r="J3" s="11"/>
      <c r="K3" s="12"/>
      <c r="L3" s="13"/>
    </row>
    <row r="4" spans="1:13" ht="16.899999999999999" customHeight="1">
      <c r="A4" s="15">
        <v>2</v>
      </c>
      <c r="B4" s="6" t="s">
        <v>14</v>
      </c>
      <c r="C4" s="16" t="s">
        <v>15</v>
      </c>
      <c r="D4" s="7">
        <v>1519</v>
      </c>
      <c r="E4" s="17" t="s">
        <v>16</v>
      </c>
      <c r="F4" s="8">
        <v>3</v>
      </c>
      <c r="G4" s="8"/>
      <c r="H4" s="9"/>
      <c r="I4" s="14"/>
      <c r="J4" s="11"/>
      <c r="K4" s="12"/>
      <c r="L4" s="13"/>
    </row>
    <row r="5" spans="1:13" ht="16.899999999999999" customHeight="1">
      <c r="A5" s="15">
        <v>3</v>
      </c>
      <c r="B5" s="6">
        <v>103</v>
      </c>
      <c r="C5" s="18" t="s">
        <v>17</v>
      </c>
      <c r="D5" s="7">
        <v>718</v>
      </c>
      <c r="E5" s="8" t="s">
        <v>18</v>
      </c>
      <c r="F5" s="8">
        <v>1</v>
      </c>
      <c r="G5" s="8"/>
      <c r="H5" s="9"/>
      <c r="I5" s="14"/>
      <c r="J5" s="19"/>
      <c r="K5" s="12"/>
      <c r="L5" s="13"/>
    </row>
    <row r="6" spans="1:13" ht="16.899999999999999" customHeight="1">
      <c r="A6" s="120">
        <v>4</v>
      </c>
      <c r="B6" s="20" t="s">
        <v>19</v>
      </c>
      <c r="C6" s="122" t="s">
        <v>20</v>
      </c>
      <c r="D6" s="7">
        <v>1042</v>
      </c>
      <c r="E6" s="8" t="s">
        <v>21</v>
      </c>
      <c r="F6" s="8">
        <v>3</v>
      </c>
      <c r="G6" s="124">
        <v>1737</v>
      </c>
      <c r="H6" s="9"/>
      <c r="I6" s="14"/>
      <c r="J6" s="11"/>
      <c r="K6" s="12"/>
      <c r="L6" s="13"/>
    </row>
    <row r="7" spans="1:13" ht="16.899999999999999" customHeight="1">
      <c r="A7" s="126"/>
      <c r="B7" s="6" t="s">
        <v>22</v>
      </c>
      <c r="C7" s="127"/>
      <c r="D7" s="7">
        <v>138</v>
      </c>
      <c r="E7" s="8" t="s">
        <v>23</v>
      </c>
      <c r="F7" s="8">
        <v>2</v>
      </c>
      <c r="G7" s="128"/>
      <c r="H7" s="9"/>
      <c r="I7" s="14"/>
      <c r="J7" s="11"/>
      <c r="K7" s="12"/>
      <c r="L7" s="13"/>
    </row>
    <row r="8" spans="1:13" ht="16.899999999999999" customHeight="1">
      <c r="A8" s="126"/>
      <c r="B8" s="20" t="s">
        <v>24</v>
      </c>
      <c r="C8" s="127"/>
      <c r="D8" s="7">
        <v>310</v>
      </c>
      <c r="E8" s="8" t="s">
        <v>21</v>
      </c>
      <c r="F8" s="8">
        <v>3</v>
      </c>
      <c r="G8" s="128"/>
      <c r="H8" s="9"/>
      <c r="I8" s="14"/>
      <c r="J8" s="11"/>
      <c r="K8" s="12"/>
      <c r="L8" s="13"/>
    </row>
    <row r="9" spans="1:13" ht="16.899999999999999" customHeight="1">
      <c r="A9" s="126"/>
      <c r="B9" s="20" t="s">
        <v>25</v>
      </c>
      <c r="C9" s="127"/>
      <c r="D9" s="7">
        <v>109</v>
      </c>
      <c r="E9" s="8" t="s">
        <v>26</v>
      </c>
      <c r="F9" s="8">
        <v>3</v>
      </c>
      <c r="G9" s="128"/>
      <c r="H9" s="9"/>
      <c r="I9" s="14"/>
      <c r="J9" s="11"/>
      <c r="K9" s="12"/>
      <c r="L9" s="13"/>
    </row>
    <row r="10" spans="1:13" ht="16.899999999999999" customHeight="1">
      <c r="A10" s="126"/>
      <c r="B10" s="6" t="s">
        <v>27</v>
      </c>
      <c r="C10" s="127"/>
      <c r="D10" s="7">
        <v>138</v>
      </c>
      <c r="E10" s="8" t="s">
        <v>21</v>
      </c>
      <c r="F10" s="8">
        <v>3</v>
      </c>
      <c r="G10" s="125"/>
      <c r="H10" s="9"/>
      <c r="I10" s="14"/>
      <c r="J10" s="11"/>
      <c r="K10" s="12"/>
      <c r="L10" s="13"/>
    </row>
    <row r="11" spans="1:13" ht="16.899999999999999" customHeight="1">
      <c r="A11" s="121"/>
      <c r="B11" s="6" t="s">
        <v>28</v>
      </c>
      <c r="C11" s="123"/>
      <c r="D11" s="7">
        <v>68</v>
      </c>
      <c r="E11" s="8" t="s">
        <v>21</v>
      </c>
      <c r="F11" s="8">
        <v>3</v>
      </c>
      <c r="G11" s="8"/>
      <c r="H11" s="9"/>
      <c r="I11" s="14"/>
      <c r="J11" s="19"/>
      <c r="K11" s="12"/>
      <c r="L11" s="13"/>
    </row>
    <row r="12" spans="1:13" ht="16.899999999999999" customHeight="1">
      <c r="A12" s="15">
        <v>5</v>
      </c>
      <c r="B12" s="6" t="s">
        <v>29</v>
      </c>
      <c r="C12" s="21" t="s">
        <v>30</v>
      </c>
      <c r="D12" s="7">
        <v>530</v>
      </c>
      <c r="E12" s="8" t="s">
        <v>31</v>
      </c>
      <c r="F12" s="8">
        <v>3</v>
      </c>
      <c r="G12" s="8"/>
      <c r="H12" s="9"/>
      <c r="I12" s="14"/>
      <c r="J12" s="22"/>
      <c r="K12" s="12"/>
      <c r="L12" s="13"/>
    </row>
    <row r="13" spans="1:13" ht="16.899999999999999" customHeight="1">
      <c r="A13" s="15">
        <v>6</v>
      </c>
      <c r="B13" s="6" t="s">
        <v>32</v>
      </c>
      <c r="C13" s="18" t="s">
        <v>33</v>
      </c>
      <c r="D13" s="7">
        <v>106</v>
      </c>
      <c r="E13" s="8" t="s">
        <v>34</v>
      </c>
      <c r="F13" s="8">
        <v>2</v>
      </c>
      <c r="G13" s="8"/>
      <c r="H13" s="9"/>
      <c r="I13" s="14"/>
      <c r="J13" s="19"/>
      <c r="K13" s="12"/>
      <c r="L13" s="13"/>
    </row>
    <row r="14" spans="1:13" ht="16.899999999999999" customHeight="1">
      <c r="A14" s="15">
        <v>7</v>
      </c>
      <c r="B14" s="6" t="s">
        <v>35</v>
      </c>
      <c r="C14" s="18" t="s">
        <v>36</v>
      </c>
      <c r="D14" s="7">
        <v>138</v>
      </c>
      <c r="E14" s="8" t="s">
        <v>31</v>
      </c>
      <c r="F14" s="8">
        <v>3</v>
      </c>
      <c r="G14" s="8"/>
      <c r="H14" s="9"/>
      <c r="I14" s="14"/>
      <c r="J14" s="19"/>
      <c r="K14" s="12"/>
      <c r="L14" s="13"/>
    </row>
    <row r="15" spans="1:13" ht="16.899999999999999" customHeight="1">
      <c r="A15" s="15">
        <v>8</v>
      </c>
      <c r="B15" s="20" t="s">
        <v>37</v>
      </c>
      <c r="C15" s="16" t="s">
        <v>38</v>
      </c>
      <c r="D15" s="7">
        <v>176</v>
      </c>
      <c r="E15" s="8" t="s">
        <v>39</v>
      </c>
      <c r="F15" s="8">
        <v>2</v>
      </c>
      <c r="G15" s="8"/>
      <c r="H15" s="9"/>
      <c r="I15" s="14"/>
      <c r="J15" s="19"/>
      <c r="K15" s="12"/>
      <c r="L15" s="13"/>
      <c r="M15" s="5" t="s">
        <v>40</v>
      </c>
    </row>
    <row r="16" spans="1:13" ht="16.899999999999999" customHeight="1">
      <c r="A16" s="15">
        <v>9</v>
      </c>
      <c r="B16" s="20" t="s">
        <v>41</v>
      </c>
      <c r="C16" s="18" t="s">
        <v>42</v>
      </c>
      <c r="D16" s="7">
        <v>197</v>
      </c>
      <c r="E16" s="8" t="s">
        <v>31</v>
      </c>
      <c r="F16" s="8">
        <v>2</v>
      </c>
      <c r="G16" s="8"/>
      <c r="H16" s="9"/>
      <c r="I16" s="14"/>
      <c r="J16" s="19"/>
      <c r="K16" s="12"/>
      <c r="L16" s="13"/>
    </row>
    <row r="17" spans="1:16" ht="16.899999999999999" customHeight="1">
      <c r="A17" s="15">
        <v>10</v>
      </c>
      <c r="B17" s="20" t="s">
        <v>43</v>
      </c>
      <c r="C17" s="18" t="s">
        <v>44</v>
      </c>
      <c r="D17" s="7">
        <v>185</v>
      </c>
      <c r="E17" s="7" t="s">
        <v>31</v>
      </c>
      <c r="F17" s="7">
        <v>3</v>
      </c>
      <c r="G17" s="23"/>
      <c r="H17" s="24"/>
      <c r="I17" s="25"/>
      <c r="J17" s="26"/>
      <c r="K17" s="27"/>
      <c r="L17" s="13"/>
    </row>
    <row r="18" spans="1:16" ht="16.899999999999999" customHeight="1">
      <c r="A18" s="15">
        <v>11</v>
      </c>
      <c r="B18" s="6">
        <v>312</v>
      </c>
      <c r="C18" s="18" t="s">
        <v>45</v>
      </c>
      <c r="D18" s="7">
        <v>36</v>
      </c>
      <c r="E18" s="8" t="s">
        <v>46</v>
      </c>
      <c r="F18" s="8">
        <v>3</v>
      </c>
      <c r="G18" s="8"/>
      <c r="H18" s="9"/>
      <c r="I18" s="14"/>
      <c r="J18" s="19"/>
      <c r="K18" s="12"/>
      <c r="L18" s="13"/>
    </row>
    <row r="19" spans="1:16" ht="16.899999999999999" customHeight="1">
      <c r="A19" s="15">
        <v>12</v>
      </c>
      <c r="B19" s="6" t="s">
        <v>47</v>
      </c>
      <c r="C19" s="18" t="s">
        <v>48</v>
      </c>
      <c r="D19" s="124">
        <v>379</v>
      </c>
      <c r="E19" s="28" t="s">
        <v>34</v>
      </c>
      <c r="F19" s="28">
        <v>2</v>
      </c>
      <c r="G19" s="8">
        <v>320</v>
      </c>
      <c r="H19" s="9"/>
      <c r="I19" s="14"/>
      <c r="J19" s="19"/>
      <c r="K19" s="12"/>
      <c r="L19" s="13"/>
      <c r="P19" s="5" t="s">
        <v>40</v>
      </c>
    </row>
    <row r="20" spans="1:16" ht="16.899999999999999" customHeight="1">
      <c r="A20" s="15">
        <v>13</v>
      </c>
      <c r="B20" s="6" t="s">
        <v>49</v>
      </c>
      <c r="C20" s="18" t="s">
        <v>50</v>
      </c>
      <c r="D20" s="125"/>
      <c r="E20" s="29" t="s">
        <v>34</v>
      </c>
      <c r="F20" s="29">
        <v>1</v>
      </c>
      <c r="G20" s="8">
        <v>59</v>
      </c>
      <c r="H20" s="9"/>
      <c r="I20" s="14"/>
      <c r="J20" s="19"/>
      <c r="K20" s="12"/>
      <c r="L20" s="13"/>
    </row>
    <row r="21" spans="1:16" ht="16.899999999999999" customHeight="1">
      <c r="A21" s="15">
        <v>14</v>
      </c>
      <c r="B21" s="30" t="s">
        <v>51</v>
      </c>
      <c r="C21" s="16" t="s">
        <v>52</v>
      </c>
      <c r="D21" s="23">
        <v>530</v>
      </c>
      <c r="E21" s="31" t="s">
        <v>31</v>
      </c>
      <c r="F21" s="31">
        <v>1.409</v>
      </c>
      <c r="G21" s="31"/>
      <c r="H21" s="24"/>
      <c r="I21" s="25"/>
      <c r="J21" s="32"/>
      <c r="K21" s="33"/>
      <c r="L21" s="13"/>
    </row>
    <row r="22" spans="1:16" ht="16.899999999999999" customHeight="1">
      <c r="A22" s="15">
        <v>15</v>
      </c>
      <c r="B22" s="6" t="s">
        <v>53</v>
      </c>
      <c r="C22" s="18" t="s">
        <v>54</v>
      </c>
      <c r="D22" s="7">
        <v>138</v>
      </c>
      <c r="E22" s="8" t="s">
        <v>31</v>
      </c>
      <c r="F22" s="8">
        <v>2</v>
      </c>
      <c r="G22" s="8"/>
      <c r="H22" s="9"/>
      <c r="I22" s="14"/>
      <c r="J22" s="19"/>
      <c r="K22" s="12"/>
      <c r="L22" s="13"/>
    </row>
    <row r="23" spans="1:16" ht="16.899999999999999" customHeight="1">
      <c r="A23" s="120">
        <v>16</v>
      </c>
      <c r="B23" s="6" t="s">
        <v>55</v>
      </c>
      <c r="C23" s="18" t="s">
        <v>56</v>
      </c>
      <c r="D23" s="7">
        <v>245</v>
      </c>
      <c r="E23" s="8" t="s">
        <v>31</v>
      </c>
      <c r="F23" s="8">
        <v>3</v>
      </c>
      <c r="G23" s="8" t="s">
        <v>57</v>
      </c>
      <c r="H23" s="9"/>
      <c r="I23" s="14"/>
      <c r="J23" s="19"/>
      <c r="K23" s="12"/>
      <c r="L23" s="13"/>
    </row>
    <row r="24" spans="1:16" ht="16.899999999999999" customHeight="1">
      <c r="A24" s="121"/>
      <c r="B24" s="6" t="s">
        <v>58</v>
      </c>
      <c r="C24" s="18" t="s">
        <v>56</v>
      </c>
      <c r="D24" s="7">
        <v>255</v>
      </c>
      <c r="E24" s="8" t="s">
        <v>31</v>
      </c>
      <c r="F24" s="8">
        <v>3</v>
      </c>
      <c r="G24" s="8">
        <v>500</v>
      </c>
      <c r="H24" s="9"/>
      <c r="I24" s="14"/>
      <c r="J24" s="19"/>
      <c r="K24" s="12"/>
      <c r="L24" s="13"/>
    </row>
    <row r="25" spans="1:16" ht="16.899999999999999" customHeight="1">
      <c r="A25" s="15">
        <v>17</v>
      </c>
      <c r="B25" s="20" t="s">
        <v>59</v>
      </c>
      <c r="C25" s="18" t="s">
        <v>60</v>
      </c>
      <c r="D25" s="7">
        <v>176</v>
      </c>
      <c r="E25" s="8" t="s">
        <v>61</v>
      </c>
      <c r="F25" s="8"/>
      <c r="G25" s="8"/>
      <c r="H25" s="9"/>
      <c r="I25" s="14"/>
      <c r="J25" s="19"/>
      <c r="K25" s="12"/>
      <c r="L25" s="13"/>
    </row>
    <row r="26" spans="1:16" ht="16.899999999999999" customHeight="1">
      <c r="A26" s="15">
        <v>18</v>
      </c>
      <c r="B26" s="34" t="s">
        <v>62</v>
      </c>
      <c r="C26" s="18"/>
      <c r="D26" s="35">
        <v>228</v>
      </c>
      <c r="E26" s="36" t="s">
        <v>63</v>
      </c>
      <c r="F26" s="36"/>
      <c r="G26" s="8"/>
      <c r="H26" s="37"/>
      <c r="I26" s="14"/>
      <c r="J26" s="19" t="s">
        <v>40</v>
      </c>
      <c r="K26" s="12"/>
      <c r="L26" s="13"/>
    </row>
    <row r="27" spans="1:16" ht="16.899999999999999" customHeight="1">
      <c r="A27" s="15">
        <v>19</v>
      </c>
      <c r="B27" s="20" t="s">
        <v>64</v>
      </c>
      <c r="C27" s="18" t="s">
        <v>65</v>
      </c>
      <c r="D27" s="7">
        <v>172</v>
      </c>
      <c r="E27" s="8" t="s">
        <v>66</v>
      </c>
      <c r="F27" s="8">
        <v>2</v>
      </c>
      <c r="G27" s="8"/>
      <c r="H27" s="9"/>
      <c r="I27" s="14"/>
      <c r="J27" s="19"/>
      <c r="K27" s="12"/>
      <c r="L27" s="13"/>
    </row>
    <row r="28" spans="1:16" ht="16.899999999999999" customHeight="1">
      <c r="A28" s="15">
        <v>20</v>
      </c>
      <c r="B28" s="20" t="s">
        <v>67</v>
      </c>
      <c r="C28" s="18" t="s">
        <v>68</v>
      </c>
      <c r="D28" s="7">
        <v>163</v>
      </c>
      <c r="E28" s="8" t="s">
        <v>69</v>
      </c>
      <c r="F28" s="8">
        <v>1</v>
      </c>
      <c r="G28" s="8"/>
      <c r="H28" s="9"/>
      <c r="I28" s="14"/>
      <c r="J28" s="19"/>
      <c r="K28" s="12"/>
      <c r="L28" s="13"/>
    </row>
    <row r="29" spans="1:16" ht="16.899999999999999" customHeight="1">
      <c r="A29" s="15">
        <v>21</v>
      </c>
      <c r="B29" s="20" t="s">
        <v>70</v>
      </c>
      <c r="C29" s="16" t="s">
        <v>71</v>
      </c>
      <c r="D29" s="7">
        <v>109</v>
      </c>
      <c r="E29" s="8" t="s">
        <v>72</v>
      </c>
      <c r="F29" s="8">
        <v>2</v>
      </c>
      <c r="G29" s="8"/>
      <c r="H29" s="9"/>
      <c r="I29" s="14"/>
      <c r="J29" s="11"/>
      <c r="K29" s="12"/>
      <c r="L29" s="13"/>
    </row>
    <row r="30" spans="1:16" ht="16.899999999999999" customHeight="1">
      <c r="A30" s="120">
        <v>22</v>
      </c>
      <c r="B30" s="30" t="s">
        <v>73</v>
      </c>
      <c r="C30" s="122" t="s">
        <v>74</v>
      </c>
      <c r="D30" s="23">
        <v>43</v>
      </c>
      <c r="E30" s="23" t="s">
        <v>31</v>
      </c>
      <c r="F30" s="23">
        <v>1.3069999999999999</v>
      </c>
      <c r="G30" s="129" t="s">
        <v>75</v>
      </c>
      <c r="H30" s="9"/>
      <c r="I30" s="14"/>
      <c r="J30" s="19"/>
      <c r="K30" s="12"/>
      <c r="L30" s="13"/>
    </row>
    <row r="31" spans="1:16" ht="16.899999999999999" customHeight="1">
      <c r="A31" s="121"/>
      <c r="B31" s="30" t="s">
        <v>76</v>
      </c>
      <c r="C31" s="123"/>
      <c r="D31" s="23">
        <v>19</v>
      </c>
      <c r="E31" s="23" t="s">
        <v>31</v>
      </c>
      <c r="F31" s="23">
        <v>1.3069999999999999</v>
      </c>
      <c r="G31" s="130"/>
      <c r="H31" s="38"/>
      <c r="I31" s="14"/>
      <c r="J31" s="19"/>
      <c r="K31" s="12"/>
      <c r="L31" s="13"/>
    </row>
    <row r="32" spans="1:16" ht="16.899999999999999" customHeight="1">
      <c r="A32" s="120">
        <v>23</v>
      </c>
      <c r="B32" s="30">
        <v>416</v>
      </c>
      <c r="C32" s="122" t="s">
        <v>77</v>
      </c>
      <c r="D32" s="23">
        <v>360</v>
      </c>
      <c r="E32" s="23" t="s">
        <v>31</v>
      </c>
      <c r="F32" s="23">
        <v>2</v>
      </c>
      <c r="G32" s="131"/>
      <c r="H32" s="132"/>
      <c r="I32" s="25"/>
      <c r="J32" s="26"/>
      <c r="K32" s="33"/>
      <c r="L32" s="13"/>
    </row>
    <row r="33" spans="1:12" ht="16.899999999999999" customHeight="1">
      <c r="A33" s="121"/>
      <c r="B33" s="30" t="s">
        <v>78</v>
      </c>
      <c r="C33" s="123"/>
      <c r="D33" s="23">
        <v>49</v>
      </c>
      <c r="E33" s="23" t="s">
        <v>31</v>
      </c>
      <c r="F33" s="23">
        <v>2</v>
      </c>
      <c r="G33" s="39">
        <v>49</v>
      </c>
      <c r="H33" s="133"/>
      <c r="I33" s="25"/>
      <c r="J33" s="26"/>
      <c r="K33" s="40"/>
      <c r="L33" s="13"/>
    </row>
    <row r="34" spans="1:12" ht="16.899999999999999" customHeight="1">
      <c r="A34" s="15">
        <v>24</v>
      </c>
      <c r="B34" s="20" t="s">
        <v>79</v>
      </c>
      <c r="C34" s="18" t="s">
        <v>80</v>
      </c>
      <c r="D34" s="7">
        <v>126</v>
      </c>
      <c r="E34" s="8" t="s">
        <v>31</v>
      </c>
      <c r="F34" s="8">
        <v>2</v>
      </c>
      <c r="G34" s="8"/>
      <c r="H34" s="9"/>
      <c r="I34" s="14"/>
      <c r="J34" s="19"/>
      <c r="K34" s="12"/>
      <c r="L34" s="13"/>
    </row>
    <row r="35" spans="1:12" ht="16.899999999999999" customHeight="1">
      <c r="A35" s="41">
        <v>25</v>
      </c>
      <c r="B35" s="6" t="s">
        <v>81</v>
      </c>
      <c r="C35" s="16" t="s">
        <v>82</v>
      </c>
      <c r="D35" s="7">
        <v>774</v>
      </c>
      <c r="E35" s="8" t="s">
        <v>83</v>
      </c>
      <c r="F35" s="8">
        <v>2</v>
      </c>
      <c r="G35" s="8" t="s">
        <v>84</v>
      </c>
      <c r="H35" s="9"/>
      <c r="I35" s="14"/>
      <c r="J35" s="11"/>
      <c r="K35" s="12"/>
      <c r="L35" s="13"/>
    </row>
    <row r="36" spans="1:12" ht="16.899999999999999" customHeight="1">
      <c r="A36" s="15">
        <v>26</v>
      </c>
      <c r="B36" s="6" t="s">
        <v>85</v>
      </c>
      <c r="C36" s="18" t="s">
        <v>86</v>
      </c>
      <c r="D36" s="7">
        <v>58</v>
      </c>
      <c r="E36" s="8" t="s">
        <v>31</v>
      </c>
      <c r="F36" s="8">
        <v>1</v>
      </c>
      <c r="G36" s="8"/>
      <c r="H36" s="9"/>
      <c r="I36" s="14"/>
      <c r="J36" s="19"/>
      <c r="K36" s="12"/>
      <c r="L36" s="13"/>
    </row>
    <row r="37" spans="1:12" ht="16.899999999999999" customHeight="1">
      <c r="A37" s="15">
        <v>27</v>
      </c>
      <c r="B37" s="6" t="s">
        <v>87</v>
      </c>
      <c r="C37" s="18" t="s">
        <v>88</v>
      </c>
      <c r="D37" s="7">
        <v>219</v>
      </c>
      <c r="E37" s="8" t="s">
        <v>89</v>
      </c>
      <c r="F37" s="8">
        <v>1.6080000000000001</v>
      </c>
      <c r="G37" s="8"/>
      <c r="H37" s="9"/>
      <c r="I37" s="14"/>
      <c r="J37" s="19"/>
      <c r="K37" s="12"/>
      <c r="L37" s="13"/>
    </row>
    <row r="38" spans="1:12" ht="16.899999999999999" customHeight="1">
      <c r="A38" s="15">
        <v>28</v>
      </c>
      <c r="B38" s="6" t="s">
        <v>90</v>
      </c>
      <c r="C38" s="18" t="s">
        <v>91</v>
      </c>
      <c r="D38" s="7">
        <v>62</v>
      </c>
      <c r="E38" s="8" t="s">
        <v>31</v>
      </c>
      <c r="F38" s="8">
        <v>1</v>
      </c>
      <c r="G38" s="8"/>
      <c r="H38" s="9"/>
      <c r="I38" s="14"/>
      <c r="J38" s="19"/>
      <c r="K38" s="12"/>
      <c r="L38" s="13"/>
    </row>
    <row r="39" spans="1:12" ht="16.899999999999999" customHeight="1">
      <c r="A39" s="15">
        <v>30</v>
      </c>
      <c r="B39" s="6" t="s">
        <v>92</v>
      </c>
      <c r="C39" s="122" t="s">
        <v>93</v>
      </c>
      <c r="D39" s="7">
        <v>121</v>
      </c>
      <c r="E39" s="8" t="s">
        <v>31</v>
      </c>
      <c r="F39" s="8">
        <v>3</v>
      </c>
      <c r="G39" s="8"/>
      <c r="H39" s="9"/>
      <c r="I39" s="14"/>
      <c r="J39" s="19"/>
      <c r="K39" s="12"/>
      <c r="L39" s="13"/>
    </row>
    <row r="40" spans="1:12" ht="16.899999999999999" customHeight="1">
      <c r="A40" s="15">
        <v>31</v>
      </c>
      <c r="B40" s="6" t="s">
        <v>94</v>
      </c>
      <c r="C40" s="123"/>
      <c r="D40" s="7">
        <v>100</v>
      </c>
      <c r="E40" s="8" t="s">
        <v>31</v>
      </c>
      <c r="F40" s="8">
        <v>3</v>
      </c>
      <c r="G40" s="8"/>
      <c r="H40" s="9"/>
      <c r="I40" s="14"/>
      <c r="J40" s="19"/>
      <c r="K40" s="12"/>
      <c r="L40" s="13"/>
    </row>
    <row r="41" spans="1:12" ht="16.899999999999999" customHeight="1">
      <c r="A41" s="15">
        <v>32</v>
      </c>
      <c r="B41" s="34" t="s">
        <v>95</v>
      </c>
      <c r="C41" s="42"/>
      <c r="D41" s="43">
        <v>379</v>
      </c>
      <c r="E41" s="44" t="s">
        <v>63</v>
      </c>
      <c r="F41" s="44"/>
      <c r="G41" s="31"/>
      <c r="H41" s="9"/>
      <c r="I41" s="14"/>
      <c r="J41" s="11"/>
      <c r="K41" s="12"/>
      <c r="L41" s="13"/>
    </row>
    <row r="42" spans="1:12" ht="16.899999999999999" customHeight="1">
      <c r="A42" s="15">
        <v>33</v>
      </c>
      <c r="B42" s="30" t="s">
        <v>96</v>
      </c>
      <c r="C42" s="122" t="s">
        <v>97</v>
      </c>
      <c r="D42" s="23">
        <v>43</v>
      </c>
      <c r="E42" s="31" t="s">
        <v>98</v>
      </c>
      <c r="F42" s="31">
        <v>2</v>
      </c>
      <c r="G42" s="31" t="s">
        <v>99</v>
      </c>
      <c r="H42" s="9"/>
      <c r="I42" s="14"/>
      <c r="J42" s="32"/>
      <c r="K42" s="27"/>
      <c r="L42" s="13"/>
    </row>
    <row r="43" spans="1:12" ht="16.899999999999999" customHeight="1">
      <c r="A43" s="15"/>
      <c r="B43" s="30" t="s">
        <v>100</v>
      </c>
      <c r="C43" s="123"/>
      <c r="D43" s="23">
        <v>62</v>
      </c>
      <c r="E43" s="31" t="s">
        <v>98</v>
      </c>
      <c r="F43" s="31">
        <v>2</v>
      </c>
      <c r="G43" s="31">
        <v>105</v>
      </c>
      <c r="H43" s="9"/>
      <c r="I43" s="14"/>
      <c r="J43" s="32"/>
      <c r="K43" s="27"/>
      <c r="L43" s="13"/>
    </row>
    <row r="44" spans="1:12" ht="16.899999999999999" customHeight="1">
      <c r="A44" s="15">
        <v>34</v>
      </c>
      <c r="B44" s="6" t="s">
        <v>101</v>
      </c>
      <c r="C44" s="18" t="s">
        <v>102</v>
      </c>
      <c r="D44" s="7">
        <v>111</v>
      </c>
      <c r="E44" s="8" t="s">
        <v>31</v>
      </c>
      <c r="F44" s="8">
        <v>3</v>
      </c>
      <c r="G44" s="8"/>
      <c r="H44" s="9"/>
      <c r="I44" s="25"/>
      <c r="J44" s="26"/>
      <c r="K44" s="27"/>
      <c r="L44" s="13"/>
    </row>
    <row r="45" spans="1:12" ht="16.899999999999999" customHeight="1">
      <c r="A45" s="41">
        <v>35</v>
      </c>
      <c r="B45" s="6" t="s">
        <v>103</v>
      </c>
      <c r="C45" s="45" t="s">
        <v>104</v>
      </c>
      <c r="D45" s="7">
        <v>270</v>
      </c>
      <c r="E45" s="7" t="s">
        <v>105</v>
      </c>
      <c r="F45" s="46">
        <v>3</v>
      </c>
      <c r="G45" s="47"/>
      <c r="H45" s="9"/>
      <c r="I45" s="14"/>
      <c r="J45" s="19"/>
      <c r="K45" s="12"/>
      <c r="L45" s="13"/>
    </row>
    <row r="46" spans="1:12" ht="16.899999999999999" customHeight="1">
      <c r="A46" s="41">
        <v>36</v>
      </c>
      <c r="B46" s="6" t="s">
        <v>106</v>
      </c>
      <c r="C46" s="122" t="s">
        <v>107</v>
      </c>
      <c r="D46" s="47">
        <v>371</v>
      </c>
      <c r="E46" s="48" t="s">
        <v>31</v>
      </c>
      <c r="F46" s="48">
        <v>3</v>
      </c>
      <c r="G46" s="48"/>
      <c r="H46" s="9"/>
      <c r="I46" s="14"/>
      <c r="J46" s="49"/>
      <c r="K46" s="50"/>
      <c r="L46" s="13"/>
    </row>
    <row r="47" spans="1:12" ht="16.899999999999999" customHeight="1">
      <c r="A47" s="41">
        <v>37</v>
      </c>
      <c r="B47" s="6" t="s">
        <v>108</v>
      </c>
      <c r="C47" s="123"/>
      <c r="D47" s="47">
        <v>138</v>
      </c>
      <c r="E47" s="48" t="s">
        <v>31</v>
      </c>
      <c r="F47" s="48">
        <v>3</v>
      </c>
      <c r="G47" s="48"/>
      <c r="H47" s="9"/>
      <c r="I47" s="14"/>
      <c r="J47" s="49"/>
      <c r="K47" s="50"/>
      <c r="L47" s="13"/>
    </row>
    <row r="48" spans="1:12" ht="16.899999999999999" customHeight="1">
      <c r="A48" s="15">
        <v>38</v>
      </c>
      <c r="B48" s="6" t="s">
        <v>109</v>
      </c>
      <c r="C48" s="18" t="s">
        <v>110</v>
      </c>
      <c r="D48" s="7">
        <v>207</v>
      </c>
      <c r="E48" s="8" t="s">
        <v>111</v>
      </c>
      <c r="F48" s="8">
        <v>2</v>
      </c>
      <c r="G48" s="8"/>
      <c r="H48" s="9"/>
      <c r="I48" s="14"/>
      <c r="J48" s="19"/>
      <c r="K48" s="12"/>
      <c r="L48" s="13"/>
    </row>
    <row r="49" spans="1:13" ht="16.899999999999999" customHeight="1">
      <c r="A49" s="120">
        <v>39</v>
      </c>
      <c r="B49" s="6" t="s">
        <v>112</v>
      </c>
      <c r="C49" s="122" t="s">
        <v>113</v>
      </c>
      <c r="D49" s="7">
        <v>198</v>
      </c>
      <c r="E49" s="8" t="s">
        <v>31</v>
      </c>
      <c r="F49" s="8">
        <v>2</v>
      </c>
      <c r="G49" s="124">
        <v>324</v>
      </c>
      <c r="H49" s="9"/>
      <c r="I49" s="14"/>
      <c r="J49" s="49"/>
      <c r="K49" s="50"/>
      <c r="L49" s="13"/>
    </row>
    <row r="50" spans="1:13" ht="16.899999999999999" customHeight="1">
      <c r="A50" s="121"/>
      <c r="B50" s="6" t="s">
        <v>114</v>
      </c>
      <c r="C50" s="123"/>
      <c r="D50" s="7">
        <v>126</v>
      </c>
      <c r="E50" s="8" t="s">
        <v>31</v>
      </c>
      <c r="F50" s="8">
        <v>2</v>
      </c>
      <c r="G50" s="125"/>
      <c r="H50" s="9"/>
      <c r="I50" s="14"/>
      <c r="J50" s="49"/>
      <c r="K50" s="50"/>
      <c r="L50" s="13"/>
    </row>
    <row r="51" spans="1:13" ht="16.899999999999999" customHeight="1">
      <c r="A51" s="15">
        <v>40</v>
      </c>
      <c r="B51" s="6" t="s">
        <v>115</v>
      </c>
      <c r="C51" s="18" t="s">
        <v>116</v>
      </c>
      <c r="D51" s="7">
        <v>289</v>
      </c>
      <c r="E51" s="8" t="s">
        <v>31</v>
      </c>
      <c r="F51" s="8">
        <v>2</v>
      </c>
      <c r="G51" s="8"/>
      <c r="H51" s="9"/>
      <c r="I51" s="14"/>
      <c r="J51" s="26"/>
      <c r="K51" s="27"/>
      <c r="L51" s="13"/>
    </row>
    <row r="52" spans="1:13" ht="16.899999999999999" customHeight="1">
      <c r="A52" s="15">
        <v>41</v>
      </c>
      <c r="B52" s="6" t="s">
        <v>117</v>
      </c>
      <c r="C52" s="18" t="s">
        <v>118</v>
      </c>
      <c r="D52" s="7">
        <v>111</v>
      </c>
      <c r="E52" s="8" t="s">
        <v>31</v>
      </c>
      <c r="F52" s="8">
        <v>3</v>
      </c>
      <c r="G52" s="8"/>
      <c r="H52" s="9"/>
      <c r="I52" s="14"/>
      <c r="J52" s="19"/>
      <c r="K52" s="12"/>
      <c r="L52" s="13"/>
    </row>
    <row r="53" spans="1:13" ht="16.899999999999999" customHeight="1">
      <c r="A53" s="15">
        <v>43</v>
      </c>
      <c r="B53" s="6">
        <v>616</v>
      </c>
      <c r="C53" s="18" t="s">
        <v>119</v>
      </c>
      <c r="D53" s="7">
        <v>517</v>
      </c>
      <c r="E53" s="8" t="s">
        <v>111</v>
      </c>
      <c r="F53" s="8">
        <v>2</v>
      </c>
      <c r="G53" s="8"/>
      <c r="H53" s="9"/>
      <c r="I53" s="14"/>
      <c r="J53" s="19"/>
      <c r="K53" s="12"/>
      <c r="L53" s="13"/>
    </row>
    <row r="54" spans="1:13" ht="16.899999999999999" customHeight="1">
      <c r="A54" s="51">
        <v>44</v>
      </c>
      <c r="B54" s="6" t="s">
        <v>120</v>
      </c>
      <c r="C54" s="52" t="s">
        <v>121</v>
      </c>
      <c r="D54" s="7">
        <v>379</v>
      </c>
      <c r="E54" s="8" t="s">
        <v>122</v>
      </c>
      <c r="F54" s="8">
        <v>2</v>
      </c>
      <c r="G54" s="53"/>
      <c r="H54" s="9"/>
      <c r="I54" s="14"/>
      <c r="J54" s="19"/>
      <c r="K54" s="12"/>
      <c r="L54" s="13"/>
    </row>
    <row r="55" spans="1:13" ht="16.899999999999999" customHeight="1">
      <c r="A55" s="15">
        <v>45</v>
      </c>
      <c r="B55" s="6" t="s">
        <v>123</v>
      </c>
      <c r="C55" s="21" t="s">
        <v>124</v>
      </c>
      <c r="D55" s="7">
        <v>138</v>
      </c>
      <c r="E55" s="8" t="s">
        <v>31</v>
      </c>
      <c r="F55" s="8">
        <v>2</v>
      </c>
      <c r="G55" s="8"/>
      <c r="H55" s="9"/>
      <c r="I55" s="14"/>
      <c r="J55" s="19"/>
      <c r="K55" s="12"/>
      <c r="L55" s="13"/>
    </row>
    <row r="56" spans="1:13" ht="16.899999999999999" customHeight="1">
      <c r="A56" s="15">
        <v>46</v>
      </c>
      <c r="B56" s="30" t="s">
        <v>125</v>
      </c>
      <c r="C56" s="45" t="s">
        <v>126</v>
      </c>
      <c r="D56" s="23">
        <v>1042.5999999999999</v>
      </c>
      <c r="E56" s="31" t="s">
        <v>31</v>
      </c>
      <c r="F56" s="31">
        <v>3</v>
      </c>
      <c r="G56" s="31"/>
      <c r="H56" s="24"/>
      <c r="I56" s="14"/>
      <c r="J56" s="19"/>
      <c r="K56" s="12"/>
      <c r="L56" s="13"/>
    </row>
    <row r="57" spans="1:13" ht="16.899999999999999" customHeight="1">
      <c r="A57" s="134">
        <v>47</v>
      </c>
      <c r="B57" s="30" t="s">
        <v>127</v>
      </c>
      <c r="C57" s="122" t="s">
        <v>128</v>
      </c>
      <c r="D57" s="7">
        <v>138</v>
      </c>
      <c r="E57" s="31" t="s">
        <v>129</v>
      </c>
      <c r="F57" s="31">
        <v>3</v>
      </c>
      <c r="G57" s="135">
        <v>774</v>
      </c>
      <c r="H57" s="24"/>
      <c r="I57" s="25"/>
      <c r="J57" s="40"/>
      <c r="K57" s="25"/>
      <c r="L57" s="13"/>
    </row>
    <row r="58" spans="1:13" ht="16.899999999999999" customHeight="1">
      <c r="A58" s="134"/>
      <c r="B58" s="30" t="s">
        <v>130</v>
      </c>
      <c r="C58" s="123"/>
      <c r="D58" s="7">
        <v>380</v>
      </c>
      <c r="E58" s="31" t="s">
        <v>129</v>
      </c>
      <c r="F58" s="31">
        <v>3</v>
      </c>
      <c r="G58" s="136"/>
      <c r="H58" s="24"/>
      <c r="I58" s="25"/>
      <c r="J58" s="40"/>
      <c r="K58" s="25"/>
      <c r="L58" s="13"/>
    </row>
    <row r="59" spans="1:13" ht="16.899999999999999" customHeight="1">
      <c r="A59" s="134"/>
      <c r="B59" s="30" t="s">
        <v>131</v>
      </c>
      <c r="C59" s="18" t="s">
        <v>132</v>
      </c>
      <c r="D59" s="7" t="s">
        <v>133</v>
      </c>
      <c r="E59" s="54" t="s">
        <v>129</v>
      </c>
      <c r="F59" s="54" t="s">
        <v>134</v>
      </c>
      <c r="G59" s="137"/>
      <c r="H59" s="24"/>
      <c r="I59" s="25"/>
      <c r="J59" s="26"/>
      <c r="K59" s="138"/>
      <c r="L59" s="13"/>
    </row>
    <row r="60" spans="1:13" ht="16.899999999999999" customHeight="1">
      <c r="A60" s="15">
        <v>48</v>
      </c>
      <c r="B60" s="6" t="s">
        <v>135</v>
      </c>
      <c r="C60" s="18" t="s">
        <v>136</v>
      </c>
      <c r="D60" s="7">
        <v>53</v>
      </c>
      <c r="E60" s="8" t="s">
        <v>31</v>
      </c>
      <c r="F60" s="8">
        <v>2</v>
      </c>
      <c r="G60" s="8"/>
      <c r="H60" s="9"/>
      <c r="I60" s="25"/>
      <c r="J60" s="26"/>
      <c r="K60" s="139"/>
      <c r="L60" s="13"/>
    </row>
    <row r="61" spans="1:13" ht="16.899999999999999" customHeight="1">
      <c r="A61" s="120">
        <v>49</v>
      </c>
      <c r="B61" s="6" t="s">
        <v>137</v>
      </c>
      <c r="C61" s="122" t="s">
        <v>138</v>
      </c>
      <c r="D61" s="7">
        <v>530</v>
      </c>
      <c r="E61" s="8" t="s">
        <v>31</v>
      </c>
      <c r="F61" s="8">
        <v>2</v>
      </c>
      <c r="G61" s="124">
        <v>620</v>
      </c>
      <c r="H61" s="9"/>
      <c r="I61" s="14"/>
      <c r="J61" s="19"/>
      <c r="K61" s="12"/>
      <c r="L61" s="13"/>
      <c r="M61" s="5" t="s">
        <v>40</v>
      </c>
    </row>
    <row r="62" spans="1:13" ht="16.899999999999999" customHeight="1">
      <c r="A62" s="126"/>
      <c r="B62" s="6" t="s">
        <v>139</v>
      </c>
      <c r="C62" s="127"/>
      <c r="D62" s="7">
        <v>54</v>
      </c>
      <c r="E62" s="8" t="s">
        <v>31</v>
      </c>
      <c r="F62" s="8">
        <v>2</v>
      </c>
      <c r="G62" s="128"/>
      <c r="H62" s="9"/>
      <c r="I62" s="14"/>
      <c r="J62" s="19"/>
      <c r="K62" s="12"/>
      <c r="L62" s="13"/>
    </row>
    <row r="63" spans="1:13" ht="16.899999999999999" customHeight="1">
      <c r="A63" s="121"/>
      <c r="B63" s="6" t="s">
        <v>140</v>
      </c>
      <c r="C63" s="123"/>
      <c r="D63" s="7">
        <v>36</v>
      </c>
      <c r="E63" s="8" t="s">
        <v>31</v>
      </c>
      <c r="F63" s="8">
        <v>2</v>
      </c>
      <c r="G63" s="125"/>
      <c r="H63" s="9"/>
      <c r="I63" s="14"/>
      <c r="J63" s="19"/>
      <c r="K63" s="12"/>
      <c r="L63" s="13"/>
    </row>
    <row r="64" spans="1:13" ht="16.899999999999999" customHeight="1">
      <c r="A64" s="120">
        <v>50</v>
      </c>
      <c r="B64" s="6" t="s">
        <v>141</v>
      </c>
      <c r="C64" s="122" t="s">
        <v>142</v>
      </c>
      <c r="D64" s="7">
        <v>106</v>
      </c>
      <c r="E64" s="135" t="s">
        <v>143</v>
      </c>
      <c r="F64" s="8">
        <v>1</v>
      </c>
      <c r="G64" s="124">
        <v>178</v>
      </c>
      <c r="H64" s="9"/>
      <c r="I64" s="14"/>
      <c r="J64" s="26"/>
      <c r="K64" s="27"/>
      <c r="L64" s="13"/>
    </row>
    <row r="65" spans="1:12" ht="16.899999999999999" customHeight="1">
      <c r="A65" s="126"/>
      <c r="B65" s="6" t="s">
        <v>144</v>
      </c>
      <c r="C65" s="127"/>
      <c r="D65" s="7">
        <v>36</v>
      </c>
      <c r="E65" s="136"/>
      <c r="F65" s="8"/>
      <c r="G65" s="128"/>
      <c r="H65" s="9"/>
      <c r="I65" s="14"/>
      <c r="J65" s="26"/>
      <c r="K65" s="27"/>
      <c r="L65" s="13"/>
    </row>
    <row r="66" spans="1:12" ht="16.899999999999999" customHeight="1">
      <c r="A66" s="121"/>
      <c r="B66" s="6" t="s">
        <v>145</v>
      </c>
      <c r="C66" s="123"/>
      <c r="D66" s="7">
        <v>36</v>
      </c>
      <c r="E66" s="137"/>
      <c r="F66" s="8"/>
      <c r="G66" s="125"/>
      <c r="H66" s="9"/>
      <c r="I66" s="14"/>
      <c r="J66" s="26"/>
      <c r="K66" s="27"/>
      <c r="L66" s="13"/>
    </row>
    <row r="67" spans="1:12" ht="16.899999999999999" customHeight="1">
      <c r="A67" s="15">
        <v>51</v>
      </c>
      <c r="B67" s="6" t="s">
        <v>146</v>
      </c>
      <c r="C67" s="16" t="s">
        <v>147</v>
      </c>
      <c r="D67" s="7">
        <v>138</v>
      </c>
      <c r="E67" s="8" t="s">
        <v>148</v>
      </c>
      <c r="F67" s="8">
        <v>3</v>
      </c>
      <c r="G67" s="8"/>
      <c r="H67" s="9"/>
      <c r="I67" s="14"/>
      <c r="J67" s="26"/>
      <c r="K67" s="27"/>
      <c r="L67" s="13"/>
    </row>
    <row r="68" spans="1:12" ht="16.899999999999999" customHeight="1">
      <c r="A68" s="15">
        <v>52</v>
      </c>
      <c r="B68" s="55" t="s">
        <v>149</v>
      </c>
      <c r="C68" s="56"/>
      <c r="D68" s="43">
        <v>138</v>
      </c>
      <c r="E68" s="44" t="s">
        <v>150</v>
      </c>
      <c r="F68" s="44"/>
      <c r="G68" s="31"/>
      <c r="H68" s="9"/>
      <c r="I68" s="25"/>
      <c r="J68" s="26"/>
      <c r="K68" s="27"/>
      <c r="L68" s="13"/>
    </row>
    <row r="69" spans="1:12" ht="16.899999999999999" customHeight="1">
      <c r="A69" s="15">
        <v>53</v>
      </c>
      <c r="B69" s="30" t="s">
        <v>151</v>
      </c>
      <c r="C69" s="18" t="s">
        <v>152</v>
      </c>
      <c r="D69" s="23">
        <v>1042.5999999999999</v>
      </c>
      <c r="E69" s="31" t="s">
        <v>31</v>
      </c>
      <c r="F69" s="31">
        <v>2</v>
      </c>
      <c r="G69" s="31"/>
      <c r="H69" s="9"/>
      <c r="I69" s="14"/>
      <c r="J69" s="19"/>
      <c r="K69" s="12"/>
      <c r="L69" s="13"/>
    </row>
    <row r="70" spans="1:12" ht="16.899999999999999" customHeight="1">
      <c r="A70" s="15">
        <v>54</v>
      </c>
      <c r="B70" s="6" t="s">
        <v>153</v>
      </c>
      <c r="C70" s="18" t="s">
        <v>107</v>
      </c>
      <c r="D70" s="7">
        <v>379</v>
      </c>
      <c r="E70" s="8" t="s">
        <v>31</v>
      </c>
      <c r="F70" s="8">
        <v>2</v>
      </c>
      <c r="G70" s="8"/>
      <c r="H70" s="9"/>
      <c r="I70" s="14"/>
      <c r="J70" s="19"/>
      <c r="K70" s="12"/>
      <c r="L70" s="13"/>
    </row>
    <row r="71" spans="1:12" ht="16.899999999999999" customHeight="1">
      <c r="A71" s="15">
        <v>55</v>
      </c>
      <c r="B71" s="6" t="s">
        <v>154</v>
      </c>
      <c r="C71" s="45" t="s">
        <v>155</v>
      </c>
      <c r="D71" s="7">
        <v>245</v>
      </c>
      <c r="E71" s="17" t="s">
        <v>16</v>
      </c>
      <c r="F71" s="8"/>
      <c r="G71" s="36"/>
      <c r="H71" s="57"/>
      <c r="I71" s="14"/>
      <c r="J71" s="19"/>
      <c r="K71" s="12"/>
      <c r="L71" s="13"/>
    </row>
    <row r="72" spans="1:12" ht="16.899999999999999" customHeight="1">
      <c r="A72" s="134">
        <v>56</v>
      </c>
      <c r="B72" s="6" t="s">
        <v>156</v>
      </c>
      <c r="C72" s="18" t="s">
        <v>157</v>
      </c>
      <c r="D72" s="7">
        <v>123</v>
      </c>
      <c r="E72" s="8" t="s">
        <v>158</v>
      </c>
      <c r="F72" s="8">
        <v>3</v>
      </c>
      <c r="G72" s="8"/>
      <c r="H72" s="9"/>
      <c r="I72" s="14"/>
      <c r="J72" s="19"/>
      <c r="K72" s="12"/>
      <c r="L72" s="13"/>
    </row>
    <row r="73" spans="1:12" ht="16.899999999999999" customHeight="1">
      <c r="A73" s="134"/>
      <c r="B73" s="6" t="s">
        <v>159</v>
      </c>
      <c r="C73" s="18" t="s">
        <v>160</v>
      </c>
      <c r="D73" s="7">
        <v>500</v>
      </c>
      <c r="E73" s="8" t="s">
        <v>158</v>
      </c>
      <c r="F73" s="8">
        <v>3</v>
      </c>
      <c r="G73" s="8"/>
      <c r="H73" s="9"/>
      <c r="I73" s="14"/>
      <c r="J73" s="19"/>
      <c r="K73" s="12"/>
      <c r="L73" s="13"/>
    </row>
    <row r="74" spans="1:12" ht="16.899999999999999" customHeight="1">
      <c r="A74" s="15">
        <v>57</v>
      </c>
      <c r="B74" s="30" t="s">
        <v>161</v>
      </c>
      <c r="C74" s="18"/>
      <c r="D74" s="7"/>
      <c r="E74" s="8"/>
      <c r="F74" s="8"/>
      <c r="G74" s="8"/>
      <c r="H74" s="9"/>
      <c r="I74" s="14"/>
      <c r="J74" s="19"/>
      <c r="K74" s="58"/>
      <c r="L74" s="13"/>
    </row>
    <row r="75" spans="1:12" ht="16.899999999999999" customHeight="1">
      <c r="A75" s="15">
        <v>58</v>
      </c>
      <c r="B75" s="6" t="s">
        <v>162</v>
      </c>
      <c r="C75" s="18" t="s">
        <v>163</v>
      </c>
      <c r="D75" s="59">
        <v>245</v>
      </c>
      <c r="E75" s="60" t="s">
        <v>164</v>
      </c>
      <c r="F75" s="60">
        <v>3</v>
      </c>
      <c r="G75" s="60"/>
      <c r="H75" s="9"/>
      <c r="I75" s="14"/>
      <c r="J75" s="19"/>
      <c r="K75" s="58"/>
      <c r="L75" s="13"/>
    </row>
    <row r="76" spans="1:12" ht="16.899999999999999" customHeight="1">
      <c r="A76" s="15">
        <v>59</v>
      </c>
      <c r="B76" s="6" t="s">
        <v>165</v>
      </c>
      <c r="C76" s="18" t="s">
        <v>166</v>
      </c>
      <c r="D76" s="7">
        <v>379</v>
      </c>
      <c r="E76" s="8" t="s">
        <v>31</v>
      </c>
      <c r="F76" s="8">
        <v>2</v>
      </c>
      <c r="G76" s="8"/>
      <c r="H76" s="9"/>
      <c r="I76" s="14"/>
      <c r="J76" s="19"/>
      <c r="K76" s="12"/>
      <c r="L76" s="13"/>
    </row>
    <row r="77" spans="1:12" ht="16.899999999999999" customHeight="1">
      <c r="A77" s="120">
        <v>60</v>
      </c>
      <c r="B77" s="6" t="s">
        <v>167</v>
      </c>
      <c r="C77" s="143" t="s">
        <v>168</v>
      </c>
      <c r="D77" s="7">
        <v>106</v>
      </c>
      <c r="E77" s="145" t="s">
        <v>31</v>
      </c>
      <c r="F77" s="8">
        <v>2</v>
      </c>
      <c r="G77" s="8"/>
      <c r="H77" s="61"/>
      <c r="I77" s="25"/>
      <c r="J77" s="26"/>
      <c r="K77" s="27"/>
      <c r="L77" s="13"/>
    </row>
    <row r="78" spans="1:12" ht="16.899999999999999" customHeight="1">
      <c r="A78" s="121"/>
      <c r="B78" s="62" t="s">
        <v>169</v>
      </c>
      <c r="C78" s="144"/>
      <c r="D78" s="46">
        <v>36</v>
      </c>
      <c r="E78" s="146"/>
      <c r="F78" s="8"/>
      <c r="G78" s="8"/>
      <c r="H78" s="61"/>
      <c r="I78" s="25"/>
      <c r="J78" s="26"/>
      <c r="K78" s="27"/>
      <c r="L78" s="13"/>
    </row>
    <row r="79" spans="1:12" ht="16.899999999999999" customHeight="1">
      <c r="A79" s="15">
        <v>61</v>
      </c>
      <c r="B79" s="30" t="s">
        <v>170</v>
      </c>
      <c r="C79" s="18" t="s">
        <v>171</v>
      </c>
      <c r="D79" s="23">
        <v>43</v>
      </c>
      <c r="E79" s="31" t="s">
        <v>31</v>
      </c>
      <c r="F79" s="31">
        <v>3</v>
      </c>
      <c r="G79" s="31"/>
      <c r="H79" s="9"/>
      <c r="I79" s="14"/>
      <c r="J79" s="19"/>
      <c r="K79" s="12"/>
      <c r="L79" s="13"/>
    </row>
    <row r="80" spans="1:12" ht="16.899999999999999" customHeight="1">
      <c r="A80" s="15">
        <v>62</v>
      </c>
      <c r="B80" s="6" t="s">
        <v>172</v>
      </c>
      <c r="C80" s="18" t="s">
        <v>173</v>
      </c>
      <c r="D80" s="7">
        <v>138</v>
      </c>
      <c r="E80" s="8" t="s">
        <v>31</v>
      </c>
      <c r="F80" s="8">
        <v>2</v>
      </c>
      <c r="G80" s="8"/>
      <c r="H80" s="9"/>
      <c r="I80" s="25"/>
      <c r="J80" s="32"/>
      <c r="K80" s="25"/>
      <c r="L80" s="13"/>
    </row>
    <row r="81" spans="1:12" ht="16.899999999999999" customHeight="1">
      <c r="A81" s="15">
        <v>64</v>
      </c>
      <c r="B81" s="30" t="s">
        <v>174</v>
      </c>
      <c r="C81" s="122" t="s">
        <v>175</v>
      </c>
      <c r="D81" s="30"/>
      <c r="E81" s="54" t="s">
        <v>176</v>
      </c>
      <c r="F81" s="54" t="s">
        <v>134</v>
      </c>
      <c r="G81" s="54"/>
      <c r="H81" s="24"/>
      <c r="I81" s="14"/>
      <c r="J81" s="11"/>
      <c r="K81" s="12"/>
      <c r="L81" s="13"/>
    </row>
    <row r="82" spans="1:12" ht="16.899999999999999" customHeight="1">
      <c r="A82" s="15">
        <v>65</v>
      </c>
      <c r="B82" s="30">
        <v>1209</v>
      </c>
      <c r="C82" s="123"/>
      <c r="D82" s="30" t="s">
        <v>177</v>
      </c>
      <c r="E82" s="54" t="s">
        <v>176</v>
      </c>
      <c r="F82" s="54" t="s">
        <v>134</v>
      </c>
      <c r="G82" s="54"/>
      <c r="H82" s="24"/>
      <c r="I82" s="14"/>
      <c r="J82" s="11"/>
      <c r="K82" s="12"/>
      <c r="L82" s="13"/>
    </row>
    <row r="83" spans="1:12" ht="16.899999999999999" customHeight="1">
      <c r="A83" s="15">
        <v>66</v>
      </c>
      <c r="B83" s="6" t="s">
        <v>178</v>
      </c>
      <c r="C83" s="16" t="s">
        <v>179</v>
      </c>
      <c r="D83" s="7">
        <v>166</v>
      </c>
      <c r="E83" s="8" t="s">
        <v>31</v>
      </c>
      <c r="F83" s="8">
        <v>3</v>
      </c>
      <c r="G83" s="8"/>
      <c r="H83" s="9"/>
      <c r="I83" s="14"/>
      <c r="J83" s="19"/>
      <c r="K83" s="12"/>
      <c r="L83" s="13"/>
    </row>
    <row r="84" spans="1:12" ht="16.899999999999999" customHeight="1">
      <c r="A84" s="15">
        <v>67</v>
      </c>
      <c r="B84" s="6" t="s">
        <v>180</v>
      </c>
      <c r="C84" s="16" t="s">
        <v>181</v>
      </c>
      <c r="D84" s="7">
        <v>79</v>
      </c>
      <c r="E84" s="8" t="s">
        <v>31</v>
      </c>
      <c r="F84" s="8">
        <v>2</v>
      </c>
      <c r="G84" s="8"/>
      <c r="H84" s="9"/>
      <c r="I84" s="14"/>
      <c r="J84" s="19"/>
      <c r="K84" s="12"/>
      <c r="L84" s="13"/>
    </row>
    <row r="85" spans="1:12" ht="16.899999999999999" customHeight="1">
      <c r="A85" s="15">
        <v>68</v>
      </c>
      <c r="B85" s="34" t="s">
        <v>182</v>
      </c>
      <c r="C85" s="63"/>
      <c r="D85" s="35">
        <v>400</v>
      </c>
      <c r="E85" s="36" t="s">
        <v>63</v>
      </c>
      <c r="F85" s="8"/>
      <c r="G85" s="8"/>
      <c r="H85" s="64"/>
      <c r="I85" s="14"/>
      <c r="J85" s="19"/>
      <c r="K85" s="12"/>
      <c r="L85" s="13"/>
    </row>
    <row r="86" spans="1:12" ht="16.899999999999999" customHeight="1">
      <c r="A86" s="15">
        <v>69</v>
      </c>
      <c r="B86" s="6" t="s">
        <v>183</v>
      </c>
      <c r="C86" s="18" t="s">
        <v>184</v>
      </c>
      <c r="D86" s="7">
        <v>240</v>
      </c>
      <c r="E86" s="8" t="s">
        <v>31</v>
      </c>
      <c r="F86" s="8">
        <v>3</v>
      </c>
      <c r="G86" s="8"/>
      <c r="H86" s="64"/>
      <c r="I86" s="14"/>
      <c r="J86" s="19"/>
      <c r="K86" s="12"/>
      <c r="L86" s="13"/>
    </row>
    <row r="87" spans="1:12" ht="16.899999999999999" customHeight="1">
      <c r="A87" s="15">
        <v>70</v>
      </c>
      <c r="B87" s="6" t="s">
        <v>185</v>
      </c>
      <c r="C87" s="18" t="s">
        <v>186</v>
      </c>
      <c r="D87" s="7">
        <v>106</v>
      </c>
      <c r="E87" s="8" t="s">
        <v>31</v>
      </c>
      <c r="F87" s="8">
        <v>3</v>
      </c>
      <c r="G87" s="8"/>
      <c r="H87" s="9"/>
      <c r="I87" s="14"/>
      <c r="J87" s="19"/>
      <c r="K87" s="12"/>
      <c r="L87" s="13"/>
    </row>
    <row r="88" spans="1:12" ht="16.899999999999999" customHeight="1">
      <c r="A88" s="15">
        <v>71</v>
      </c>
      <c r="B88" s="55" t="s">
        <v>187</v>
      </c>
      <c r="C88" s="56"/>
      <c r="D88" s="43">
        <v>138</v>
      </c>
      <c r="E88" s="44" t="s">
        <v>63</v>
      </c>
      <c r="F88" s="44"/>
      <c r="G88" s="31"/>
      <c r="H88" s="9"/>
      <c r="I88" s="14"/>
      <c r="J88" s="19"/>
      <c r="K88" s="12"/>
      <c r="L88" s="13"/>
    </row>
    <row r="89" spans="1:12" ht="16.899999999999999" customHeight="1">
      <c r="A89" s="15">
        <v>72</v>
      </c>
      <c r="B89" s="6" t="s">
        <v>188</v>
      </c>
      <c r="C89" s="18" t="s">
        <v>189</v>
      </c>
      <c r="D89" s="7">
        <v>403</v>
      </c>
      <c r="E89" s="8" t="s">
        <v>190</v>
      </c>
      <c r="F89" s="8">
        <v>2</v>
      </c>
      <c r="G89" s="8"/>
      <c r="H89" s="9"/>
      <c r="I89" s="25"/>
      <c r="J89" s="26"/>
      <c r="K89" s="27"/>
      <c r="L89" s="13"/>
    </row>
    <row r="90" spans="1:12" ht="16.899999999999999" customHeight="1">
      <c r="A90" s="15">
        <v>73</v>
      </c>
      <c r="B90" s="6" t="s">
        <v>191</v>
      </c>
      <c r="C90" s="18" t="s">
        <v>192</v>
      </c>
      <c r="D90" s="7">
        <v>138</v>
      </c>
      <c r="E90" s="8" t="s">
        <v>31</v>
      </c>
      <c r="F90" s="8">
        <v>3</v>
      </c>
      <c r="G90" s="8"/>
      <c r="H90" s="9"/>
      <c r="I90" s="14"/>
      <c r="J90" s="19"/>
      <c r="K90" s="12"/>
      <c r="L90" s="13"/>
    </row>
    <row r="91" spans="1:12" ht="16.899999999999999" customHeight="1">
      <c r="A91" s="15">
        <v>74</v>
      </c>
      <c r="B91" s="30" t="s">
        <v>193</v>
      </c>
      <c r="C91" s="18" t="s">
        <v>194</v>
      </c>
      <c r="D91" s="23">
        <v>106</v>
      </c>
      <c r="E91" s="31" t="s">
        <v>31</v>
      </c>
      <c r="F91" s="31">
        <v>2</v>
      </c>
      <c r="G91" s="31"/>
      <c r="H91" s="9"/>
      <c r="I91" s="14"/>
      <c r="J91" s="19"/>
      <c r="K91" s="12"/>
      <c r="L91" s="13"/>
    </row>
    <row r="92" spans="1:12" ht="16.899999999999999" customHeight="1">
      <c r="A92" s="15">
        <v>75</v>
      </c>
      <c r="B92" s="6" t="s">
        <v>195</v>
      </c>
      <c r="C92" s="18" t="s">
        <v>196</v>
      </c>
      <c r="D92" s="7">
        <v>49</v>
      </c>
      <c r="E92" s="8" t="s">
        <v>31</v>
      </c>
      <c r="F92" s="8">
        <v>2</v>
      </c>
      <c r="G92" s="8"/>
      <c r="H92" s="9"/>
      <c r="I92" s="14"/>
      <c r="J92" s="19"/>
      <c r="K92" s="12"/>
      <c r="L92" s="13"/>
    </row>
    <row r="93" spans="1:12" ht="16.899999999999999" customHeight="1">
      <c r="A93" s="15">
        <v>77</v>
      </c>
      <c r="B93" s="6" t="s">
        <v>197</v>
      </c>
      <c r="C93" s="18" t="s">
        <v>198</v>
      </c>
      <c r="D93" s="7">
        <v>108</v>
      </c>
      <c r="E93" s="8" t="s">
        <v>199</v>
      </c>
      <c r="F93" s="8">
        <v>1</v>
      </c>
      <c r="G93" s="8"/>
      <c r="H93" s="9"/>
      <c r="I93" s="14"/>
      <c r="J93" s="19"/>
      <c r="K93" s="12"/>
      <c r="L93" s="13"/>
    </row>
    <row r="94" spans="1:12" ht="16.899999999999999" customHeight="1">
      <c r="A94" s="15">
        <v>80</v>
      </c>
      <c r="B94" s="6" t="s">
        <v>200</v>
      </c>
      <c r="C94" s="65" t="s">
        <v>201</v>
      </c>
      <c r="D94" s="7">
        <v>2700</v>
      </c>
      <c r="E94" s="8"/>
      <c r="F94" s="8"/>
      <c r="G94" s="8"/>
      <c r="H94" s="9"/>
      <c r="I94" s="25"/>
      <c r="J94" s="32"/>
      <c r="K94" s="27"/>
      <c r="L94" s="13"/>
    </row>
    <row r="95" spans="1:12" ht="16.899999999999999" customHeight="1">
      <c r="A95" s="15">
        <v>81</v>
      </c>
      <c r="B95" s="30" t="s">
        <v>202</v>
      </c>
      <c r="C95" s="16" t="s">
        <v>203</v>
      </c>
      <c r="D95" s="23">
        <v>1200</v>
      </c>
      <c r="E95" s="31"/>
      <c r="F95" s="31"/>
      <c r="G95" s="31"/>
      <c r="H95" s="24"/>
      <c r="I95" s="13"/>
      <c r="J95" s="13"/>
      <c r="K95" s="13"/>
      <c r="L95" s="13"/>
    </row>
    <row r="96" spans="1:12" ht="16.899999999999999" customHeight="1">
      <c r="A96" s="140" t="s">
        <v>204</v>
      </c>
      <c r="B96" s="141"/>
      <c r="C96" s="141"/>
      <c r="D96" s="66">
        <f>SUM(D2:D95)</f>
        <v>26093.199999999997</v>
      </c>
      <c r="E96" s="67"/>
      <c r="F96" s="67"/>
      <c r="G96" s="67"/>
      <c r="H96" s="68"/>
      <c r="I96" s="13"/>
      <c r="J96" s="13"/>
      <c r="K96" s="13"/>
      <c r="L96" s="13"/>
    </row>
    <row r="97" spans="1:9" ht="16.899999999999999" customHeight="1">
      <c r="A97" s="142" t="s">
        <v>205</v>
      </c>
      <c r="B97" s="142"/>
      <c r="C97" s="142"/>
      <c r="D97" s="142"/>
      <c r="E97" s="142"/>
      <c r="F97" s="142"/>
      <c r="G97" s="142"/>
      <c r="H97" s="142"/>
      <c r="I97" s="69"/>
    </row>
    <row r="98" spans="1:9" ht="26.25" customHeight="1">
      <c r="A98" s="70"/>
      <c r="B98" s="71"/>
      <c r="C98" s="72"/>
      <c r="D98" s="71"/>
      <c r="E98" s="71"/>
      <c r="F98" s="71"/>
      <c r="G98" s="71"/>
      <c r="H98" s="73"/>
    </row>
    <row r="99" spans="1:9" ht="26.25" customHeight="1">
      <c r="A99" s="70"/>
      <c r="B99" s="74"/>
      <c r="C99" s="74"/>
      <c r="D99" s="70"/>
      <c r="E99" s="70"/>
      <c r="F99" s="70"/>
      <c r="G99" s="70"/>
      <c r="H99" s="75"/>
    </row>
    <row r="100" spans="1:9" ht="26.25" customHeight="1">
      <c r="A100" s="70"/>
      <c r="B100" s="74"/>
      <c r="C100" s="74"/>
      <c r="D100" s="70"/>
      <c r="E100" s="70"/>
      <c r="F100" s="70"/>
      <c r="G100" s="70"/>
      <c r="H100" s="75"/>
    </row>
    <row r="101" spans="1:9" ht="26.25" customHeight="1">
      <c r="A101" s="70"/>
      <c r="B101" s="74"/>
      <c r="C101" s="74"/>
      <c r="D101" s="70"/>
      <c r="E101" s="70"/>
      <c r="F101" s="70"/>
      <c r="G101" s="70"/>
      <c r="H101" s="75"/>
    </row>
    <row r="102" spans="1:9" ht="26.25" customHeight="1">
      <c r="A102" s="70"/>
      <c r="B102" s="74"/>
      <c r="C102" s="74"/>
      <c r="D102" s="70"/>
      <c r="E102" s="70"/>
      <c r="F102" s="70"/>
      <c r="G102" s="70"/>
      <c r="H102" s="75"/>
    </row>
    <row r="103" spans="1:9" ht="26.25" customHeight="1">
      <c r="A103" s="70"/>
      <c r="B103" s="74"/>
      <c r="C103" s="74"/>
      <c r="D103" s="70"/>
      <c r="E103" s="70"/>
      <c r="F103" s="70"/>
      <c r="G103" s="70"/>
      <c r="H103" s="75"/>
    </row>
    <row r="104" spans="1:9" ht="26.25" customHeight="1">
      <c r="A104" s="70"/>
      <c r="B104" s="74"/>
      <c r="C104" s="74"/>
      <c r="D104" s="70"/>
      <c r="E104" s="70"/>
      <c r="F104" s="70"/>
      <c r="G104" s="70"/>
      <c r="H104" s="75"/>
    </row>
    <row r="105" spans="1:9" ht="26.25" customHeight="1">
      <c r="A105" s="70"/>
      <c r="B105" s="74"/>
      <c r="C105" s="74"/>
      <c r="D105" s="70"/>
      <c r="E105" s="70"/>
      <c r="F105" s="70"/>
      <c r="G105" s="70"/>
      <c r="H105" s="75"/>
    </row>
    <row r="106" spans="1:9" ht="26.25" customHeight="1">
      <c r="A106" s="70"/>
      <c r="B106" s="74"/>
      <c r="C106" s="74"/>
      <c r="D106" s="70"/>
      <c r="E106" s="70"/>
      <c r="F106" s="70"/>
      <c r="G106" s="70"/>
      <c r="H106" s="75"/>
    </row>
    <row r="107" spans="1:9" ht="26.25" customHeight="1">
      <c r="A107" s="70"/>
      <c r="B107" s="74"/>
      <c r="C107" s="74"/>
      <c r="D107" s="70"/>
      <c r="E107" s="70"/>
      <c r="F107" s="70"/>
      <c r="G107" s="70"/>
      <c r="H107" s="75"/>
    </row>
    <row r="108" spans="1:9" ht="26.25" customHeight="1">
      <c r="A108" s="70"/>
      <c r="B108" s="74"/>
      <c r="C108" s="74"/>
      <c r="D108" s="70"/>
      <c r="E108" s="70"/>
      <c r="F108" s="70"/>
      <c r="G108" s="70"/>
      <c r="H108" s="75"/>
    </row>
    <row r="109" spans="1:9" ht="26.25" customHeight="1">
      <c r="A109" s="70"/>
      <c r="B109" s="74"/>
      <c r="C109" s="74"/>
      <c r="D109" s="70"/>
      <c r="E109" s="70"/>
      <c r="F109" s="70"/>
      <c r="G109" s="70"/>
      <c r="H109" s="75"/>
    </row>
    <row r="110" spans="1:9" ht="26.25" customHeight="1">
      <c r="A110" s="70"/>
      <c r="B110" s="74"/>
      <c r="C110" s="74"/>
      <c r="D110" s="70"/>
      <c r="E110" s="70"/>
      <c r="F110" s="70"/>
      <c r="G110" s="70"/>
      <c r="H110" s="75"/>
    </row>
    <row r="111" spans="1:9" ht="26.25" customHeight="1">
      <c r="A111" s="70"/>
      <c r="B111" s="74"/>
      <c r="C111" s="74"/>
      <c r="D111" s="70"/>
      <c r="E111" s="70"/>
      <c r="F111" s="70"/>
      <c r="G111" s="70"/>
      <c r="H111" s="75"/>
    </row>
  </sheetData>
  <mergeCells count="38">
    <mergeCell ref="C81:C82"/>
    <mergeCell ref="A96:C96"/>
    <mergeCell ref="A97:H97"/>
    <mergeCell ref="A64:A66"/>
    <mergeCell ref="C64:C66"/>
    <mergeCell ref="E64:E66"/>
    <mergeCell ref="G64:G66"/>
    <mergeCell ref="A72:A73"/>
    <mergeCell ref="A77:A78"/>
    <mergeCell ref="C77:C78"/>
    <mergeCell ref="E77:E78"/>
    <mergeCell ref="A57:A59"/>
    <mergeCell ref="C57:C58"/>
    <mergeCell ref="G57:G59"/>
    <mergeCell ref="K59:K60"/>
    <mergeCell ref="A61:A63"/>
    <mergeCell ref="C61:C63"/>
    <mergeCell ref="G61:G63"/>
    <mergeCell ref="H32:H33"/>
    <mergeCell ref="C39:C40"/>
    <mergeCell ref="C42:C43"/>
    <mergeCell ref="C46:C47"/>
    <mergeCell ref="A49:A50"/>
    <mergeCell ref="C49:C50"/>
    <mergeCell ref="G49:G50"/>
    <mergeCell ref="D19:D20"/>
    <mergeCell ref="A23:A24"/>
    <mergeCell ref="A30:A31"/>
    <mergeCell ref="C30:C31"/>
    <mergeCell ref="G30:G32"/>
    <mergeCell ref="A32:A33"/>
    <mergeCell ref="C32:C33"/>
    <mergeCell ref="A2:A3"/>
    <mergeCell ref="C2:C3"/>
    <mergeCell ref="G2:G3"/>
    <mergeCell ref="A6:A11"/>
    <mergeCell ref="C6:C11"/>
    <mergeCell ref="G6:G10"/>
  </mergeCells>
  <phoneticPr fontId="4" type="noConversion"/>
  <printOptions horizontalCentered="1"/>
  <pageMargins left="0.55118110236220474" right="0.55118110236220474" top="0.59055118110236227" bottom="0.59055118110236227" header="0.51181102362204722" footer="0.51181102362204722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6"/>
  <sheetViews>
    <sheetView topLeftCell="A67" zoomScale="120" zoomScaleNormal="120" workbookViewId="0">
      <selection activeCell="N10" sqref="N10"/>
    </sheetView>
  </sheetViews>
  <sheetFormatPr defaultRowHeight="26.25" customHeight="1"/>
  <cols>
    <col min="1" max="1" width="3.875" style="76" customWidth="1"/>
    <col min="2" max="2" width="16.125" style="5" customWidth="1"/>
    <col min="3" max="3" width="21" style="77" customWidth="1"/>
    <col min="4" max="4" width="9.375" style="78" customWidth="1"/>
    <col min="5" max="5" width="21" style="78" hidden="1" customWidth="1"/>
    <col min="6" max="6" width="8.375" style="78" hidden="1" customWidth="1"/>
    <col min="7" max="7" width="13.75" style="78" hidden="1" customWidth="1"/>
    <col min="8" max="8" width="14.25" style="79" hidden="1" customWidth="1"/>
    <col min="9" max="9" width="17" style="114" hidden="1" customWidth="1"/>
    <col min="10" max="11" width="12.25" style="90" customWidth="1"/>
    <col min="12" max="12" width="12.125" style="90" customWidth="1"/>
    <col min="13" max="257" width="9" style="5"/>
    <col min="258" max="258" width="3.875" style="5" customWidth="1"/>
    <col min="259" max="259" width="16.125" style="5" customWidth="1"/>
    <col min="260" max="260" width="34" style="5" customWidth="1"/>
    <col min="261" max="261" width="9.375" style="5" customWidth="1"/>
    <col min="262" max="262" width="21" style="5" customWidth="1"/>
    <col min="263" max="263" width="8.375" style="5" customWidth="1"/>
    <col min="264" max="264" width="13.75" style="5" customWidth="1"/>
    <col min="265" max="265" width="14.25" style="5" customWidth="1"/>
    <col min="266" max="266" width="17" style="5" customWidth="1"/>
    <col min="267" max="267" width="19.625" style="5" customWidth="1"/>
    <col min="268" max="513" width="9" style="5"/>
    <col min="514" max="514" width="3.875" style="5" customWidth="1"/>
    <col min="515" max="515" width="16.125" style="5" customWidth="1"/>
    <col min="516" max="516" width="34" style="5" customWidth="1"/>
    <col min="517" max="517" width="9.375" style="5" customWidth="1"/>
    <col min="518" max="518" width="21" style="5" customWidth="1"/>
    <col min="519" max="519" width="8.375" style="5" customWidth="1"/>
    <col min="520" max="520" width="13.75" style="5" customWidth="1"/>
    <col min="521" max="521" width="14.25" style="5" customWidth="1"/>
    <col min="522" max="522" width="17" style="5" customWidth="1"/>
    <col min="523" max="523" width="19.625" style="5" customWidth="1"/>
    <col min="524" max="769" width="9" style="5"/>
    <col min="770" max="770" width="3.875" style="5" customWidth="1"/>
    <col min="771" max="771" width="16.125" style="5" customWidth="1"/>
    <col min="772" max="772" width="34" style="5" customWidth="1"/>
    <col min="773" max="773" width="9.375" style="5" customWidth="1"/>
    <col min="774" max="774" width="21" style="5" customWidth="1"/>
    <col min="775" max="775" width="8.375" style="5" customWidth="1"/>
    <col min="776" max="776" width="13.75" style="5" customWidth="1"/>
    <col min="777" max="777" width="14.25" style="5" customWidth="1"/>
    <col min="778" max="778" width="17" style="5" customWidth="1"/>
    <col min="779" max="779" width="19.625" style="5" customWidth="1"/>
    <col min="780" max="1025" width="9" style="5"/>
    <col min="1026" max="1026" width="3.875" style="5" customWidth="1"/>
    <col min="1027" max="1027" width="16.125" style="5" customWidth="1"/>
    <col min="1028" max="1028" width="34" style="5" customWidth="1"/>
    <col min="1029" max="1029" width="9.375" style="5" customWidth="1"/>
    <col min="1030" max="1030" width="21" style="5" customWidth="1"/>
    <col min="1031" max="1031" width="8.375" style="5" customWidth="1"/>
    <col min="1032" max="1032" width="13.75" style="5" customWidth="1"/>
    <col min="1033" max="1033" width="14.25" style="5" customWidth="1"/>
    <col min="1034" max="1034" width="17" style="5" customWidth="1"/>
    <col min="1035" max="1035" width="19.625" style="5" customWidth="1"/>
    <col min="1036" max="1281" width="9" style="5"/>
    <col min="1282" max="1282" width="3.875" style="5" customWidth="1"/>
    <col min="1283" max="1283" width="16.125" style="5" customWidth="1"/>
    <col min="1284" max="1284" width="34" style="5" customWidth="1"/>
    <col min="1285" max="1285" width="9.375" style="5" customWidth="1"/>
    <col min="1286" max="1286" width="21" style="5" customWidth="1"/>
    <col min="1287" max="1287" width="8.375" style="5" customWidth="1"/>
    <col min="1288" max="1288" width="13.75" style="5" customWidth="1"/>
    <col min="1289" max="1289" width="14.25" style="5" customWidth="1"/>
    <col min="1290" max="1290" width="17" style="5" customWidth="1"/>
    <col min="1291" max="1291" width="19.625" style="5" customWidth="1"/>
    <col min="1292" max="1537" width="9" style="5"/>
    <col min="1538" max="1538" width="3.875" style="5" customWidth="1"/>
    <col min="1539" max="1539" width="16.125" style="5" customWidth="1"/>
    <col min="1540" max="1540" width="34" style="5" customWidth="1"/>
    <col min="1541" max="1541" width="9.375" style="5" customWidth="1"/>
    <col min="1542" max="1542" width="21" style="5" customWidth="1"/>
    <col min="1543" max="1543" width="8.375" style="5" customWidth="1"/>
    <col min="1544" max="1544" width="13.75" style="5" customWidth="1"/>
    <col min="1545" max="1545" width="14.25" style="5" customWidth="1"/>
    <col min="1546" max="1546" width="17" style="5" customWidth="1"/>
    <col min="1547" max="1547" width="19.625" style="5" customWidth="1"/>
    <col min="1548" max="1793" width="9" style="5"/>
    <col min="1794" max="1794" width="3.875" style="5" customWidth="1"/>
    <col min="1795" max="1795" width="16.125" style="5" customWidth="1"/>
    <col min="1796" max="1796" width="34" style="5" customWidth="1"/>
    <col min="1797" max="1797" width="9.375" style="5" customWidth="1"/>
    <col min="1798" max="1798" width="21" style="5" customWidth="1"/>
    <col min="1799" max="1799" width="8.375" style="5" customWidth="1"/>
    <col min="1800" max="1800" width="13.75" style="5" customWidth="1"/>
    <col min="1801" max="1801" width="14.25" style="5" customWidth="1"/>
    <col min="1802" max="1802" width="17" style="5" customWidth="1"/>
    <col min="1803" max="1803" width="19.625" style="5" customWidth="1"/>
    <col min="1804" max="2049" width="9" style="5"/>
    <col min="2050" max="2050" width="3.875" style="5" customWidth="1"/>
    <col min="2051" max="2051" width="16.125" style="5" customWidth="1"/>
    <col min="2052" max="2052" width="34" style="5" customWidth="1"/>
    <col min="2053" max="2053" width="9.375" style="5" customWidth="1"/>
    <col min="2054" max="2054" width="21" style="5" customWidth="1"/>
    <col min="2055" max="2055" width="8.375" style="5" customWidth="1"/>
    <col min="2056" max="2056" width="13.75" style="5" customWidth="1"/>
    <col min="2057" max="2057" width="14.25" style="5" customWidth="1"/>
    <col min="2058" max="2058" width="17" style="5" customWidth="1"/>
    <col min="2059" max="2059" width="19.625" style="5" customWidth="1"/>
    <col min="2060" max="2305" width="9" style="5"/>
    <col min="2306" max="2306" width="3.875" style="5" customWidth="1"/>
    <col min="2307" max="2307" width="16.125" style="5" customWidth="1"/>
    <col min="2308" max="2308" width="34" style="5" customWidth="1"/>
    <col min="2309" max="2309" width="9.375" style="5" customWidth="1"/>
    <col min="2310" max="2310" width="21" style="5" customWidth="1"/>
    <col min="2311" max="2311" width="8.375" style="5" customWidth="1"/>
    <col min="2312" max="2312" width="13.75" style="5" customWidth="1"/>
    <col min="2313" max="2313" width="14.25" style="5" customWidth="1"/>
    <col min="2314" max="2314" width="17" style="5" customWidth="1"/>
    <col min="2315" max="2315" width="19.625" style="5" customWidth="1"/>
    <col min="2316" max="2561" width="9" style="5"/>
    <col min="2562" max="2562" width="3.875" style="5" customWidth="1"/>
    <col min="2563" max="2563" width="16.125" style="5" customWidth="1"/>
    <col min="2564" max="2564" width="34" style="5" customWidth="1"/>
    <col min="2565" max="2565" width="9.375" style="5" customWidth="1"/>
    <col min="2566" max="2566" width="21" style="5" customWidth="1"/>
    <col min="2567" max="2567" width="8.375" style="5" customWidth="1"/>
    <col min="2568" max="2568" width="13.75" style="5" customWidth="1"/>
    <col min="2569" max="2569" width="14.25" style="5" customWidth="1"/>
    <col min="2570" max="2570" width="17" style="5" customWidth="1"/>
    <col min="2571" max="2571" width="19.625" style="5" customWidth="1"/>
    <col min="2572" max="2817" width="9" style="5"/>
    <col min="2818" max="2818" width="3.875" style="5" customWidth="1"/>
    <col min="2819" max="2819" width="16.125" style="5" customWidth="1"/>
    <col min="2820" max="2820" width="34" style="5" customWidth="1"/>
    <col min="2821" max="2821" width="9.375" style="5" customWidth="1"/>
    <col min="2822" max="2822" width="21" style="5" customWidth="1"/>
    <col min="2823" max="2823" width="8.375" style="5" customWidth="1"/>
    <col min="2824" max="2824" width="13.75" style="5" customWidth="1"/>
    <col min="2825" max="2825" width="14.25" style="5" customWidth="1"/>
    <col min="2826" max="2826" width="17" style="5" customWidth="1"/>
    <col min="2827" max="2827" width="19.625" style="5" customWidth="1"/>
    <col min="2828" max="3073" width="9" style="5"/>
    <col min="3074" max="3074" width="3.875" style="5" customWidth="1"/>
    <col min="3075" max="3075" width="16.125" style="5" customWidth="1"/>
    <col min="3076" max="3076" width="34" style="5" customWidth="1"/>
    <col min="3077" max="3077" width="9.375" style="5" customWidth="1"/>
    <col min="3078" max="3078" width="21" style="5" customWidth="1"/>
    <col min="3079" max="3079" width="8.375" style="5" customWidth="1"/>
    <col min="3080" max="3080" width="13.75" style="5" customWidth="1"/>
    <col min="3081" max="3081" width="14.25" style="5" customWidth="1"/>
    <col min="3082" max="3082" width="17" style="5" customWidth="1"/>
    <col min="3083" max="3083" width="19.625" style="5" customWidth="1"/>
    <col min="3084" max="3329" width="9" style="5"/>
    <col min="3330" max="3330" width="3.875" style="5" customWidth="1"/>
    <col min="3331" max="3331" width="16.125" style="5" customWidth="1"/>
    <col min="3332" max="3332" width="34" style="5" customWidth="1"/>
    <col min="3333" max="3333" width="9.375" style="5" customWidth="1"/>
    <col min="3334" max="3334" width="21" style="5" customWidth="1"/>
    <col min="3335" max="3335" width="8.375" style="5" customWidth="1"/>
    <col min="3336" max="3336" width="13.75" style="5" customWidth="1"/>
    <col min="3337" max="3337" width="14.25" style="5" customWidth="1"/>
    <col min="3338" max="3338" width="17" style="5" customWidth="1"/>
    <col min="3339" max="3339" width="19.625" style="5" customWidth="1"/>
    <col min="3340" max="3585" width="9" style="5"/>
    <col min="3586" max="3586" width="3.875" style="5" customWidth="1"/>
    <col min="3587" max="3587" width="16.125" style="5" customWidth="1"/>
    <col min="3588" max="3588" width="34" style="5" customWidth="1"/>
    <col min="3589" max="3589" width="9.375" style="5" customWidth="1"/>
    <col min="3590" max="3590" width="21" style="5" customWidth="1"/>
    <col min="3591" max="3591" width="8.375" style="5" customWidth="1"/>
    <col min="3592" max="3592" width="13.75" style="5" customWidth="1"/>
    <col min="3593" max="3593" width="14.25" style="5" customWidth="1"/>
    <col min="3594" max="3594" width="17" style="5" customWidth="1"/>
    <col min="3595" max="3595" width="19.625" style="5" customWidth="1"/>
    <col min="3596" max="3841" width="9" style="5"/>
    <col min="3842" max="3842" width="3.875" style="5" customWidth="1"/>
    <col min="3843" max="3843" width="16.125" style="5" customWidth="1"/>
    <col min="3844" max="3844" width="34" style="5" customWidth="1"/>
    <col min="3845" max="3845" width="9.375" style="5" customWidth="1"/>
    <col min="3846" max="3846" width="21" style="5" customWidth="1"/>
    <col min="3847" max="3847" width="8.375" style="5" customWidth="1"/>
    <col min="3848" max="3848" width="13.75" style="5" customWidth="1"/>
    <col min="3849" max="3849" width="14.25" style="5" customWidth="1"/>
    <col min="3850" max="3850" width="17" style="5" customWidth="1"/>
    <col min="3851" max="3851" width="19.625" style="5" customWidth="1"/>
    <col min="3852" max="4097" width="9" style="5"/>
    <col min="4098" max="4098" width="3.875" style="5" customWidth="1"/>
    <col min="4099" max="4099" width="16.125" style="5" customWidth="1"/>
    <col min="4100" max="4100" width="34" style="5" customWidth="1"/>
    <col min="4101" max="4101" width="9.375" style="5" customWidth="1"/>
    <col min="4102" max="4102" width="21" style="5" customWidth="1"/>
    <col min="4103" max="4103" width="8.375" style="5" customWidth="1"/>
    <col min="4104" max="4104" width="13.75" style="5" customWidth="1"/>
    <col min="4105" max="4105" width="14.25" style="5" customWidth="1"/>
    <col min="4106" max="4106" width="17" style="5" customWidth="1"/>
    <col min="4107" max="4107" width="19.625" style="5" customWidth="1"/>
    <col min="4108" max="4353" width="9" style="5"/>
    <col min="4354" max="4354" width="3.875" style="5" customWidth="1"/>
    <col min="4355" max="4355" width="16.125" style="5" customWidth="1"/>
    <col min="4356" max="4356" width="34" style="5" customWidth="1"/>
    <col min="4357" max="4357" width="9.375" style="5" customWidth="1"/>
    <col min="4358" max="4358" width="21" style="5" customWidth="1"/>
    <col min="4359" max="4359" width="8.375" style="5" customWidth="1"/>
    <col min="4360" max="4360" width="13.75" style="5" customWidth="1"/>
    <col min="4361" max="4361" width="14.25" style="5" customWidth="1"/>
    <col min="4362" max="4362" width="17" style="5" customWidth="1"/>
    <col min="4363" max="4363" width="19.625" style="5" customWidth="1"/>
    <col min="4364" max="4609" width="9" style="5"/>
    <col min="4610" max="4610" width="3.875" style="5" customWidth="1"/>
    <col min="4611" max="4611" width="16.125" style="5" customWidth="1"/>
    <col min="4612" max="4612" width="34" style="5" customWidth="1"/>
    <col min="4613" max="4613" width="9.375" style="5" customWidth="1"/>
    <col min="4614" max="4614" width="21" style="5" customWidth="1"/>
    <col min="4615" max="4615" width="8.375" style="5" customWidth="1"/>
    <col min="4616" max="4616" width="13.75" style="5" customWidth="1"/>
    <col min="4617" max="4617" width="14.25" style="5" customWidth="1"/>
    <col min="4618" max="4618" width="17" style="5" customWidth="1"/>
    <col min="4619" max="4619" width="19.625" style="5" customWidth="1"/>
    <col min="4620" max="4865" width="9" style="5"/>
    <col min="4866" max="4866" width="3.875" style="5" customWidth="1"/>
    <col min="4867" max="4867" width="16.125" style="5" customWidth="1"/>
    <col min="4868" max="4868" width="34" style="5" customWidth="1"/>
    <col min="4869" max="4869" width="9.375" style="5" customWidth="1"/>
    <col min="4870" max="4870" width="21" style="5" customWidth="1"/>
    <col min="4871" max="4871" width="8.375" style="5" customWidth="1"/>
    <col min="4872" max="4872" width="13.75" style="5" customWidth="1"/>
    <col min="4873" max="4873" width="14.25" style="5" customWidth="1"/>
    <col min="4874" max="4874" width="17" style="5" customWidth="1"/>
    <col min="4875" max="4875" width="19.625" style="5" customWidth="1"/>
    <col min="4876" max="5121" width="9" style="5"/>
    <col min="5122" max="5122" width="3.875" style="5" customWidth="1"/>
    <col min="5123" max="5123" width="16.125" style="5" customWidth="1"/>
    <col min="5124" max="5124" width="34" style="5" customWidth="1"/>
    <col min="5125" max="5125" width="9.375" style="5" customWidth="1"/>
    <col min="5126" max="5126" width="21" style="5" customWidth="1"/>
    <col min="5127" max="5127" width="8.375" style="5" customWidth="1"/>
    <col min="5128" max="5128" width="13.75" style="5" customWidth="1"/>
    <col min="5129" max="5129" width="14.25" style="5" customWidth="1"/>
    <col min="5130" max="5130" width="17" style="5" customWidth="1"/>
    <col min="5131" max="5131" width="19.625" style="5" customWidth="1"/>
    <col min="5132" max="5377" width="9" style="5"/>
    <col min="5378" max="5378" width="3.875" style="5" customWidth="1"/>
    <col min="5379" max="5379" width="16.125" style="5" customWidth="1"/>
    <col min="5380" max="5380" width="34" style="5" customWidth="1"/>
    <col min="5381" max="5381" width="9.375" style="5" customWidth="1"/>
    <col min="5382" max="5382" width="21" style="5" customWidth="1"/>
    <col min="5383" max="5383" width="8.375" style="5" customWidth="1"/>
    <col min="5384" max="5384" width="13.75" style="5" customWidth="1"/>
    <col min="5385" max="5385" width="14.25" style="5" customWidth="1"/>
    <col min="5386" max="5386" width="17" style="5" customWidth="1"/>
    <col min="5387" max="5387" width="19.625" style="5" customWidth="1"/>
    <col min="5388" max="5633" width="9" style="5"/>
    <col min="5634" max="5634" width="3.875" style="5" customWidth="1"/>
    <col min="5635" max="5635" width="16.125" style="5" customWidth="1"/>
    <col min="5636" max="5636" width="34" style="5" customWidth="1"/>
    <col min="5637" max="5637" width="9.375" style="5" customWidth="1"/>
    <col min="5638" max="5638" width="21" style="5" customWidth="1"/>
    <col min="5639" max="5639" width="8.375" style="5" customWidth="1"/>
    <col min="5640" max="5640" width="13.75" style="5" customWidth="1"/>
    <col min="5641" max="5641" width="14.25" style="5" customWidth="1"/>
    <col min="5642" max="5642" width="17" style="5" customWidth="1"/>
    <col min="5643" max="5643" width="19.625" style="5" customWidth="1"/>
    <col min="5644" max="5889" width="9" style="5"/>
    <col min="5890" max="5890" width="3.875" style="5" customWidth="1"/>
    <col min="5891" max="5891" width="16.125" style="5" customWidth="1"/>
    <col min="5892" max="5892" width="34" style="5" customWidth="1"/>
    <col min="5893" max="5893" width="9.375" style="5" customWidth="1"/>
    <col min="5894" max="5894" width="21" style="5" customWidth="1"/>
    <col min="5895" max="5895" width="8.375" style="5" customWidth="1"/>
    <col min="5896" max="5896" width="13.75" style="5" customWidth="1"/>
    <col min="5897" max="5897" width="14.25" style="5" customWidth="1"/>
    <col min="5898" max="5898" width="17" style="5" customWidth="1"/>
    <col min="5899" max="5899" width="19.625" style="5" customWidth="1"/>
    <col min="5900" max="6145" width="9" style="5"/>
    <col min="6146" max="6146" width="3.875" style="5" customWidth="1"/>
    <col min="6147" max="6147" width="16.125" style="5" customWidth="1"/>
    <col min="6148" max="6148" width="34" style="5" customWidth="1"/>
    <col min="6149" max="6149" width="9.375" style="5" customWidth="1"/>
    <col min="6150" max="6150" width="21" style="5" customWidth="1"/>
    <col min="6151" max="6151" width="8.375" style="5" customWidth="1"/>
    <col min="6152" max="6152" width="13.75" style="5" customWidth="1"/>
    <col min="6153" max="6153" width="14.25" style="5" customWidth="1"/>
    <col min="6154" max="6154" width="17" style="5" customWidth="1"/>
    <col min="6155" max="6155" width="19.625" style="5" customWidth="1"/>
    <col min="6156" max="6401" width="9" style="5"/>
    <col min="6402" max="6402" width="3.875" style="5" customWidth="1"/>
    <col min="6403" max="6403" width="16.125" style="5" customWidth="1"/>
    <col min="6404" max="6404" width="34" style="5" customWidth="1"/>
    <col min="6405" max="6405" width="9.375" style="5" customWidth="1"/>
    <col min="6406" max="6406" width="21" style="5" customWidth="1"/>
    <col min="6407" max="6407" width="8.375" style="5" customWidth="1"/>
    <col min="6408" max="6408" width="13.75" style="5" customWidth="1"/>
    <col min="6409" max="6409" width="14.25" style="5" customWidth="1"/>
    <col min="6410" max="6410" width="17" style="5" customWidth="1"/>
    <col min="6411" max="6411" width="19.625" style="5" customWidth="1"/>
    <col min="6412" max="6657" width="9" style="5"/>
    <col min="6658" max="6658" width="3.875" style="5" customWidth="1"/>
    <col min="6659" max="6659" width="16.125" style="5" customWidth="1"/>
    <col min="6660" max="6660" width="34" style="5" customWidth="1"/>
    <col min="6661" max="6661" width="9.375" style="5" customWidth="1"/>
    <col min="6662" max="6662" width="21" style="5" customWidth="1"/>
    <col min="6663" max="6663" width="8.375" style="5" customWidth="1"/>
    <col min="6664" max="6664" width="13.75" style="5" customWidth="1"/>
    <col min="6665" max="6665" width="14.25" style="5" customWidth="1"/>
    <col min="6666" max="6666" width="17" style="5" customWidth="1"/>
    <col min="6667" max="6667" width="19.625" style="5" customWidth="1"/>
    <col min="6668" max="6913" width="9" style="5"/>
    <col min="6914" max="6914" width="3.875" style="5" customWidth="1"/>
    <col min="6915" max="6915" width="16.125" style="5" customWidth="1"/>
    <col min="6916" max="6916" width="34" style="5" customWidth="1"/>
    <col min="6917" max="6917" width="9.375" style="5" customWidth="1"/>
    <col min="6918" max="6918" width="21" style="5" customWidth="1"/>
    <col min="6919" max="6919" width="8.375" style="5" customWidth="1"/>
    <col min="6920" max="6920" width="13.75" style="5" customWidth="1"/>
    <col min="6921" max="6921" width="14.25" style="5" customWidth="1"/>
    <col min="6922" max="6922" width="17" style="5" customWidth="1"/>
    <col min="6923" max="6923" width="19.625" style="5" customWidth="1"/>
    <col min="6924" max="7169" width="9" style="5"/>
    <col min="7170" max="7170" width="3.875" style="5" customWidth="1"/>
    <col min="7171" max="7171" width="16.125" style="5" customWidth="1"/>
    <col min="7172" max="7172" width="34" style="5" customWidth="1"/>
    <col min="7173" max="7173" width="9.375" style="5" customWidth="1"/>
    <col min="7174" max="7174" width="21" style="5" customWidth="1"/>
    <col min="7175" max="7175" width="8.375" style="5" customWidth="1"/>
    <col min="7176" max="7176" width="13.75" style="5" customWidth="1"/>
    <col min="7177" max="7177" width="14.25" style="5" customWidth="1"/>
    <col min="7178" max="7178" width="17" style="5" customWidth="1"/>
    <col min="7179" max="7179" width="19.625" style="5" customWidth="1"/>
    <col min="7180" max="7425" width="9" style="5"/>
    <col min="7426" max="7426" width="3.875" style="5" customWidth="1"/>
    <col min="7427" max="7427" width="16.125" style="5" customWidth="1"/>
    <col min="7428" max="7428" width="34" style="5" customWidth="1"/>
    <col min="7429" max="7429" width="9.375" style="5" customWidth="1"/>
    <col min="7430" max="7430" width="21" style="5" customWidth="1"/>
    <col min="7431" max="7431" width="8.375" style="5" customWidth="1"/>
    <col min="7432" max="7432" width="13.75" style="5" customWidth="1"/>
    <col min="7433" max="7433" width="14.25" style="5" customWidth="1"/>
    <col min="7434" max="7434" width="17" style="5" customWidth="1"/>
    <col min="7435" max="7435" width="19.625" style="5" customWidth="1"/>
    <col min="7436" max="7681" width="9" style="5"/>
    <col min="7682" max="7682" width="3.875" style="5" customWidth="1"/>
    <col min="7683" max="7683" width="16.125" style="5" customWidth="1"/>
    <col min="7684" max="7684" width="34" style="5" customWidth="1"/>
    <col min="7685" max="7685" width="9.375" style="5" customWidth="1"/>
    <col min="7686" max="7686" width="21" style="5" customWidth="1"/>
    <col min="7687" max="7687" width="8.375" style="5" customWidth="1"/>
    <col min="7688" max="7688" width="13.75" style="5" customWidth="1"/>
    <col min="7689" max="7689" width="14.25" style="5" customWidth="1"/>
    <col min="7690" max="7690" width="17" style="5" customWidth="1"/>
    <col min="7691" max="7691" width="19.625" style="5" customWidth="1"/>
    <col min="7692" max="7937" width="9" style="5"/>
    <col min="7938" max="7938" width="3.875" style="5" customWidth="1"/>
    <col min="7939" max="7939" width="16.125" style="5" customWidth="1"/>
    <col min="7940" max="7940" width="34" style="5" customWidth="1"/>
    <col min="7941" max="7941" width="9.375" style="5" customWidth="1"/>
    <col min="7942" max="7942" width="21" style="5" customWidth="1"/>
    <col min="7943" max="7943" width="8.375" style="5" customWidth="1"/>
    <col min="7944" max="7944" width="13.75" style="5" customWidth="1"/>
    <col min="7945" max="7945" width="14.25" style="5" customWidth="1"/>
    <col min="7946" max="7946" width="17" style="5" customWidth="1"/>
    <col min="7947" max="7947" width="19.625" style="5" customWidth="1"/>
    <col min="7948" max="8193" width="9" style="5"/>
    <col min="8194" max="8194" width="3.875" style="5" customWidth="1"/>
    <col min="8195" max="8195" width="16.125" style="5" customWidth="1"/>
    <col min="8196" max="8196" width="34" style="5" customWidth="1"/>
    <col min="8197" max="8197" width="9.375" style="5" customWidth="1"/>
    <col min="8198" max="8198" width="21" style="5" customWidth="1"/>
    <col min="8199" max="8199" width="8.375" style="5" customWidth="1"/>
    <col min="8200" max="8200" width="13.75" style="5" customWidth="1"/>
    <col min="8201" max="8201" width="14.25" style="5" customWidth="1"/>
    <col min="8202" max="8202" width="17" style="5" customWidth="1"/>
    <col min="8203" max="8203" width="19.625" style="5" customWidth="1"/>
    <col min="8204" max="8449" width="9" style="5"/>
    <col min="8450" max="8450" width="3.875" style="5" customWidth="1"/>
    <col min="8451" max="8451" width="16.125" style="5" customWidth="1"/>
    <col min="8452" max="8452" width="34" style="5" customWidth="1"/>
    <col min="8453" max="8453" width="9.375" style="5" customWidth="1"/>
    <col min="8454" max="8454" width="21" style="5" customWidth="1"/>
    <col min="8455" max="8455" width="8.375" style="5" customWidth="1"/>
    <col min="8456" max="8456" width="13.75" style="5" customWidth="1"/>
    <col min="8457" max="8457" width="14.25" style="5" customWidth="1"/>
    <col min="8458" max="8458" width="17" style="5" customWidth="1"/>
    <col min="8459" max="8459" width="19.625" style="5" customWidth="1"/>
    <col min="8460" max="8705" width="9" style="5"/>
    <col min="8706" max="8706" width="3.875" style="5" customWidth="1"/>
    <col min="8707" max="8707" width="16.125" style="5" customWidth="1"/>
    <col min="8708" max="8708" width="34" style="5" customWidth="1"/>
    <col min="8709" max="8709" width="9.375" style="5" customWidth="1"/>
    <col min="8710" max="8710" width="21" style="5" customWidth="1"/>
    <col min="8711" max="8711" width="8.375" style="5" customWidth="1"/>
    <col min="8712" max="8712" width="13.75" style="5" customWidth="1"/>
    <col min="8713" max="8713" width="14.25" style="5" customWidth="1"/>
    <col min="8714" max="8714" width="17" style="5" customWidth="1"/>
    <col min="8715" max="8715" width="19.625" style="5" customWidth="1"/>
    <col min="8716" max="8961" width="9" style="5"/>
    <col min="8962" max="8962" width="3.875" style="5" customWidth="1"/>
    <col min="8963" max="8963" width="16.125" style="5" customWidth="1"/>
    <col min="8964" max="8964" width="34" style="5" customWidth="1"/>
    <col min="8965" max="8965" width="9.375" style="5" customWidth="1"/>
    <col min="8966" max="8966" width="21" style="5" customWidth="1"/>
    <col min="8967" max="8967" width="8.375" style="5" customWidth="1"/>
    <col min="8968" max="8968" width="13.75" style="5" customWidth="1"/>
    <col min="8969" max="8969" width="14.25" style="5" customWidth="1"/>
    <col min="8970" max="8970" width="17" style="5" customWidth="1"/>
    <col min="8971" max="8971" width="19.625" style="5" customWidth="1"/>
    <col min="8972" max="9217" width="9" style="5"/>
    <col min="9218" max="9218" width="3.875" style="5" customWidth="1"/>
    <col min="9219" max="9219" width="16.125" style="5" customWidth="1"/>
    <col min="9220" max="9220" width="34" style="5" customWidth="1"/>
    <col min="9221" max="9221" width="9.375" style="5" customWidth="1"/>
    <col min="9222" max="9222" width="21" style="5" customWidth="1"/>
    <col min="9223" max="9223" width="8.375" style="5" customWidth="1"/>
    <col min="9224" max="9224" width="13.75" style="5" customWidth="1"/>
    <col min="9225" max="9225" width="14.25" style="5" customWidth="1"/>
    <col min="9226" max="9226" width="17" style="5" customWidth="1"/>
    <col min="9227" max="9227" width="19.625" style="5" customWidth="1"/>
    <col min="9228" max="9473" width="9" style="5"/>
    <col min="9474" max="9474" width="3.875" style="5" customWidth="1"/>
    <col min="9475" max="9475" width="16.125" style="5" customWidth="1"/>
    <col min="9476" max="9476" width="34" style="5" customWidth="1"/>
    <col min="9477" max="9477" width="9.375" style="5" customWidth="1"/>
    <col min="9478" max="9478" width="21" style="5" customWidth="1"/>
    <col min="9479" max="9479" width="8.375" style="5" customWidth="1"/>
    <col min="9480" max="9480" width="13.75" style="5" customWidth="1"/>
    <col min="9481" max="9481" width="14.25" style="5" customWidth="1"/>
    <col min="9482" max="9482" width="17" style="5" customWidth="1"/>
    <col min="9483" max="9483" width="19.625" style="5" customWidth="1"/>
    <col min="9484" max="9729" width="9" style="5"/>
    <col min="9730" max="9730" width="3.875" style="5" customWidth="1"/>
    <col min="9731" max="9731" width="16.125" style="5" customWidth="1"/>
    <col min="9732" max="9732" width="34" style="5" customWidth="1"/>
    <col min="9733" max="9733" width="9.375" style="5" customWidth="1"/>
    <col min="9734" max="9734" width="21" style="5" customWidth="1"/>
    <col min="9735" max="9735" width="8.375" style="5" customWidth="1"/>
    <col min="9736" max="9736" width="13.75" style="5" customWidth="1"/>
    <col min="9737" max="9737" width="14.25" style="5" customWidth="1"/>
    <col min="9738" max="9738" width="17" style="5" customWidth="1"/>
    <col min="9739" max="9739" width="19.625" style="5" customWidth="1"/>
    <col min="9740" max="9985" width="9" style="5"/>
    <col min="9986" max="9986" width="3.875" style="5" customWidth="1"/>
    <col min="9987" max="9987" width="16.125" style="5" customWidth="1"/>
    <col min="9988" max="9988" width="34" style="5" customWidth="1"/>
    <col min="9989" max="9989" width="9.375" style="5" customWidth="1"/>
    <col min="9990" max="9990" width="21" style="5" customWidth="1"/>
    <col min="9991" max="9991" width="8.375" style="5" customWidth="1"/>
    <col min="9992" max="9992" width="13.75" style="5" customWidth="1"/>
    <col min="9993" max="9993" width="14.25" style="5" customWidth="1"/>
    <col min="9994" max="9994" width="17" style="5" customWidth="1"/>
    <col min="9995" max="9995" width="19.625" style="5" customWidth="1"/>
    <col min="9996" max="10241" width="9" style="5"/>
    <col min="10242" max="10242" width="3.875" style="5" customWidth="1"/>
    <col min="10243" max="10243" width="16.125" style="5" customWidth="1"/>
    <col min="10244" max="10244" width="34" style="5" customWidth="1"/>
    <col min="10245" max="10245" width="9.375" style="5" customWidth="1"/>
    <col min="10246" max="10246" width="21" style="5" customWidth="1"/>
    <col min="10247" max="10247" width="8.375" style="5" customWidth="1"/>
    <col min="10248" max="10248" width="13.75" style="5" customWidth="1"/>
    <col min="10249" max="10249" width="14.25" style="5" customWidth="1"/>
    <col min="10250" max="10250" width="17" style="5" customWidth="1"/>
    <col min="10251" max="10251" width="19.625" style="5" customWidth="1"/>
    <col min="10252" max="10497" width="9" style="5"/>
    <col min="10498" max="10498" width="3.875" style="5" customWidth="1"/>
    <col min="10499" max="10499" width="16.125" style="5" customWidth="1"/>
    <col min="10500" max="10500" width="34" style="5" customWidth="1"/>
    <col min="10501" max="10501" width="9.375" style="5" customWidth="1"/>
    <col min="10502" max="10502" width="21" style="5" customWidth="1"/>
    <col min="10503" max="10503" width="8.375" style="5" customWidth="1"/>
    <col min="10504" max="10504" width="13.75" style="5" customWidth="1"/>
    <col min="10505" max="10505" width="14.25" style="5" customWidth="1"/>
    <col min="10506" max="10506" width="17" style="5" customWidth="1"/>
    <col min="10507" max="10507" width="19.625" style="5" customWidth="1"/>
    <col min="10508" max="10753" width="9" style="5"/>
    <col min="10754" max="10754" width="3.875" style="5" customWidth="1"/>
    <col min="10755" max="10755" width="16.125" style="5" customWidth="1"/>
    <col min="10756" max="10756" width="34" style="5" customWidth="1"/>
    <col min="10757" max="10757" width="9.375" style="5" customWidth="1"/>
    <col min="10758" max="10758" width="21" style="5" customWidth="1"/>
    <col min="10759" max="10759" width="8.375" style="5" customWidth="1"/>
    <col min="10760" max="10760" width="13.75" style="5" customWidth="1"/>
    <col min="10761" max="10761" width="14.25" style="5" customWidth="1"/>
    <col min="10762" max="10762" width="17" style="5" customWidth="1"/>
    <col min="10763" max="10763" width="19.625" style="5" customWidth="1"/>
    <col min="10764" max="11009" width="9" style="5"/>
    <col min="11010" max="11010" width="3.875" style="5" customWidth="1"/>
    <col min="11011" max="11011" width="16.125" style="5" customWidth="1"/>
    <col min="11012" max="11012" width="34" style="5" customWidth="1"/>
    <col min="11013" max="11013" width="9.375" style="5" customWidth="1"/>
    <col min="11014" max="11014" width="21" style="5" customWidth="1"/>
    <col min="11015" max="11015" width="8.375" style="5" customWidth="1"/>
    <col min="11016" max="11016" width="13.75" style="5" customWidth="1"/>
    <col min="11017" max="11017" width="14.25" style="5" customWidth="1"/>
    <col min="11018" max="11018" width="17" style="5" customWidth="1"/>
    <col min="11019" max="11019" width="19.625" style="5" customWidth="1"/>
    <col min="11020" max="11265" width="9" style="5"/>
    <col min="11266" max="11266" width="3.875" style="5" customWidth="1"/>
    <col min="11267" max="11267" width="16.125" style="5" customWidth="1"/>
    <col min="11268" max="11268" width="34" style="5" customWidth="1"/>
    <col min="11269" max="11269" width="9.375" style="5" customWidth="1"/>
    <col min="11270" max="11270" width="21" style="5" customWidth="1"/>
    <col min="11271" max="11271" width="8.375" style="5" customWidth="1"/>
    <col min="11272" max="11272" width="13.75" style="5" customWidth="1"/>
    <col min="11273" max="11273" width="14.25" style="5" customWidth="1"/>
    <col min="11274" max="11274" width="17" style="5" customWidth="1"/>
    <col min="11275" max="11275" width="19.625" style="5" customWidth="1"/>
    <col min="11276" max="11521" width="9" style="5"/>
    <col min="11522" max="11522" width="3.875" style="5" customWidth="1"/>
    <col min="11523" max="11523" width="16.125" style="5" customWidth="1"/>
    <col min="11524" max="11524" width="34" style="5" customWidth="1"/>
    <col min="11525" max="11525" width="9.375" style="5" customWidth="1"/>
    <col min="11526" max="11526" width="21" style="5" customWidth="1"/>
    <col min="11527" max="11527" width="8.375" style="5" customWidth="1"/>
    <col min="11528" max="11528" width="13.75" style="5" customWidth="1"/>
    <col min="11529" max="11529" width="14.25" style="5" customWidth="1"/>
    <col min="11530" max="11530" width="17" style="5" customWidth="1"/>
    <col min="11531" max="11531" width="19.625" style="5" customWidth="1"/>
    <col min="11532" max="11777" width="9" style="5"/>
    <col min="11778" max="11778" width="3.875" style="5" customWidth="1"/>
    <col min="11779" max="11779" width="16.125" style="5" customWidth="1"/>
    <col min="11780" max="11780" width="34" style="5" customWidth="1"/>
    <col min="11781" max="11781" width="9.375" style="5" customWidth="1"/>
    <col min="11782" max="11782" width="21" style="5" customWidth="1"/>
    <col min="11783" max="11783" width="8.375" style="5" customWidth="1"/>
    <col min="11784" max="11784" width="13.75" style="5" customWidth="1"/>
    <col min="11785" max="11785" width="14.25" style="5" customWidth="1"/>
    <col min="11786" max="11786" width="17" style="5" customWidth="1"/>
    <col min="11787" max="11787" width="19.625" style="5" customWidth="1"/>
    <col min="11788" max="12033" width="9" style="5"/>
    <col min="12034" max="12034" width="3.875" style="5" customWidth="1"/>
    <col min="12035" max="12035" width="16.125" style="5" customWidth="1"/>
    <col min="12036" max="12036" width="34" style="5" customWidth="1"/>
    <col min="12037" max="12037" width="9.375" style="5" customWidth="1"/>
    <col min="12038" max="12038" width="21" style="5" customWidth="1"/>
    <col min="12039" max="12039" width="8.375" style="5" customWidth="1"/>
    <col min="12040" max="12040" width="13.75" style="5" customWidth="1"/>
    <col min="12041" max="12041" width="14.25" style="5" customWidth="1"/>
    <col min="12042" max="12042" width="17" style="5" customWidth="1"/>
    <col min="12043" max="12043" width="19.625" style="5" customWidth="1"/>
    <col min="12044" max="12289" width="9" style="5"/>
    <col min="12290" max="12290" width="3.875" style="5" customWidth="1"/>
    <col min="12291" max="12291" width="16.125" style="5" customWidth="1"/>
    <col min="12292" max="12292" width="34" style="5" customWidth="1"/>
    <col min="12293" max="12293" width="9.375" style="5" customWidth="1"/>
    <col min="12294" max="12294" width="21" style="5" customWidth="1"/>
    <col min="12295" max="12295" width="8.375" style="5" customWidth="1"/>
    <col min="12296" max="12296" width="13.75" style="5" customWidth="1"/>
    <col min="12297" max="12297" width="14.25" style="5" customWidth="1"/>
    <col min="12298" max="12298" width="17" style="5" customWidth="1"/>
    <col min="12299" max="12299" width="19.625" style="5" customWidth="1"/>
    <col min="12300" max="12545" width="9" style="5"/>
    <col min="12546" max="12546" width="3.875" style="5" customWidth="1"/>
    <col min="12547" max="12547" width="16.125" style="5" customWidth="1"/>
    <col min="12548" max="12548" width="34" style="5" customWidth="1"/>
    <col min="12549" max="12549" width="9.375" style="5" customWidth="1"/>
    <col min="12550" max="12550" width="21" style="5" customWidth="1"/>
    <col min="12551" max="12551" width="8.375" style="5" customWidth="1"/>
    <col min="12552" max="12552" width="13.75" style="5" customWidth="1"/>
    <col min="12553" max="12553" width="14.25" style="5" customWidth="1"/>
    <col min="12554" max="12554" width="17" style="5" customWidth="1"/>
    <col min="12555" max="12555" width="19.625" style="5" customWidth="1"/>
    <col min="12556" max="12801" width="9" style="5"/>
    <col min="12802" max="12802" width="3.875" style="5" customWidth="1"/>
    <col min="12803" max="12803" width="16.125" style="5" customWidth="1"/>
    <col min="12804" max="12804" width="34" style="5" customWidth="1"/>
    <col min="12805" max="12805" width="9.375" style="5" customWidth="1"/>
    <col min="12806" max="12806" width="21" style="5" customWidth="1"/>
    <col min="12807" max="12807" width="8.375" style="5" customWidth="1"/>
    <col min="12808" max="12808" width="13.75" style="5" customWidth="1"/>
    <col min="12809" max="12809" width="14.25" style="5" customWidth="1"/>
    <col min="12810" max="12810" width="17" style="5" customWidth="1"/>
    <col min="12811" max="12811" width="19.625" style="5" customWidth="1"/>
    <col min="12812" max="13057" width="9" style="5"/>
    <col min="13058" max="13058" width="3.875" style="5" customWidth="1"/>
    <col min="13059" max="13059" width="16.125" style="5" customWidth="1"/>
    <col min="13060" max="13060" width="34" style="5" customWidth="1"/>
    <col min="13061" max="13061" width="9.375" style="5" customWidth="1"/>
    <col min="13062" max="13062" width="21" style="5" customWidth="1"/>
    <col min="13063" max="13063" width="8.375" style="5" customWidth="1"/>
    <col min="13064" max="13064" width="13.75" style="5" customWidth="1"/>
    <col min="13065" max="13065" width="14.25" style="5" customWidth="1"/>
    <col min="13066" max="13066" width="17" style="5" customWidth="1"/>
    <col min="13067" max="13067" width="19.625" style="5" customWidth="1"/>
    <col min="13068" max="13313" width="9" style="5"/>
    <col min="13314" max="13314" width="3.875" style="5" customWidth="1"/>
    <col min="13315" max="13315" width="16.125" style="5" customWidth="1"/>
    <col min="13316" max="13316" width="34" style="5" customWidth="1"/>
    <col min="13317" max="13317" width="9.375" style="5" customWidth="1"/>
    <col min="13318" max="13318" width="21" style="5" customWidth="1"/>
    <col min="13319" max="13319" width="8.375" style="5" customWidth="1"/>
    <col min="13320" max="13320" width="13.75" style="5" customWidth="1"/>
    <col min="13321" max="13321" width="14.25" style="5" customWidth="1"/>
    <col min="13322" max="13322" width="17" style="5" customWidth="1"/>
    <col min="13323" max="13323" width="19.625" style="5" customWidth="1"/>
    <col min="13324" max="13569" width="9" style="5"/>
    <col min="13570" max="13570" width="3.875" style="5" customWidth="1"/>
    <col min="13571" max="13571" width="16.125" style="5" customWidth="1"/>
    <col min="13572" max="13572" width="34" style="5" customWidth="1"/>
    <col min="13573" max="13573" width="9.375" style="5" customWidth="1"/>
    <col min="13574" max="13574" width="21" style="5" customWidth="1"/>
    <col min="13575" max="13575" width="8.375" style="5" customWidth="1"/>
    <col min="13576" max="13576" width="13.75" style="5" customWidth="1"/>
    <col min="13577" max="13577" width="14.25" style="5" customWidth="1"/>
    <col min="13578" max="13578" width="17" style="5" customWidth="1"/>
    <col min="13579" max="13579" width="19.625" style="5" customWidth="1"/>
    <col min="13580" max="13825" width="9" style="5"/>
    <col min="13826" max="13826" width="3.875" style="5" customWidth="1"/>
    <col min="13827" max="13827" width="16.125" style="5" customWidth="1"/>
    <col min="13828" max="13828" width="34" style="5" customWidth="1"/>
    <col min="13829" max="13829" width="9.375" style="5" customWidth="1"/>
    <col min="13830" max="13830" width="21" style="5" customWidth="1"/>
    <col min="13831" max="13831" width="8.375" style="5" customWidth="1"/>
    <col min="13832" max="13832" width="13.75" style="5" customWidth="1"/>
    <col min="13833" max="13833" width="14.25" style="5" customWidth="1"/>
    <col min="13834" max="13834" width="17" style="5" customWidth="1"/>
    <col min="13835" max="13835" width="19.625" style="5" customWidth="1"/>
    <col min="13836" max="14081" width="9" style="5"/>
    <col min="14082" max="14082" width="3.875" style="5" customWidth="1"/>
    <col min="14083" max="14083" width="16.125" style="5" customWidth="1"/>
    <col min="14084" max="14084" width="34" style="5" customWidth="1"/>
    <col min="14085" max="14085" width="9.375" style="5" customWidth="1"/>
    <col min="14086" max="14086" width="21" style="5" customWidth="1"/>
    <col min="14087" max="14087" width="8.375" style="5" customWidth="1"/>
    <col min="14088" max="14088" width="13.75" style="5" customWidth="1"/>
    <col min="14089" max="14089" width="14.25" style="5" customWidth="1"/>
    <col min="14090" max="14090" width="17" style="5" customWidth="1"/>
    <col min="14091" max="14091" width="19.625" style="5" customWidth="1"/>
    <col min="14092" max="14337" width="9" style="5"/>
    <col min="14338" max="14338" width="3.875" style="5" customWidth="1"/>
    <col min="14339" max="14339" width="16.125" style="5" customWidth="1"/>
    <col min="14340" max="14340" width="34" style="5" customWidth="1"/>
    <col min="14341" max="14341" width="9.375" style="5" customWidth="1"/>
    <col min="14342" max="14342" width="21" style="5" customWidth="1"/>
    <col min="14343" max="14343" width="8.375" style="5" customWidth="1"/>
    <col min="14344" max="14344" width="13.75" style="5" customWidth="1"/>
    <col min="14345" max="14345" width="14.25" style="5" customWidth="1"/>
    <col min="14346" max="14346" width="17" style="5" customWidth="1"/>
    <col min="14347" max="14347" width="19.625" style="5" customWidth="1"/>
    <col min="14348" max="14593" width="9" style="5"/>
    <col min="14594" max="14594" width="3.875" style="5" customWidth="1"/>
    <col min="14595" max="14595" width="16.125" style="5" customWidth="1"/>
    <col min="14596" max="14596" width="34" style="5" customWidth="1"/>
    <col min="14597" max="14597" width="9.375" style="5" customWidth="1"/>
    <col min="14598" max="14598" width="21" style="5" customWidth="1"/>
    <col min="14599" max="14599" width="8.375" style="5" customWidth="1"/>
    <col min="14600" max="14600" width="13.75" style="5" customWidth="1"/>
    <col min="14601" max="14601" width="14.25" style="5" customWidth="1"/>
    <col min="14602" max="14602" width="17" style="5" customWidth="1"/>
    <col min="14603" max="14603" width="19.625" style="5" customWidth="1"/>
    <col min="14604" max="14849" width="9" style="5"/>
    <col min="14850" max="14850" width="3.875" style="5" customWidth="1"/>
    <col min="14851" max="14851" width="16.125" style="5" customWidth="1"/>
    <col min="14852" max="14852" width="34" style="5" customWidth="1"/>
    <col min="14853" max="14853" width="9.375" style="5" customWidth="1"/>
    <col min="14854" max="14854" width="21" style="5" customWidth="1"/>
    <col min="14855" max="14855" width="8.375" style="5" customWidth="1"/>
    <col min="14856" max="14856" width="13.75" style="5" customWidth="1"/>
    <col min="14857" max="14857" width="14.25" style="5" customWidth="1"/>
    <col min="14858" max="14858" width="17" style="5" customWidth="1"/>
    <col min="14859" max="14859" width="19.625" style="5" customWidth="1"/>
    <col min="14860" max="15105" width="9" style="5"/>
    <col min="15106" max="15106" width="3.875" style="5" customWidth="1"/>
    <col min="15107" max="15107" width="16.125" style="5" customWidth="1"/>
    <col min="15108" max="15108" width="34" style="5" customWidth="1"/>
    <col min="15109" max="15109" width="9.375" style="5" customWidth="1"/>
    <col min="15110" max="15110" width="21" style="5" customWidth="1"/>
    <col min="15111" max="15111" width="8.375" style="5" customWidth="1"/>
    <col min="15112" max="15112" width="13.75" style="5" customWidth="1"/>
    <col min="15113" max="15113" width="14.25" style="5" customWidth="1"/>
    <col min="15114" max="15114" width="17" style="5" customWidth="1"/>
    <col min="15115" max="15115" width="19.625" style="5" customWidth="1"/>
    <col min="15116" max="15361" width="9" style="5"/>
    <col min="15362" max="15362" width="3.875" style="5" customWidth="1"/>
    <col min="15363" max="15363" width="16.125" style="5" customWidth="1"/>
    <col min="15364" max="15364" width="34" style="5" customWidth="1"/>
    <col min="15365" max="15365" width="9.375" style="5" customWidth="1"/>
    <col min="15366" max="15366" width="21" style="5" customWidth="1"/>
    <col min="15367" max="15367" width="8.375" style="5" customWidth="1"/>
    <col min="15368" max="15368" width="13.75" style="5" customWidth="1"/>
    <col min="15369" max="15369" width="14.25" style="5" customWidth="1"/>
    <col min="15370" max="15370" width="17" style="5" customWidth="1"/>
    <col min="15371" max="15371" width="19.625" style="5" customWidth="1"/>
    <col min="15372" max="15617" width="9" style="5"/>
    <col min="15618" max="15618" width="3.875" style="5" customWidth="1"/>
    <col min="15619" max="15619" width="16.125" style="5" customWidth="1"/>
    <col min="15620" max="15620" width="34" style="5" customWidth="1"/>
    <col min="15621" max="15621" width="9.375" style="5" customWidth="1"/>
    <col min="15622" max="15622" width="21" style="5" customWidth="1"/>
    <col min="15623" max="15623" width="8.375" style="5" customWidth="1"/>
    <col min="15624" max="15624" width="13.75" style="5" customWidth="1"/>
    <col min="15625" max="15625" width="14.25" style="5" customWidth="1"/>
    <col min="15626" max="15626" width="17" style="5" customWidth="1"/>
    <col min="15627" max="15627" width="19.625" style="5" customWidth="1"/>
    <col min="15628" max="15873" width="9" style="5"/>
    <col min="15874" max="15874" width="3.875" style="5" customWidth="1"/>
    <col min="15875" max="15875" width="16.125" style="5" customWidth="1"/>
    <col min="15876" max="15876" width="34" style="5" customWidth="1"/>
    <col min="15877" max="15877" width="9.375" style="5" customWidth="1"/>
    <col min="15878" max="15878" width="21" style="5" customWidth="1"/>
    <col min="15879" max="15879" width="8.375" style="5" customWidth="1"/>
    <col min="15880" max="15880" width="13.75" style="5" customWidth="1"/>
    <col min="15881" max="15881" width="14.25" style="5" customWidth="1"/>
    <col min="15882" max="15882" width="17" style="5" customWidth="1"/>
    <col min="15883" max="15883" width="19.625" style="5" customWidth="1"/>
    <col min="15884" max="16129" width="9" style="5"/>
    <col min="16130" max="16130" width="3.875" style="5" customWidth="1"/>
    <col min="16131" max="16131" width="16.125" style="5" customWidth="1"/>
    <col min="16132" max="16132" width="34" style="5" customWidth="1"/>
    <col min="16133" max="16133" width="9.375" style="5" customWidth="1"/>
    <col min="16134" max="16134" width="21" style="5" customWidth="1"/>
    <col min="16135" max="16135" width="8.375" style="5" customWidth="1"/>
    <col min="16136" max="16136" width="13.75" style="5" customWidth="1"/>
    <col min="16137" max="16137" width="14.25" style="5" customWidth="1"/>
    <col min="16138" max="16138" width="17" style="5" customWidth="1"/>
    <col min="16139" max="16139" width="19.625" style="5" customWidth="1"/>
    <col min="16140" max="16384" width="9" style="5"/>
  </cols>
  <sheetData>
    <row r="1" spans="1:17" ht="26.25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109" t="s">
        <v>7</v>
      </c>
      <c r="I1" s="110" t="s">
        <v>227</v>
      </c>
      <c r="J1" s="99" t="s">
        <v>232</v>
      </c>
      <c r="K1" s="99" t="s">
        <v>233</v>
      </c>
      <c r="L1" s="99" t="s">
        <v>234</v>
      </c>
      <c r="O1" s="116" t="s">
        <v>228</v>
      </c>
      <c r="P1" s="117">
        <v>0.7</v>
      </c>
    </row>
    <row r="2" spans="1:17" ht="16.899999999999999" customHeight="1">
      <c r="A2" s="120">
        <v>1</v>
      </c>
      <c r="B2" s="6" t="s">
        <v>9</v>
      </c>
      <c r="C2" s="122" t="s">
        <v>10</v>
      </c>
      <c r="D2" s="7">
        <v>610</v>
      </c>
      <c r="E2" s="8" t="s">
        <v>11</v>
      </c>
      <c r="F2" s="8">
        <v>2</v>
      </c>
      <c r="G2" s="124">
        <v>1261</v>
      </c>
      <c r="H2" s="100"/>
      <c r="I2" s="111">
        <f>ROUND(D2*$P$1,1)</f>
        <v>427</v>
      </c>
      <c r="J2" s="7">
        <f>ROUND(Q7,0)</f>
        <v>3579</v>
      </c>
      <c r="K2" s="7">
        <v>0.9</v>
      </c>
      <c r="L2" s="7">
        <f>ROUND(D2*J2*K2,0)</f>
        <v>1964871</v>
      </c>
      <c r="M2" s="13"/>
    </row>
    <row r="3" spans="1:17" ht="16.899999999999999" customHeight="1">
      <c r="A3" s="121"/>
      <c r="B3" s="6" t="s">
        <v>13</v>
      </c>
      <c r="C3" s="123"/>
      <c r="D3" s="7">
        <v>651</v>
      </c>
      <c r="E3" s="8" t="s">
        <v>11</v>
      </c>
      <c r="F3" s="8">
        <v>2</v>
      </c>
      <c r="G3" s="125"/>
      <c r="H3" s="100"/>
      <c r="I3" s="111">
        <f t="shared" ref="I3:I66" si="0">ROUND(D3*$P$1,1)</f>
        <v>455.7</v>
      </c>
      <c r="J3" s="7">
        <f>J2</f>
        <v>3579</v>
      </c>
      <c r="K3" s="7">
        <v>0.9</v>
      </c>
      <c r="L3" s="118">
        <f t="shared" ref="L3:L66" si="1">ROUND(D3*J3*K3,0)</f>
        <v>2096936</v>
      </c>
      <c r="M3" s="13"/>
      <c r="O3" s="91"/>
      <c r="P3" s="91" t="s">
        <v>229</v>
      </c>
      <c r="Q3" s="91" t="s">
        <v>210</v>
      </c>
    </row>
    <row r="4" spans="1:17" ht="16.899999999999999" customHeight="1">
      <c r="A4" s="15">
        <v>2</v>
      </c>
      <c r="B4" s="6" t="s">
        <v>14</v>
      </c>
      <c r="C4" s="16" t="s">
        <v>15</v>
      </c>
      <c r="D4" s="7">
        <v>1519</v>
      </c>
      <c r="E4" s="17" t="s">
        <v>16</v>
      </c>
      <c r="F4" s="8">
        <v>3</v>
      </c>
      <c r="G4" s="8"/>
      <c r="H4" s="100"/>
      <c r="I4" s="111">
        <f t="shared" si="0"/>
        <v>1063.3</v>
      </c>
      <c r="J4" s="7">
        <f>J2</f>
        <v>3579</v>
      </c>
      <c r="K4" s="7">
        <v>0.8</v>
      </c>
      <c r="L4" s="118">
        <f t="shared" si="1"/>
        <v>4349201</v>
      </c>
      <c r="M4" s="13"/>
      <c r="O4" s="91" t="s">
        <v>208</v>
      </c>
      <c r="P4" s="91">
        <v>800</v>
      </c>
      <c r="Q4" s="91">
        <v>954</v>
      </c>
    </row>
    <row r="5" spans="1:17" ht="16.899999999999999" customHeight="1">
      <c r="A5" s="126"/>
      <c r="B5" s="6" t="s">
        <v>27</v>
      </c>
      <c r="C5" s="127" t="s">
        <v>230</v>
      </c>
      <c r="D5" s="7">
        <v>138</v>
      </c>
      <c r="E5" s="8" t="s">
        <v>21</v>
      </c>
      <c r="F5" s="8">
        <v>3</v>
      </c>
      <c r="G5" s="80"/>
      <c r="H5" s="100"/>
      <c r="I5" s="111">
        <f t="shared" si="0"/>
        <v>96.6</v>
      </c>
      <c r="J5" s="7">
        <v>1431</v>
      </c>
      <c r="K5" s="23">
        <v>0.85</v>
      </c>
      <c r="L5" s="118">
        <f t="shared" si="1"/>
        <v>167856</v>
      </c>
      <c r="M5" s="13"/>
      <c r="O5" s="91" t="s">
        <v>241</v>
      </c>
      <c r="P5" s="91">
        <v>1200</v>
      </c>
      <c r="Q5" s="91">
        <v>1431</v>
      </c>
    </row>
    <row r="6" spans="1:17" ht="16.899999999999999" customHeight="1">
      <c r="A6" s="121"/>
      <c r="B6" s="6" t="s">
        <v>28</v>
      </c>
      <c r="C6" s="123"/>
      <c r="D6" s="7">
        <v>68</v>
      </c>
      <c r="E6" s="8" t="s">
        <v>21</v>
      </c>
      <c r="F6" s="8">
        <v>3</v>
      </c>
      <c r="G6" s="8"/>
      <c r="H6" s="100"/>
      <c r="I6" s="111">
        <f t="shared" si="0"/>
        <v>47.6</v>
      </c>
      <c r="J6" s="7">
        <f>J5</f>
        <v>1431</v>
      </c>
      <c r="K6" s="23">
        <v>0.85</v>
      </c>
      <c r="L6" s="118">
        <f t="shared" si="1"/>
        <v>82712</v>
      </c>
      <c r="M6" s="13"/>
      <c r="O6" s="91" t="s">
        <v>242</v>
      </c>
      <c r="P6" s="91">
        <v>1600</v>
      </c>
      <c r="Q6" s="91">
        <v>1908</v>
      </c>
    </row>
    <row r="7" spans="1:17" ht="16.899999999999999" customHeight="1">
      <c r="A7" s="15">
        <v>5</v>
      </c>
      <c r="B7" s="6" t="s">
        <v>29</v>
      </c>
      <c r="C7" s="21" t="s">
        <v>30</v>
      </c>
      <c r="D7" s="7">
        <v>530</v>
      </c>
      <c r="E7" s="8" t="s">
        <v>31</v>
      </c>
      <c r="F7" s="8">
        <v>3</v>
      </c>
      <c r="G7" s="8"/>
      <c r="H7" s="100"/>
      <c r="I7" s="111">
        <f t="shared" si="0"/>
        <v>371</v>
      </c>
      <c r="J7" s="7">
        <f>Q6</f>
        <v>1908</v>
      </c>
      <c r="K7" s="7">
        <v>0.9</v>
      </c>
      <c r="L7" s="118">
        <f t="shared" si="1"/>
        <v>910116</v>
      </c>
      <c r="M7" s="13"/>
      <c r="O7" s="91" t="s">
        <v>243</v>
      </c>
      <c r="P7" s="91">
        <v>3000</v>
      </c>
      <c r="Q7" s="91">
        <v>3579</v>
      </c>
    </row>
    <row r="8" spans="1:17" ht="16.899999999999999" customHeight="1">
      <c r="A8" s="15">
        <v>6</v>
      </c>
      <c r="B8" s="6" t="s">
        <v>32</v>
      </c>
      <c r="C8" s="18" t="s">
        <v>33</v>
      </c>
      <c r="D8" s="7">
        <v>106</v>
      </c>
      <c r="E8" s="8" t="s">
        <v>34</v>
      </c>
      <c r="F8" s="8">
        <v>2</v>
      </c>
      <c r="G8" s="8"/>
      <c r="H8" s="100"/>
      <c r="I8" s="111">
        <f t="shared" si="0"/>
        <v>74.2</v>
      </c>
      <c r="J8" s="7">
        <f>Q5</f>
        <v>1431</v>
      </c>
      <c r="K8" s="23">
        <v>0.85</v>
      </c>
      <c r="L8" s="118">
        <f t="shared" si="1"/>
        <v>128933</v>
      </c>
      <c r="M8" s="13"/>
      <c r="O8" s="91" t="s">
        <v>209</v>
      </c>
      <c r="P8" s="91">
        <v>2000</v>
      </c>
      <c r="Q8" s="91">
        <v>2387</v>
      </c>
    </row>
    <row r="9" spans="1:17" ht="16.899999999999999" customHeight="1">
      <c r="A9" s="15">
        <v>7</v>
      </c>
      <c r="B9" s="6" t="s">
        <v>35</v>
      </c>
      <c r="C9" s="18" t="s">
        <v>36</v>
      </c>
      <c r="D9" s="7">
        <v>138</v>
      </c>
      <c r="E9" s="8" t="s">
        <v>31</v>
      </c>
      <c r="F9" s="8">
        <v>3</v>
      </c>
      <c r="G9" s="8"/>
      <c r="H9" s="100"/>
      <c r="I9" s="111">
        <f t="shared" si="0"/>
        <v>96.6</v>
      </c>
      <c r="J9" s="7">
        <f>Q5</f>
        <v>1431</v>
      </c>
      <c r="K9" s="23">
        <v>0.85</v>
      </c>
      <c r="L9" s="118">
        <f t="shared" si="1"/>
        <v>167856</v>
      </c>
      <c r="M9" s="13"/>
    </row>
    <row r="10" spans="1:17" ht="16.899999999999999" customHeight="1">
      <c r="A10" s="15">
        <v>11</v>
      </c>
      <c r="B10" s="6">
        <v>312</v>
      </c>
      <c r="C10" s="18" t="s">
        <v>45</v>
      </c>
      <c r="D10" s="7">
        <v>36</v>
      </c>
      <c r="E10" s="8" t="s">
        <v>46</v>
      </c>
      <c r="F10" s="8">
        <v>3</v>
      </c>
      <c r="G10" s="8"/>
      <c r="H10" s="100"/>
      <c r="I10" s="111">
        <f t="shared" si="0"/>
        <v>25.2</v>
      </c>
      <c r="J10" s="7">
        <f>Q6</f>
        <v>1908</v>
      </c>
      <c r="K10" s="7">
        <v>0.9</v>
      </c>
      <c r="L10" s="118">
        <f t="shared" si="1"/>
        <v>61819</v>
      </c>
      <c r="M10" s="13"/>
    </row>
    <row r="11" spans="1:17" ht="16.899999999999999" customHeight="1">
      <c r="A11" s="15">
        <v>12</v>
      </c>
      <c r="B11" s="6" t="s">
        <v>47</v>
      </c>
      <c r="C11" s="18" t="s">
        <v>48</v>
      </c>
      <c r="D11" s="124">
        <v>379</v>
      </c>
      <c r="E11" s="28" t="s">
        <v>34</v>
      </c>
      <c r="F11" s="28">
        <v>2</v>
      </c>
      <c r="G11" s="8">
        <v>320</v>
      </c>
      <c r="H11" s="100"/>
      <c r="I11" s="149">
        <f t="shared" si="0"/>
        <v>265.3</v>
      </c>
      <c r="J11" s="150">
        <f>Q6</f>
        <v>1908</v>
      </c>
      <c r="K11" s="150">
        <v>0.9</v>
      </c>
      <c r="L11" s="124">
        <f t="shared" si="1"/>
        <v>650819</v>
      </c>
      <c r="M11" s="13"/>
      <c r="Q11" s="5" t="s">
        <v>40</v>
      </c>
    </row>
    <row r="12" spans="1:17" ht="16.899999999999999" customHeight="1">
      <c r="A12" s="15">
        <v>13</v>
      </c>
      <c r="B12" s="6" t="s">
        <v>49</v>
      </c>
      <c r="C12" s="18" t="s">
        <v>50</v>
      </c>
      <c r="D12" s="125"/>
      <c r="E12" s="29" t="s">
        <v>34</v>
      </c>
      <c r="F12" s="29">
        <v>1</v>
      </c>
      <c r="G12" s="8">
        <v>59</v>
      </c>
      <c r="H12" s="100"/>
      <c r="I12" s="149"/>
      <c r="J12" s="150"/>
      <c r="K12" s="150"/>
      <c r="L12" s="125"/>
      <c r="M12" s="13"/>
    </row>
    <row r="13" spans="1:17" ht="16.899999999999999" customHeight="1">
      <c r="A13" s="15">
        <v>14</v>
      </c>
      <c r="B13" s="30" t="s">
        <v>51</v>
      </c>
      <c r="C13" s="16" t="s">
        <v>52</v>
      </c>
      <c r="D13" s="23">
        <v>530</v>
      </c>
      <c r="E13" s="31" t="s">
        <v>31</v>
      </c>
      <c r="F13" s="31">
        <v>1.409</v>
      </c>
      <c r="G13" s="31"/>
      <c r="H13" s="101"/>
      <c r="I13" s="111">
        <f t="shared" si="0"/>
        <v>371</v>
      </c>
      <c r="J13" s="7">
        <f>Q5</f>
        <v>1431</v>
      </c>
      <c r="K13" s="23">
        <v>0.85</v>
      </c>
      <c r="L13" s="118">
        <f t="shared" si="1"/>
        <v>644666</v>
      </c>
      <c r="M13" s="13"/>
    </row>
    <row r="14" spans="1:17" ht="16.899999999999999" customHeight="1">
      <c r="A14" s="15">
        <v>15</v>
      </c>
      <c r="B14" s="6" t="s">
        <v>53</v>
      </c>
      <c r="C14" s="18" t="s">
        <v>54</v>
      </c>
      <c r="D14" s="7">
        <v>138</v>
      </c>
      <c r="E14" s="8" t="s">
        <v>31</v>
      </c>
      <c r="F14" s="8">
        <v>2</v>
      </c>
      <c r="G14" s="8"/>
      <c r="H14" s="100"/>
      <c r="I14" s="111">
        <f t="shared" si="0"/>
        <v>96.6</v>
      </c>
      <c r="J14" s="7">
        <f>Q5</f>
        <v>1431</v>
      </c>
      <c r="K14" s="7">
        <v>0.9</v>
      </c>
      <c r="L14" s="118">
        <f t="shared" si="1"/>
        <v>177730</v>
      </c>
      <c r="M14" s="13"/>
    </row>
    <row r="15" spans="1:17" ht="16.899999999999999" customHeight="1">
      <c r="A15" s="120">
        <v>16</v>
      </c>
      <c r="B15" s="6" t="s">
        <v>55</v>
      </c>
      <c r="C15" s="18" t="s">
        <v>56</v>
      </c>
      <c r="D15" s="7">
        <v>245</v>
      </c>
      <c r="E15" s="8" t="s">
        <v>31</v>
      </c>
      <c r="F15" s="8">
        <v>3</v>
      </c>
      <c r="G15" s="8" t="s">
        <v>57</v>
      </c>
      <c r="H15" s="100"/>
      <c r="I15" s="111">
        <f t="shared" si="0"/>
        <v>171.5</v>
      </c>
      <c r="J15" s="7">
        <f>Q5</f>
        <v>1431</v>
      </c>
      <c r="K15" s="23">
        <v>0.8</v>
      </c>
      <c r="L15" s="118">
        <f t="shared" si="1"/>
        <v>280476</v>
      </c>
      <c r="M15" s="13"/>
    </row>
    <row r="16" spans="1:17" ht="16.899999999999999" customHeight="1">
      <c r="A16" s="121"/>
      <c r="B16" s="6" t="s">
        <v>58</v>
      </c>
      <c r="C16" s="18" t="s">
        <v>56</v>
      </c>
      <c r="D16" s="7">
        <v>255</v>
      </c>
      <c r="E16" s="8" t="s">
        <v>31</v>
      </c>
      <c r="F16" s="8">
        <v>3</v>
      </c>
      <c r="G16" s="8">
        <v>500</v>
      </c>
      <c r="H16" s="100"/>
      <c r="I16" s="111">
        <f t="shared" si="0"/>
        <v>178.5</v>
      </c>
      <c r="J16" s="7">
        <f>Q5</f>
        <v>1431</v>
      </c>
      <c r="K16" s="23">
        <v>0.8</v>
      </c>
      <c r="L16" s="118">
        <f t="shared" si="1"/>
        <v>291924</v>
      </c>
      <c r="M16" s="13"/>
    </row>
    <row r="17" spans="1:13" ht="16.899999999999999" customHeight="1">
      <c r="A17" s="120">
        <v>22</v>
      </c>
      <c r="B17" s="30" t="s">
        <v>73</v>
      </c>
      <c r="C17" s="122" t="s">
        <v>74</v>
      </c>
      <c r="D17" s="23">
        <v>43</v>
      </c>
      <c r="E17" s="23" t="s">
        <v>31</v>
      </c>
      <c r="F17" s="23">
        <v>1.3069999999999999</v>
      </c>
      <c r="G17" s="129" t="s">
        <v>75</v>
      </c>
      <c r="H17" s="100"/>
      <c r="I17" s="111">
        <f t="shared" si="0"/>
        <v>30.1</v>
      </c>
      <c r="J17" s="7">
        <f>Q5</f>
        <v>1431</v>
      </c>
      <c r="K17" s="23">
        <v>0.8</v>
      </c>
      <c r="L17" s="118">
        <f t="shared" si="1"/>
        <v>49226</v>
      </c>
      <c r="M17" s="13"/>
    </row>
    <row r="18" spans="1:13" ht="16.899999999999999" customHeight="1">
      <c r="A18" s="121"/>
      <c r="B18" s="30" t="s">
        <v>76</v>
      </c>
      <c r="C18" s="123"/>
      <c r="D18" s="23">
        <v>19</v>
      </c>
      <c r="E18" s="23" t="s">
        <v>31</v>
      </c>
      <c r="F18" s="23">
        <v>1.3069999999999999</v>
      </c>
      <c r="G18" s="130"/>
      <c r="H18" s="102"/>
      <c r="I18" s="111">
        <f t="shared" si="0"/>
        <v>13.3</v>
      </c>
      <c r="J18" s="7">
        <f>J17</f>
        <v>1431</v>
      </c>
      <c r="K18" s="23">
        <v>0.8</v>
      </c>
      <c r="L18" s="118">
        <f t="shared" si="1"/>
        <v>21751</v>
      </c>
      <c r="M18" s="13"/>
    </row>
    <row r="19" spans="1:13" ht="16.899999999999999" customHeight="1">
      <c r="A19" s="120">
        <v>23</v>
      </c>
      <c r="B19" s="30">
        <v>416</v>
      </c>
      <c r="C19" s="122" t="s">
        <v>77</v>
      </c>
      <c r="D19" s="23">
        <v>360</v>
      </c>
      <c r="E19" s="23" t="s">
        <v>31</v>
      </c>
      <c r="F19" s="23">
        <v>2</v>
      </c>
      <c r="G19" s="131"/>
      <c r="H19" s="147"/>
      <c r="I19" s="111">
        <f t="shared" si="0"/>
        <v>252</v>
      </c>
      <c r="J19" s="7">
        <f>Q6</f>
        <v>1908</v>
      </c>
      <c r="K19" s="7">
        <v>0.9</v>
      </c>
      <c r="L19" s="118">
        <f t="shared" si="1"/>
        <v>618192</v>
      </c>
      <c r="M19" s="13"/>
    </row>
    <row r="20" spans="1:13" ht="16.899999999999999" customHeight="1">
      <c r="A20" s="121"/>
      <c r="B20" s="30" t="s">
        <v>78</v>
      </c>
      <c r="C20" s="123"/>
      <c r="D20" s="23">
        <v>49</v>
      </c>
      <c r="E20" s="23" t="s">
        <v>31</v>
      </c>
      <c r="F20" s="23">
        <v>2</v>
      </c>
      <c r="G20" s="39">
        <v>49</v>
      </c>
      <c r="H20" s="148"/>
      <c r="I20" s="111">
        <f t="shared" si="0"/>
        <v>34.299999999999997</v>
      </c>
      <c r="J20" s="7">
        <f>Q6</f>
        <v>1908</v>
      </c>
      <c r="K20" s="23">
        <v>0.8</v>
      </c>
      <c r="L20" s="118">
        <f t="shared" si="1"/>
        <v>74794</v>
      </c>
      <c r="M20" s="13"/>
    </row>
    <row r="21" spans="1:13" ht="16.899999999999999" customHeight="1">
      <c r="A21" s="15">
        <v>24</v>
      </c>
      <c r="B21" s="20" t="s">
        <v>79</v>
      </c>
      <c r="C21" s="18" t="s">
        <v>80</v>
      </c>
      <c r="D21" s="7">
        <v>126</v>
      </c>
      <c r="E21" s="8" t="s">
        <v>31</v>
      </c>
      <c r="F21" s="8">
        <v>2</v>
      </c>
      <c r="G21" s="8"/>
      <c r="H21" s="100"/>
      <c r="I21" s="111">
        <f t="shared" si="0"/>
        <v>88.2</v>
      </c>
      <c r="J21" s="7">
        <f>Q5</f>
        <v>1431</v>
      </c>
      <c r="K21" s="23">
        <v>0.8</v>
      </c>
      <c r="L21" s="118">
        <f t="shared" si="1"/>
        <v>144245</v>
      </c>
      <c r="M21" s="13"/>
    </row>
    <row r="22" spans="1:13" ht="16.899999999999999" customHeight="1">
      <c r="A22" s="41">
        <v>25</v>
      </c>
      <c r="B22" s="6" t="s">
        <v>81</v>
      </c>
      <c r="C22" s="16" t="s">
        <v>82</v>
      </c>
      <c r="D22" s="7">
        <v>774</v>
      </c>
      <c r="E22" s="8" t="s">
        <v>83</v>
      </c>
      <c r="F22" s="8">
        <v>2</v>
      </c>
      <c r="G22" s="8" t="s">
        <v>84</v>
      </c>
      <c r="H22" s="100"/>
      <c r="I22" s="111">
        <f t="shared" si="0"/>
        <v>541.79999999999995</v>
      </c>
      <c r="J22" s="7">
        <f>Q5</f>
        <v>1431</v>
      </c>
      <c r="K22" s="7">
        <v>0.9</v>
      </c>
      <c r="L22" s="118">
        <f t="shared" si="1"/>
        <v>996835</v>
      </c>
      <c r="M22" s="13"/>
    </row>
    <row r="23" spans="1:13" ht="16.899999999999999" customHeight="1">
      <c r="A23" s="15">
        <v>26</v>
      </c>
      <c r="B23" s="6" t="s">
        <v>85</v>
      </c>
      <c r="C23" s="18" t="s">
        <v>86</v>
      </c>
      <c r="D23" s="7">
        <v>58</v>
      </c>
      <c r="E23" s="8" t="s">
        <v>31</v>
      </c>
      <c r="F23" s="8">
        <v>1</v>
      </c>
      <c r="G23" s="8"/>
      <c r="H23" s="100"/>
      <c r="I23" s="111">
        <f t="shared" si="0"/>
        <v>40.6</v>
      </c>
      <c r="J23" s="7">
        <f>Q6</f>
        <v>1908</v>
      </c>
      <c r="K23" s="23">
        <v>0.8</v>
      </c>
      <c r="L23" s="118">
        <f t="shared" si="1"/>
        <v>88531</v>
      </c>
      <c r="M23" s="13"/>
    </row>
    <row r="24" spans="1:13" ht="16.899999999999999" customHeight="1">
      <c r="A24" s="15">
        <v>27</v>
      </c>
      <c r="B24" s="6" t="s">
        <v>87</v>
      </c>
      <c r="C24" s="18" t="s">
        <v>88</v>
      </c>
      <c r="D24" s="7">
        <v>219</v>
      </c>
      <c r="E24" s="8" t="s">
        <v>89</v>
      </c>
      <c r="F24" s="8">
        <v>1.6080000000000001</v>
      </c>
      <c r="G24" s="8"/>
      <c r="H24" s="100"/>
      <c r="I24" s="111">
        <f t="shared" si="0"/>
        <v>153.30000000000001</v>
      </c>
      <c r="J24" s="7">
        <f>Q5</f>
        <v>1431</v>
      </c>
      <c r="K24" s="23">
        <v>0.8</v>
      </c>
      <c r="L24" s="118">
        <f t="shared" si="1"/>
        <v>250711</v>
      </c>
      <c r="M24" s="13"/>
    </row>
    <row r="25" spans="1:13" ht="16.899999999999999" customHeight="1">
      <c r="A25" s="15">
        <v>28</v>
      </c>
      <c r="B25" s="6" t="s">
        <v>90</v>
      </c>
      <c r="C25" s="18" t="s">
        <v>91</v>
      </c>
      <c r="D25" s="7">
        <v>62</v>
      </c>
      <c r="E25" s="8" t="s">
        <v>31</v>
      </c>
      <c r="F25" s="8">
        <v>1</v>
      </c>
      <c r="G25" s="8"/>
      <c r="H25" s="100"/>
      <c r="I25" s="111">
        <f t="shared" si="0"/>
        <v>43.4</v>
      </c>
      <c r="J25" s="7">
        <f>Q5</f>
        <v>1431</v>
      </c>
      <c r="K25" s="23">
        <v>0.8</v>
      </c>
      <c r="L25" s="118">
        <f t="shared" si="1"/>
        <v>70978</v>
      </c>
      <c r="M25" s="13"/>
    </row>
    <row r="26" spans="1:13" ht="16.899999999999999" customHeight="1">
      <c r="A26" s="15">
        <v>30</v>
      </c>
      <c r="B26" s="6" t="s">
        <v>92</v>
      </c>
      <c r="C26" s="122" t="s">
        <v>93</v>
      </c>
      <c r="D26" s="7">
        <v>121</v>
      </c>
      <c r="E26" s="8" t="s">
        <v>31</v>
      </c>
      <c r="F26" s="8">
        <v>3</v>
      </c>
      <c r="G26" s="8"/>
      <c r="H26" s="100"/>
      <c r="I26" s="111">
        <f t="shared" si="0"/>
        <v>84.7</v>
      </c>
      <c r="J26" s="7">
        <f>Q5</f>
        <v>1431</v>
      </c>
      <c r="K26" s="23">
        <v>0.8</v>
      </c>
      <c r="L26" s="118">
        <f t="shared" si="1"/>
        <v>138521</v>
      </c>
      <c r="M26" s="13"/>
    </row>
    <row r="27" spans="1:13" ht="16.899999999999999" customHeight="1">
      <c r="A27" s="15">
        <v>31</v>
      </c>
      <c r="B27" s="6" t="s">
        <v>94</v>
      </c>
      <c r="C27" s="123"/>
      <c r="D27" s="7">
        <v>100</v>
      </c>
      <c r="E27" s="8" t="s">
        <v>31</v>
      </c>
      <c r="F27" s="8">
        <v>3</v>
      </c>
      <c r="G27" s="8"/>
      <c r="H27" s="100"/>
      <c r="I27" s="111">
        <f t="shared" si="0"/>
        <v>70</v>
      </c>
      <c r="J27" s="7">
        <f>Q5</f>
        <v>1431</v>
      </c>
      <c r="K27" s="23">
        <v>0.8</v>
      </c>
      <c r="L27" s="118">
        <f t="shared" si="1"/>
        <v>114480</v>
      </c>
      <c r="M27" s="13"/>
    </row>
    <row r="28" spans="1:13" ht="16.899999999999999" customHeight="1">
      <c r="A28" s="15">
        <v>32</v>
      </c>
      <c r="B28" s="34" t="s">
        <v>95</v>
      </c>
      <c r="C28" s="42"/>
      <c r="D28" s="43">
        <v>379</v>
      </c>
      <c r="E28" s="44" t="s">
        <v>63</v>
      </c>
      <c r="F28" s="44"/>
      <c r="G28" s="31"/>
      <c r="H28" s="100"/>
      <c r="I28" s="111">
        <f t="shared" si="0"/>
        <v>265.3</v>
      </c>
      <c r="J28" s="7">
        <f>Q5</f>
        <v>1431</v>
      </c>
      <c r="K28" s="23">
        <v>0.8</v>
      </c>
      <c r="L28" s="118">
        <f t="shared" si="1"/>
        <v>433879</v>
      </c>
      <c r="M28" s="13"/>
    </row>
    <row r="29" spans="1:13" ht="16.899999999999999" customHeight="1">
      <c r="A29" s="15">
        <v>33</v>
      </c>
      <c r="B29" s="30" t="s">
        <v>96</v>
      </c>
      <c r="C29" s="122" t="s">
        <v>97</v>
      </c>
      <c r="D29" s="23">
        <v>43</v>
      </c>
      <c r="E29" s="31" t="s">
        <v>98</v>
      </c>
      <c r="F29" s="31">
        <v>2</v>
      </c>
      <c r="G29" s="31" t="s">
        <v>99</v>
      </c>
      <c r="H29" s="100"/>
      <c r="I29" s="111">
        <f t="shared" si="0"/>
        <v>30.1</v>
      </c>
      <c r="J29" s="107">
        <f>Q5</f>
        <v>1431</v>
      </c>
      <c r="K29" s="23">
        <v>0.8</v>
      </c>
      <c r="L29" s="118">
        <f t="shared" si="1"/>
        <v>49226</v>
      </c>
      <c r="M29" s="13"/>
    </row>
    <row r="30" spans="1:13" ht="16.899999999999999" customHeight="1">
      <c r="A30" s="15"/>
      <c r="B30" s="30" t="s">
        <v>100</v>
      </c>
      <c r="C30" s="123"/>
      <c r="D30" s="23">
        <v>62</v>
      </c>
      <c r="E30" s="31" t="s">
        <v>98</v>
      </c>
      <c r="F30" s="31">
        <v>2</v>
      </c>
      <c r="G30" s="31">
        <v>105</v>
      </c>
      <c r="H30" s="100"/>
      <c r="I30" s="111">
        <f t="shared" si="0"/>
        <v>43.4</v>
      </c>
      <c r="J30" s="7">
        <f>J29</f>
        <v>1431</v>
      </c>
      <c r="K30" s="23">
        <v>0.8</v>
      </c>
      <c r="L30" s="118">
        <f t="shared" si="1"/>
        <v>70978</v>
      </c>
      <c r="M30" s="13"/>
    </row>
    <row r="31" spans="1:13" ht="16.899999999999999" customHeight="1">
      <c r="A31" s="15">
        <v>34</v>
      </c>
      <c r="B31" s="6" t="s">
        <v>101</v>
      </c>
      <c r="C31" s="18" t="s">
        <v>102</v>
      </c>
      <c r="D31" s="7">
        <v>111</v>
      </c>
      <c r="E31" s="8" t="s">
        <v>31</v>
      </c>
      <c r="F31" s="8">
        <v>3</v>
      </c>
      <c r="G31" s="8"/>
      <c r="H31" s="100"/>
      <c r="I31" s="111">
        <f t="shared" si="0"/>
        <v>77.7</v>
      </c>
      <c r="J31" s="107">
        <f>Q5</f>
        <v>1431</v>
      </c>
      <c r="K31" s="23">
        <v>0.8</v>
      </c>
      <c r="L31" s="118">
        <f t="shared" si="1"/>
        <v>127073</v>
      </c>
      <c r="M31" s="13"/>
    </row>
    <row r="32" spans="1:13" ht="16.899999999999999" customHeight="1">
      <c r="A32" s="41">
        <v>35</v>
      </c>
      <c r="B32" s="6" t="s">
        <v>103</v>
      </c>
      <c r="C32" s="45" t="s">
        <v>104</v>
      </c>
      <c r="D32" s="7">
        <v>270</v>
      </c>
      <c r="E32" s="7" t="s">
        <v>105</v>
      </c>
      <c r="F32" s="46">
        <v>3</v>
      </c>
      <c r="G32" s="47"/>
      <c r="H32" s="100"/>
      <c r="I32" s="111">
        <f t="shared" si="0"/>
        <v>189</v>
      </c>
      <c r="J32" s="7">
        <f>Q5</f>
        <v>1431</v>
      </c>
      <c r="K32" s="23">
        <v>0.8</v>
      </c>
      <c r="L32" s="118">
        <f t="shared" si="1"/>
        <v>309096</v>
      </c>
      <c r="M32" s="13"/>
    </row>
    <row r="33" spans="1:14" ht="16.899999999999999" customHeight="1">
      <c r="A33" s="41">
        <v>36</v>
      </c>
      <c r="B33" s="6" t="s">
        <v>106</v>
      </c>
      <c r="C33" s="122" t="s">
        <v>107</v>
      </c>
      <c r="D33" s="47">
        <v>371</v>
      </c>
      <c r="E33" s="48" t="s">
        <v>31</v>
      </c>
      <c r="F33" s="48">
        <v>3</v>
      </c>
      <c r="G33" s="48"/>
      <c r="H33" s="100"/>
      <c r="I33" s="111">
        <f t="shared" si="0"/>
        <v>259.7</v>
      </c>
      <c r="J33" s="7">
        <f>Q5</f>
        <v>1431</v>
      </c>
      <c r="K33" s="23">
        <v>0.8</v>
      </c>
      <c r="L33" s="118">
        <f t="shared" si="1"/>
        <v>424721</v>
      </c>
      <c r="M33" s="13"/>
    </row>
    <row r="34" spans="1:14" ht="16.899999999999999" customHeight="1">
      <c r="A34" s="41">
        <v>37</v>
      </c>
      <c r="B34" s="6" t="s">
        <v>108</v>
      </c>
      <c r="C34" s="123"/>
      <c r="D34" s="47">
        <v>138</v>
      </c>
      <c r="E34" s="48" t="s">
        <v>31</v>
      </c>
      <c r="F34" s="48">
        <v>3</v>
      </c>
      <c r="G34" s="48"/>
      <c r="H34" s="100"/>
      <c r="I34" s="111">
        <f t="shared" si="0"/>
        <v>96.6</v>
      </c>
      <c r="J34" s="7">
        <f>J33</f>
        <v>1431</v>
      </c>
      <c r="K34" s="23">
        <v>0.8</v>
      </c>
      <c r="L34" s="118">
        <f t="shared" si="1"/>
        <v>157982</v>
      </c>
      <c r="M34" s="13"/>
    </row>
    <row r="35" spans="1:14" ht="16.899999999999999" customHeight="1">
      <c r="A35" s="15">
        <v>38</v>
      </c>
      <c r="B35" s="6" t="s">
        <v>109</v>
      </c>
      <c r="C35" s="18" t="s">
        <v>110</v>
      </c>
      <c r="D35" s="7">
        <v>207</v>
      </c>
      <c r="E35" s="8" t="s">
        <v>111</v>
      </c>
      <c r="F35" s="8">
        <v>2</v>
      </c>
      <c r="G35" s="8"/>
      <c r="H35" s="100"/>
      <c r="I35" s="111">
        <f t="shared" si="0"/>
        <v>144.9</v>
      </c>
      <c r="J35" s="7">
        <f>Q5</f>
        <v>1431</v>
      </c>
      <c r="K35" s="23">
        <v>0.8</v>
      </c>
      <c r="L35" s="118">
        <f t="shared" si="1"/>
        <v>236974</v>
      </c>
      <c r="M35" s="13"/>
    </row>
    <row r="36" spans="1:14" ht="16.899999999999999" customHeight="1">
      <c r="A36" s="120">
        <v>39</v>
      </c>
      <c r="B36" s="6" t="s">
        <v>112</v>
      </c>
      <c r="C36" s="122" t="s">
        <v>113</v>
      </c>
      <c r="D36" s="7">
        <v>198</v>
      </c>
      <c r="E36" s="8" t="s">
        <v>31</v>
      </c>
      <c r="F36" s="8">
        <v>2</v>
      </c>
      <c r="G36" s="124">
        <v>324</v>
      </c>
      <c r="H36" s="100"/>
      <c r="I36" s="111">
        <f t="shared" si="0"/>
        <v>138.6</v>
      </c>
      <c r="J36" s="7">
        <f>Q5</f>
        <v>1431</v>
      </c>
      <c r="K36" s="23">
        <v>0.8</v>
      </c>
      <c r="L36" s="118">
        <f t="shared" si="1"/>
        <v>226670</v>
      </c>
      <c r="M36" s="13"/>
    </row>
    <row r="37" spans="1:14" ht="16.899999999999999" customHeight="1">
      <c r="A37" s="121"/>
      <c r="B37" s="6" t="s">
        <v>114</v>
      </c>
      <c r="C37" s="123"/>
      <c r="D37" s="7">
        <v>126</v>
      </c>
      <c r="E37" s="8" t="s">
        <v>31</v>
      </c>
      <c r="F37" s="8">
        <v>2</v>
      </c>
      <c r="G37" s="125"/>
      <c r="H37" s="100"/>
      <c r="I37" s="111">
        <f t="shared" si="0"/>
        <v>88.2</v>
      </c>
      <c r="J37" s="7">
        <f>J36</f>
        <v>1431</v>
      </c>
      <c r="K37" s="23">
        <v>0.8</v>
      </c>
      <c r="L37" s="118">
        <f t="shared" si="1"/>
        <v>144245</v>
      </c>
      <c r="M37" s="13"/>
    </row>
    <row r="38" spans="1:14" ht="16.899999999999999" customHeight="1">
      <c r="A38" s="15">
        <v>40</v>
      </c>
      <c r="B38" s="6" t="s">
        <v>115</v>
      </c>
      <c r="C38" s="18" t="s">
        <v>116</v>
      </c>
      <c r="D38" s="7">
        <v>289</v>
      </c>
      <c r="E38" s="8" t="s">
        <v>31</v>
      </c>
      <c r="F38" s="8">
        <v>2</v>
      </c>
      <c r="G38" s="8"/>
      <c r="H38" s="100"/>
      <c r="I38" s="111">
        <f t="shared" si="0"/>
        <v>202.3</v>
      </c>
      <c r="J38" s="7">
        <f>Q5</f>
        <v>1431</v>
      </c>
      <c r="K38" s="23">
        <v>0.8</v>
      </c>
      <c r="L38" s="118">
        <f t="shared" si="1"/>
        <v>330847</v>
      </c>
      <c r="M38" s="13"/>
    </row>
    <row r="39" spans="1:14" ht="16.899999999999999" customHeight="1">
      <c r="A39" s="15">
        <v>41</v>
      </c>
      <c r="B39" s="6" t="s">
        <v>117</v>
      </c>
      <c r="C39" s="18" t="s">
        <v>118</v>
      </c>
      <c r="D39" s="7">
        <v>111</v>
      </c>
      <c r="E39" s="8" t="s">
        <v>31</v>
      </c>
      <c r="F39" s="8">
        <v>3</v>
      </c>
      <c r="G39" s="8"/>
      <c r="H39" s="100"/>
      <c r="I39" s="111">
        <f t="shared" si="0"/>
        <v>77.7</v>
      </c>
      <c r="J39" s="107">
        <f>Q5</f>
        <v>1431</v>
      </c>
      <c r="K39" s="23">
        <v>0.8</v>
      </c>
      <c r="L39" s="118">
        <f t="shared" si="1"/>
        <v>127073</v>
      </c>
      <c r="M39" s="13"/>
    </row>
    <row r="40" spans="1:14" ht="16.899999999999999" customHeight="1">
      <c r="A40" s="15">
        <v>43</v>
      </c>
      <c r="B40" s="6">
        <v>616</v>
      </c>
      <c r="C40" s="18" t="s">
        <v>119</v>
      </c>
      <c r="D40" s="7">
        <v>517</v>
      </c>
      <c r="E40" s="8" t="s">
        <v>111</v>
      </c>
      <c r="F40" s="8">
        <v>2</v>
      </c>
      <c r="G40" s="8"/>
      <c r="H40" s="100"/>
      <c r="I40" s="111">
        <f t="shared" si="0"/>
        <v>361.9</v>
      </c>
      <c r="J40" s="7">
        <f>Q5</f>
        <v>1431</v>
      </c>
      <c r="K40" s="23">
        <v>0.8</v>
      </c>
      <c r="L40" s="118">
        <f t="shared" si="1"/>
        <v>591862</v>
      </c>
      <c r="M40" s="13"/>
    </row>
    <row r="41" spans="1:14" ht="16.899999999999999" customHeight="1">
      <c r="A41" s="51">
        <v>44</v>
      </c>
      <c r="B41" s="6" t="s">
        <v>120</v>
      </c>
      <c r="C41" s="52" t="s">
        <v>121</v>
      </c>
      <c r="D41" s="7">
        <v>379</v>
      </c>
      <c r="E41" s="8" t="s">
        <v>122</v>
      </c>
      <c r="F41" s="8">
        <v>2</v>
      </c>
      <c r="G41" s="53"/>
      <c r="H41" s="100"/>
      <c r="I41" s="111">
        <f t="shared" si="0"/>
        <v>265.3</v>
      </c>
      <c r="J41" s="7">
        <f>Q5</f>
        <v>1431</v>
      </c>
      <c r="K41" s="7">
        <v>0.9</v>
      </c>
      <c r="L41" s="118">
        <f t="shared" si="1"/>
        <v>488114</v>
      </c>
      <c r="M41" s="13"/>
    </row>
    <row r="42" spans="1:14" ht="16.899999999999999" customHeight="1">
      <c r="A42" s="15">
        <v>45</v>
      </c>
      <c r="B42" s="6" t="s">
        <v>123</v>
      </c>
      <c r="C42" s="21" t="s">
        <v>124</v>
      </c>
      <c r="D42" s="7">
        <v>138</v>
      </c>
      <c r="E42" s="8" t="s">
        <v>31</v>
      </c>
      <c r="F42" s="8">
        <v>2</v>
      </c>
      <c r="G42" s="8"/>
      <c r="H42" s="100"/>
      <c r="I42" s="111">
        <f t="shared" si="0"/>
        <v>96.6</v>
      </c>
      <c r="J42" s="107">
        <f>Q5</f>
        <v>1431</v>
      </c>
      <c r="K42" s="23">
        <v>0.8</v>
      </c>
      <c r="L42" s="118">
        <f t="shared" si="1"/>
        <v>157982</v>
      </c>
      <c r="M42" s="13"/>
    </row>
    <row r="43" spans="1:14" ht="16.899999999999999" customHeight="1">
      <c r="A43" s="15">
        <v>46</v>
      </c>
      <c r="B43" s="30" t="s">
        <v>125</v>
      </c>
      <c r="C43" s="45" t="s">
        <v>126</v>
      </c>
      <c r="D43" s="23">
        <v>1042.5999999999999</v>
      </c>
      <c r="E43" s="31" t="s">
        <v>31</v>
      </c>
      <c r="F43" s="31">
        <v>3</v>
      </c>
      <c r="G43" s="31"/>
      <c r="H43" s="101"/>
      <c r="I43" s="111">
        <f t="shared" si="0"/>
        <v>729.8</v>
      </c>
      <c r="J43" s="7">
        <f>Q5</f>
        <v>1431</v>
      </c>
      <c r="K43" s="7">
        <v>0.9</v>
      </c>
      <c r="L43" s="118">
        <f t="shared" si="1"/>
        <v>1342765</v>
      </c>
      <c r="M43" s="13"/>
    </row>
    <row r="44" spans="1:14" ht="16.899999999999999" customHeight="1">
      <c r="A44" s="134">
        <v>47</v>
      </c>
      <c r="B44" s="30" t="s">
        <v>127</v>
      </c>
      <c r="C44" s="122" t="s">
        <v>128</v>
      </c>
      <c r="D44" s="7">
        <v>138</v>
      </c>
      <c r="E44" s="31" t="s">
        <v>129</v>
      </c>
      <c r="F44" s="31">
        <v>3</v>
      </c>
      <c r="G44" s="135">
        <v>774</v>
      </c>
      <c r="H44" s="101"/>
      <c r="I44" s="111">
        <f t="shared" si="0"/>
        <v>96.6</v>
      </c>
      <c r="J44" s="107">
        <f>Q5</f>
        <v>1431</v>
      </c>
      <c r="K44" s="7">
        <v>0.9</v>
      </c>
      <c r="L44" s="118">
        <f t="shared" si="1"/>
        <v>177730</v>
      </c>
      <c r="M44" s="13"/>
    </row>
    <row r="45" spans="1:14" ht="16.899999999999999" customHeight="1">
      <c r="A45" s="134"/>
      <c r="B45" s="30" t="s">
        <v>130</v>
      </c>
      <c r="C45" s="123"/>
      <c r="D45" s="7">
        <v>380</v>
      </c>
      <c r="E45" s="31" t="s">
        <v>129</v>
      </c>
      <c r="F45" s="31">
        <v>3</v>
      </c>
      <c r="G45" s="136"/>
      <c r="H45" s="101"/>
      <c r="I45" s="111">
        <f t="shared" si="0"/>
        <v>266</v>
      </c>
      <c r="J45" s="7">
        <f>J44</f>
        <v>1431</v>
      </c>
      <c r="K45" s="7">
        <f>K44</f>
        <v>0.9</v>
      </c>
      <c r="L45" s="118">
        <f t="shared" si="1"/>
        <v>489402</v>
      </c>
      <c r="M45" s="13"/>
    </row>
    <row r="46" spans="1:14" ht="16.899999999999999" customHeight="1">
      <c r="A46" s="134"/>
      <c r="B46" s="30" t="s">
        <v>131</v>
      </c>
      <c r="C46" s="18" t="s">
        <v>132</v>
      </c>
      <c r="D46" s="7" t="s">
        <v>133</v>
      </c>
      <c r="E46" s="54" t="s">
        <v>129</v>
      </c>
      <c r="F46" s="54" t="s">
        <v>134</v>
      </c>
      <c r="G46" s="137"/>
      <c r="H46" s="101"/>
      <c r="I46" s="111">
        <f t="shared" si="0"/>
        <v>179.2</v>
      </c>
      <c r="J46" s="7">
        <f>Q5</f>
        <v>1431</v>
      </c>
      <c r="K46" s="23">
        <v>0.8</v>
      </c>
      <c r="L46" s="118">
        <f t="shared" si="1"/>
        <v>293069</v>
      </c>
      <c r="M46" s="13"/>
    </row>
    <row r="47" spans="1:14" ht="16.899999999999999" customHeight="1">
      <c r="A47" s="15">
        <v>48</v>
      </c>
      <c r="B47" s="6" t="s">
        <v>135</v>
      </c>
      <c r="C47" s="18" t="s">
        <v>136</v>
      </c>
      <c r="D47" s="7">
        <v>53</v>
      </c>
      <c r="E47" s="8" t="s">
        <v>31</v>
      </c>
      <c r="F47" s="8">
        <v>2</v>
      </c>
      <c r="G47" s="8"/>
      <c r="H47" s="100"/>
      <c r="I47" s="111">
        <f t="shared" si="0"/>
        <v>37.1</v>
      </c>
      <c r="J47" s="7">
        <f>Q6</f>
        <v>1908</v>
      </c>
      <c r="K47" s="23">
        <v>0.8</v>
      </c>
      <c r="L47" s="118">
        <f t="shared" si="1"/>
        <v>80899</v>
      </c>
      <c r="M47" s="13"/>
    </row>
    <row r="48" spans="1:14" ht="16.899999999999999" customHeight="1">
      <c r="A48" s="120">
        <v>49</v>
      </c>
      <c r="B48" s="6" t="s">
        <v>137</v>
      </c>
      <c r="C48" s="122" t="s">
        <v>138</v>
      </c>
      <c r="D48" s="7">
        <v>530</v>
      </c>
      <c r="E48" s="8" t="s">
        <v>31</v>
      </c>
      <c r="F48" s="8">
        <v>2</v>
      </c>
      <c r="G48" s="124">
        <v>620</v>
      </c>
      <c r="H48" s="100"/>
      <c r="I48" s="111">
        <f t="shared" si="0"/>
        <v>371</v>
      </c>
      <c r="J48" s="7">
        <f>Q5</f>
        <v>1431</v>
      </c>
      <c r="K48" s="7">
        <v>0.85</v>
      </c>
      <c r="L48" s="118">
        <f t="shared" si="1"/>
        <v>644666</v>
      </c>
      <c r="M48" s="13"/>
      <c r="N48" s="5" t="s">
        <v>40</v>
      </c>
    </row>
    <row r="49" spans="1:13" ht="16.899999999999999" customHeight="1">
      <c r="A49" s="126"/>
      <c r="B49" s="6" t="s">
        <v>139</v>
      </c>
      <c r="C49" s="127"/>
      <c r="D49" s="7">
        <v>54</v>
      </c>
      <c r="E49" s="8" t="s">
        <v>31</v>
      </c>
      <c r="F49" s="8">
        <v>2</v>
      </c>
      <c r="G49" s="128"/>
      <c r="H49" s="100"/>
      <c r="I49" s="111">
        <f t="shared" si="0"/>
        <v>37.799999999999997</v>
      </c>
      <c r="J49" s="7">
        <f>J48</f>
        <v>1431</v>
      </c>
      <c r="K49" s="7">
        <f>K48</f>
        <v>0.85</v>
      </c>
      <c r="L49" s="118">
        <f t="shared" si="1"/>
        <v>65683</v>
      </c>
      <c r="M49" s="13"/>
    </row>
    <row r="50" spans="1:13" ht="16.899999999999999" customHeight="1">
      <c r="A50" s="121"/>
      <c r="B50" s="6" t="s">
        <v>140</v>
      </c>
      <c r="C50" s="123"/>
      <c r="D50" s="7">
        <v>36</v>
      </c>
      <c r="E50" s="8" t="s">
        <v>31</v>
      </c>
      <c r="F50" s="8">
        <v>2</v>
      </c>
      <c r="G50" s="125"/>
      <c r="H50" s="100"/>
      <c r="I50" s="111">
        <f t="shared" si="0"/>
        <v>25.2</v>
      </c>
      <c r="J50" s="7">
        <f>J48</f>
        <v>1431</v>
      </c>
      <c r="K50" s="7">
        <f>K48</f>
        <v>0.85</v>
      </c>
      <c r="L50" s="118">
        <f t="shared" si="1"/>
        <v>43789</v>
      </c>
      <c r="M50" s="13"/>
    </row>
    <row r="51" spans="1:13" ht="16.899999999999999" customHeight="1">
      <c r="A51" s="120">
        <v>50</v>
      </c>
      <c r="B51" s="6" t="s">
        <v>141</v>
      </c>
      <c r="C51" s="122" t="s">
        <v>142</v>
      </c>
      <c r="D51" s="7">
        <v>106</v>
      </c>
      <c r="E51" s="135" t="s">
        <v>143</v>
      </c>
      <c r="F51" s="8">
        <v>1</v>
      </c>
      <c r="G51" s="124">
        <v>178</v>
      </c>
      <c r="H51" s="100"/>
      <c r="I51" s="111">
        <f t="shared" si="0"/>
        <v>74.2</v>
      </c>
      <c r="J51" s="7">
        <f>Q5</f>
        <v>1431</v>
      </c>
      <c r="K51" s="23">
        <v>0.8</v>
      </c>
      <c r="L51" s="118">
        <f t="shared" si="1"/>
        <v>121349</v>
      </c>
      <c r="M51" s="13"/>
    </row>
    <row r="52" spans="1:13" ht="16.899999999999999" customHeight="1">
      <c r="A52" s="126"/>
      <c r="B52" s="6" t="s">
        <v>144</v>
      </c>
      <c r="C52" s="127"/>
      <c r="D52" s="7">
        <v>36</v>
      </c>
      <c r="E52" s="136"/>
      <c r="F52" s="8"/>
      <c r="G52" s="128"/>
      <c r="H52" s="100"/>
      <c r="I52" s="111">
        <f t="shared" si="0"/>
        <v>25.2</v>
      </c>
      <c r="J52" s="7">
        <f>J51</f>
        <v>1431</v>
      </c>
      <c r="K52" s="23">
        <f>K51</f>
        <v>0.8</v>
      </c>
      <c r="L52" s="118">
        <f t="shared" si="1"/>
        <v>41213</v>
      </c>
      <c r="M52" s="13"/>
    </row>
    <row r="53" spans="1:13" ht="16.899999999999999" customHeight="1">
      <c r="A53" s="121"/>
      <c r="B53" s="6" t="s">
        <v>145</v>
      </c>
      <c r="C53" s="123"/>
      <c r="D53" s="7">
        <v>36</v>
      </c>
      <c r="E53" s="137"/>
      <c r="F53" s="8"/>
      <c r="G53" s="125"/>
      <c r="H53" s="100"/>
      <c r="I53" s="111">
        <f t="shared" si="0"/>
        <v>25.2</v>
      </c>
      <c r="J53" s="7">
        <f>J51</f>
        <v>1431</v>
      </c>
      <c r="K53" s="23">
        <f>K51</f>
        <v>0.8</v>
      </c>
      <c r="L53" s="118">
        <f t="shared" si="1"/>
        <v>41213</v>
      </c>
      <c r="M53" s="13"/>
    </row>
    <row r="54" spans="1:13" ht="16.899999999999999" customHeight="1">
      <c r="A54" s="15">
        <v>51</v>
      </c>
      <c r="B54" s="6" t="s">
        <v>146</v>
      </c>
      <c r="C54" s="16" t="s">
        <v>147</v>
      </c>
      <c r="D54" s="7">
        <v>138</v>
      </c>
      <c r="E54" s="8" t="s">
        <v>148</v>
      </c>
      <c r="F54" s="8">
        <v>3</v>
      </c>
      <c r="G54" s="8"/>
      <c r="H54" s="100"/>
      <c r="I54" s="111">
        <f t="shared" si="0"/>
        <v>96.6</v>
      </c>
      <c r="J54" s="107">
        <f>Q5</f>
        <v>1431</v>
      </c>
      <c r="K54" s="23">
        <v>0.8</v>
      </c>
      <c r="L54" s="118">
        <f t="shared" si="1"/>
        <v>157982</v>
      </c>
      <c r="M54" s="13"/>
    </row>
    <row r="55" spans="1:13" ht="16.899999999999999" customHeight="1">
      <c r="A55" s="15">
        <v>52</v>
      </c>
      <c r="B55" s="55" t="s">
        <v>149</v>
      </c>
      <c r="C55" s="56"/>
      <c r="D55" s="43">
        <v>138</v>
      </c>
      <c r="E55" s="44" t="s">
        <v>150</v>
      </c>
      <c r="F55" s="44"/>
      <c r="G55" s="31"/>
      <c r="H55" s="100"/>
      <c r="I55" s="111">
        <f t="shared" si="0"/>
        <v>96.6</v>
      </c>
      <c r="J55" s="107">
        <f>Q5</f>
        <v>1431</v>
      </c>
      <c r="K55" s="23">
        <v>0.8</v>
      </c>
      <c r="L55" s="118">
        <f t="shared" si="1"/>
        <v>157982</v>
      </c>
      <c r="M55" s="13"/>
    </row>
    <row r="56" spans="1:13" ht="16.899999999999999" customHeight="1">
      <c r="A56" s="15">
        <v>53</v>
      </c>
      <c r="B56" s="30" t="s">
        <v>151</v>
      </c>
      <c r="C56" s="18" t="s">
        <v>152</v>
      </c>
      <c r="D56" s="23">
        <v>1042.5999999999999</v>
      </c>
      <c r="E56" s="31" t="s">
        <v>31</v>
      </c>
      <c r="F56" s="31">
        <v>2</v>
      </c>
      <c r="G56" s="31"/>
      <c r="H56" s="100"/>
      <c r="I56" s="111">
        <f t="shared" si="0"/>
        <v>729.8</v>
      </c>
      <c r="J56" s="7">
        <f>Q5</f>
        <v>1431</v>
      </c>
      <c r="K56" s="23">
        <v>0.8</v>
      </c>
      <c r="L56" s="118">
        <f t="shared" si="1"/>
        <v>1193568</v>
      </c>
      <c r="M56" s="13"/>
    </row>
    <row r="57" spans="1:13" ht="16.899999999999999" customHeight="1">
      <c r="A57" s="15">
        <v>54</v>
      </c>
      <c r="B57" s="6" t="s">
        <v>153</v>
      </c>
      <c r="C57" s="18" t="s">
        <v>107</v>
      </c>
      <c r="D57" s="7">
        <v>379</v>
      </c>
      <c r="E57" s="8" t="s">
        <v>31</v>
      </c>
      <c r="F57" s="8">
        <v>2</v>
      </c>
      <c r="G57" s="8"/>
      <c r="H57" s="100"/>
      <c r="I57" s="111">
        <f t="shared" si="0"/>
        <v>265.3</v>
      </c>
      <c r="J57" s="7">
        <f>Q5</f>
        <v>1431</v>
      </c>
      <c r="K57" s="7">
        <v>0.8</v>
      </c>
      <c r="L57" s="118">
        <f t="shared" si="1"/>
        <v>433879</v>
      </c>
      <c r="M57" s="13"/>
    </row>
    <row r="58" spans="1:13" ht="16.899999999999999" customHeight="1">
      <c r="A58" s="15">
        <v>55</v>
      </c>
      <c r="B58" s="6" t="s">
        <v>154</v>
      </c>
      <c r="C58" s="45" t="s">
        <v>155</v>
      </c>
      <c r="D58" s="7">
        <v>245</v>
      </c>
      <c r="E58" s="17" t="s">
        <v>16</v>
      </c>
      <c r="F58" s="8"/>
      <c r="G58" s="36"/>
      <c r="H58" s="103"/>
      <c r="I58" s="111">
        <f t="shared" si="0"/>
        <v>171.5</v>
      </c>
      <c r="J58" s="7">
        <f>Q5</f>
        <v>1431</v>
      </c>
      <c r="K58" s="23">
        <v>0.8</v>
      </c>
      <c r="L58" s="118">
        <f t="shared" si="1"/>
        <v>280476</v>
      </c>
      <c r="M58" s="13"/>
    </row>
    <row r="59" spans="1:13" ht="16.899999999999999" customHeight="1">
      <c r="A59" s="134">
        <v>56</v>
      </c>
      <c r="B59" s="6" t="s">
        <v>156</v>
      </c>
      <c r="C59" s="18" t="s">
        <v>157</v>
      </c>
      <c r="D59" s="7">
        <v>123</v>
      </c>
      <c r="E59" s="8" t="s">
        <v>158</v>
      </c>
      <c r="F59" s="8">
        <v>3</v>
      </c>
      <c r="G59" s="8"/>
      <c r="H59" s="100"/>
      <c r="I59" s="111">
        <f t="shared" si="0"/>
        <v>86.1</v>
      </c>
      <c r="J59" s="107">
        <f>Q5</f>
        <v>1431</v>
      </c>
      <c r="K59" s="23">
        <v>0.8</v>
      </c>
      <c r="L59" s="118">
        <f t="shared" si="1"/>
        <v>140810</v>
      </c>
      <c r="M59" s="13"/>
    </row>
    <row r="60" spans="1:13" ht="16.899999999999999" customHeight="1">
      <c r="A60" s="134"/>
      <c r="B60" s="6" t="s">
        <v>159</v>
      </c>
      <c r="C60" s="18" t="s">
        <v>160</v>
      </c>
      <c r="D60" s="7">
        <v>500</v>
      </c>
      <c r="E60" s="8" t="s">
        <v>158</v>
      </c>
      <c r="F60" s="8">
        <v>3</v>
      </c>
      <c r="G60" s="8"/>
      <c r="H60" s="100"/>
      <c r="I60" s="111">
        <f t="shared" si="0"/>
        <v>350</v>
      </c>
      <c r="J60" s="7">
        <f>Q6</f>
        <v>1908</v>
      </c>
      <c r="K60" s="7">
        <v>0.9</v>
      </c>
      <c r="L60" s="118">
        <f t="shared" si="1"/>
        <v>858600</v>
      </c>
      <c r="M60" s="13"/>
    </row>
    <row r="61" spans="1:13" ht="16.899999999999999" customHeight="1">
      <c r="A61" s="15">
        <v>57</v>
      </c>
      <c r="B61" s="30" t="s">
        <v>161</v>
      </c>
      <c r="C61" s="18"/>
      <c r="D61" s="7"/>
      <c r="E61" s="8"/>
      <c r="F61" s="8"/>
      <c r="G61" s="8"/>
      <c r="H61" s="100"/>
      <c r="I61" s="111">
        <f t="shared" si="0"/>
        <v>0</v>
      </c>
      <c r="J61" s="7"/>
      <c r="K61" s="7"/>
      <c r="L61" s="118">
        <f t="shared" si="1"/>
        <v>0</v>
      </c>
      <c r="M61" s="13"/>
    </row>
    <row r="62" spans="1:13" ht="16.899999999999999" customHeight="1">
      <c r="A62" s="15">
        <v>58</v>
      </c>
      <c r="B62" s="6" t="s">
        <v>162</v>
      </c>
      <c r="C62" s="18" t="s">
        <v>163</v>
      </c>
      <c r="D62" s="59">
        <v>245</v>
      </c>
      <c r="E62" s="60" t="s">
        <v>164</v>
      </c>
      <c r="F62" s="60">
        <v>3</v>
      </c>
      <c r="G62" s="60"/>
      <c r="H62" s="100"/>
      <c r="I62" s="111">
        <f t="shared" si="0"/>
        <v>171.5</v>
      </c>
      <c r="J62" s="7">
        <f>Q5</f>
        <v>1431</v>
      </c>
      <c r="K62" s="23">
        <v>0.8</v>
      </c>
      <c r="L62" s="118">
        <f t="shared" si="1"/>
        <v>280476</v>
      </c>
      <c r="M62" s="13"/>
    </row>
    <row r="63" spans="1:13" ht="16.899999999999999" customHeight="1">
      <c r="A63" s="15">
        <v>59</v>
      </c>
      <c r="B63" s="6" t="s">
        <v>165</v>
      </c>
      <c r="C63" s="18" t="s">
        <v>166</v>
      </c>
      <c r="D63" s="7">
        <v>379</v>
      </c>
      <c r="E63" s="8" t="s">
        <v>31</v>
      </c>
      <c r="F63" s="8">
        <v>2</v>
      </c>
      <c r="G63" s="8"/>
      <c r="H63" s="100"/>
      <c r="I63" s="111">
        <f t="shared" si="0"/>
        <v>265.3</v>
      </c>
      <c r="J63" s="7">
        <f>Q6</f>
        <v>1908</v>
      </c>
      <c r="K63" s="7">
        <v>0.9</v>
      </c>
      <c r="L63" s="118">
        <f t="shared" si="1"/>
        <v>650819</v>
      </c>
      <c r="M63" s="13"/>
    </row>
    <row r="64" spans="1:13" ht="16.899999999999999" customHeight="1">
      <c r="A64" s="120">
        <v>60</v>
      </c>
      <c r="B64" s="6" t="s">
        <v>167</v>
      </c>
      <c r="C64" s="143" t="s">
        <v>168</v>
      </c>
      <c r="D64" s="7">
        <v>106</v>
      </c>
      <c r="E64" s="145" t="s">
        <v>31</v>
      </c>
      <c r="F64" s="8">
        <v>2</v>
      </c>
      <c r="G64" s="8"/>
      <c r="H64" s="104"/>
      <c r="I64" s="111">
        <f t="shared" si="0"/>
        <v>74.2</v>
      </c>
      <c r="J64" s="107">
        <f>Q5</f>
        <v>1431</v>
      </c>
      <c r="K64" s="23">
        <v>0.8</v>
      </c>
      <c r="L64" s="118">
        <f t="shared" si="1"/>
        <v>121349</v>
      </c>
      <c r="M64" s="13"/>
    </row>
    <row r="65" spans="1:13" ht="16.899999999999999" customHeight="1">
      <c r="A65" s="121"/>
      <c r="B65" s="62" t="s">
        <v>169</v>
      </c>
      <c r="C65" s="144"/>
      <c r="D65" s="46">
        <v>36</v>
      </c>
      <c r="E65" s="146"/>
      <c r="F65" s="8"/>
      <c r="G65" s="8"/>
      <c r="H65" s="104"/>
      <c r="I65" s="111">
        <f t="shared" si="0"/>
        <v>25.2</v>
      </c>
      <c r="J65" s="7">
        <f>J64</f>
        <v>1431</v>
      </c>
      <c r="K65" s="23">
        <v>0.8</v>
      </c>
      <c r="L65" s="118">
        <f t="shared" si="1"/>
        <v>41213</v>
      </c>
      <c r="M65" s="13"/>
    </row>
    <row r="66" spans="1:13" ht="16.899999999999999" customHeight="1">
      <c r="A66" s="15">
        <v>61</v>
      </c>
      <c r="B66" s="30" t="s">
        <v>170</v>
      </c>
      <c r="C66" s="18" t="s">
        <v>171</v>
      </c>
      <c r="D66" s="23">
        <v>43</v>
      </c>
      <c r="E66" s="31" t="s">
        <v>31</v>
      </c>
      <c r="F66" s="31">
        <v>3</v>
      </c>
      <c r="G66" s="31"/>
      <c r="H66" s="100"/>
      <c r="I66" s="111">
        <f t="shared" si="0"/>
        <v>30.1</v>
      </c>
      <c r="J66" s="7">
        <f>Q6</f>
        <v>1908</v>
      </c>
      <c r="K66" s="23">
        <v>0.8</v>
      </c>
      <c r="L66" s="118">
        <f t="shared" si="1"/>
        <v>65635</v>
      </c>
      <c r="M66" s="13"/>
    </row>
    <row r="67" spans="1:13" ht="16.899999999999999" customHeight="1">
      <c r="A67" s="15">
        <v>62</v>
      </c>
      <c r="B67" s="6" t="s">
        <v>172</v>
      </c>
      <c r="C67" s="18" t="s">
        <v>173</v>
      </c>
      <c r="D67" s="7">
        <v>138</v>
      </c>
      <c r="E67" s="8" t="s">
        <v>31</v>
      </c>
      <c r="F67" s="8">
        <v>2</v>
      </c>
      <c r="G67" s="8"/>
      <c r="H67" s="100"/>
      <c r="I67" s="111">
        <f t="shared" ref="I67:I80" si="2">ROUND(D67*$P$1,1)</f>
        <v>96.6</v>
      </c>
      <c r="J67" s="107">
        <f>Q5</f>
        <v>1431</v>
      </c>
      <c r="K67" s="23">
        <v>0.8</v>
      </c>
      <c r="L67" s="118">
        <f t="shared" ref="L67:L80" si="3">ROUND(D67*J67*K67,0)</f>
        <v>157982</v>
      </c>
      <c r="M67" s="13"/>
    </row>
    <row r="68" spans="1:13" ht="16.899999999999999" customHeight="1">
      <c r="A68" s="15">
        <v>64</v>
      </c>
      <c r="B68" s="30" t="s">
        <v>174</v>
      </c>
      <c r="C68" s="122" t="s">
        <v>175</v>
      </c>
      <c r="D68" s="30"/>
      <c r="E68" s="54" t="s">
        <v>176</v>
      </c>
      <c r="F68" s="54" t="s">
        <v>134</v>
      </c>
      <c r="G68" s="54"/>
      <c r="H68" s="101"/>
      <c r="I68" s="111">
        <f t="shared" si="2"/>
        <v>0</v>
      </c>
      <c r="J68" s="7"/>
      <c r="K68" s="7"/>
      <c r="L68" s="118">
        <f t="shared" si="3"/>
        <v>0</v>
      </c>
      <c r="M68" s="13"/>
    </row>
    <row r="69" spans="1:13" ht="16.899999999999999" customHeight="1">
      <c r="A69" s="15">
        <v>65</v>
      </c>
      <c r="B69" s="30">
        <v>1209</v>
      </c>
      <c r="C69" s="123"/>
      <c r="D69" s="30" t="s">
        <v>177</v>
      </c>
      <c r="E69" s="54" t="s">
        <v>176</v>
      </c>
      <c r="F69" s="54" t="s">
        <v>134</v>
      </c>
      <c r="G69" s="54"/>
      <c r="H69" s="101"/>
      <c r="I69" s="111">
        <f t="shared" si="2"/>
        <v>9.8000000000000007</v>
      </c>
      <c r="J69" s="7">
        <f>Q6</f>
        <v>1908</v>
      </c>
      <c r="K69" s="23">
        <v>0.8</v>
      </c>
      <c r="L69" s="118">
        <f t="shared" si="3"/>
        <v>21370</v>
      </c>
      <c r="M69" s="13"/>
    </row>
    <row r="70" spans="1:13" ht="16.899999999999999" customHeight="1">
      <c r="A70" s="15">
        <v>66</v>
      </c>
      <c r="B70" s="6" t="s">
        <v>178</v>
      </c>
      <c r="C70" s="16" t="s">
        <v>179</v>
      </c>
      <c r="D70" s="7">
        <v>166</v>
      </c>
      <c r="E70" s="8" t="s">
        <v>31</v>
      </c>
      <c r="F70" s="8">
        <v>3</v>
      </c>
      <c r="G70" s="8"/>
      <c r="H70" s="100"/>
      <c r="I70" s="111">
        <f t="shared" si="2"/>
        <v>116.2</v>
      </c>
      <c r="J70" s="7">
        <f>Q5</f>
        <v>1431</v>
      </c>
      <c r="K70" s="23">
        <v>0.8</v>
      </c>
      <c r="L70" s="118">
        <f t="shared" si="3"/>
        <v>190037</v>
      </c>
      <c r="M70" s="13"/>
    </row>
    <row r="71" spans="1:13" ht="16.899999999999999" customHeight="1">
      <c r="A71" s="15">
        <v>67</v>
      </c>
      <c r="B71" s="6" t="s">
        <v>180</v>
      </c>
      <c r="C71" s="16" t="s">
        <v>181</v>
      </c>
      <c r="D71" s="7">
        <v>79</v>
      </c>
      <c r="E71" s="8" t="s">
        <v>31</v>
      </c>
      <c r="F71" s="8">
        <v>2</v>
      </c>
      <c r="G71" s="8"/>
      <c r="H71" s="100"/>
      <c r="I71" s="111">
        <f t="shared" si="2"/>
        <v>55.3</v>
      </c>
      <c r="J71" s="107">
        <f>Q5</f>
        <v>1431</v>
      </c>
      <c r="K71" s="23">
        <v>0.8</v>
      </c>
      <c r="L71" s="118">
        <f t="shared" si="3"/>
        <v>90439</v>
      </c>
      <c r="M71" s="13"/>
    </row>
    <row r="72" spans="1:13" ht="16.899999999999999" customHeight="1">
      <c r="A72" s="15">
        <v>68</v>
      </c>
      <c r="B72" s="34" t="s">
        <v>182</v>
      </c>
      <c r="C72" s="63"/>
      <c r="D72" s="35">
        <v>400</v>
      </c>
      <c r="E72" s="36" t="s">
        <v>63</v>
      </c>
      <c r="F72" s="8"/>
      <c r="G72" s="8"/>
      <c r="H72" s="105"/>
      <c r="I72" s="111">
        <f t="shared" si="2"/>
        <v>280</v>
      </c>
      <c r="J72" s="7">
        <f>Q5</f>
        <v>1431</v>
      </c>
      <c r="K72" s="23">
        <v>0.8</v>
      </c>
      <c r="L72" s="118">
        <f t="shared" si="3"/>
        <v>457920</v>
      </c>
      <c r="M72" s="13"/>
    </row>
    <row r="73" spans="1:13" ht="16.899999999999999" customHeight="1">
      <c r="A73" s="15">
        <v>69</v>
      </c>
      <c r="B73" s="6" t="s">
        <v>183</v>
      </c>
      <c r="C73" s="18" t="s">
        <v>184</v>
      </c>
      <c r="D73" s="7">
        <v>240</v>
      </c>
      <c r="E73" s="8" t="s">
        <v>31</v>
      </c>
      <c r="F73" s="8">
        <v>3</v>
      </c>
      <c r="G73" s="8"/>
      <c r="H73" s="105"/>
      <c r="I73" s="111">
        <f t="shared" si="2"/>
        <v>168</v>
      </c>
      <c r="J73" s="7">
        <f>Q5</f>
        <v>1431</v>
      </c>
      <c r="K73" s="23">
        <v>0.8</v>
      </c>
      <c r="L73" s="118">
        <f t="shared" si="3"/>
        <v>274752</v>
      </c>
      <c r="M73" s="13"/>
    </row>
    <row r="74" spans="1:13" ht="16.899999999999999" customHeight="1">
      <c r="A74" s="15">
        <v>70</v>
      </c>
      <c r="B74" s="6" t="s">
        <v>185</v>
      </c>
      <c r="C74" s="18" t="s">
        <v>186</v>
      </c>
      <c r="D74" s="7">
        <v>106</v>
      </c>
      <c r="E74" s="8" t="s">
        <v>31</v>
      </c>
      <c r="F74" s="8">
        <v>3</v>
      </c>
      <c r="G74" s="8"/>
      <c r="H74" s="100"/>
      <c r="I74" s="111">
        <f t="shared" si="2"/>
        <v>74.2</v>
      </c>
      <c r="J74" s="7">
        <f>Q6</f>
        <v>1908</v>
      </c>
      <c r="K74" s="7">
        <v>0.85</v>
      </c>
      <c r="L74" s="118">
        <f t="shared" si="3"/>
        <v>171911</v>
      </c>
      <c r="M74" s="13"/>
    </row>
    <row r="75" spans="1:13" ht="16.899999999999999" customHeight="1">
      <c r="A75" s="15">
        <v>71</v>
      </c>
      <c r="B75" s="55" t="s">
        <v>187</v>
      </c>
      <c r="C75" s="56"/>
      <c r="D75" s="43">
        <v>138</v>
      </c>
      <c r="E75" s="44" t="s">
        <v>63</v>
      </c>
      <c r="F75" s="44"/>
      <c r="G75" s="31"/>
      <c r="H75" s="100"/>
      <c r="I75" s="111">
        <f t="shared" si="2"/>
        <v>96.6</v>
      </c>
      <c r="J75" s="107">
        <f>Q5</f>
        <v>1431</v>
      </c>
      <c r="K75" s="23">
        <v>0.8</v>
      </c>
      <c r="L75" s="118">
        <f t="shared" si="3"/>
        <v>157982</v>
      </c>
      <c r="M75" s="13"/>
    </row>
    <row r="76" spans="1:13" ht="16.899999999999999" customHeight="1">
      <c r="A76" s="15">
        <v>72</v>
      </c>
      <c r="B76" s="6" t="s">
        <v>188</v>
      </c>
      <c r="C76" s="18" t="s">
        <v>189</v>
      </c>
      <c r="D76" s="7">
        <v>403</v>
      </c>
      <c r="E76" s="8" t="s">
        <v>190</v>
      </c>
      <c r="F76" s="8">
        <v>2</v>
      </c>
      <c r="G76" s="8"/>
      <c r="H76" s="100"/>
      <c r="I76" s="111">
        <f t="shared" si="2"/>
        <v>282.10000000000002</v>
      </c>
      <c r="J76" s="7">
        <f>Q5</f>
        <v>1431</v>
      </c>
      <c r="K76" s="23">
        <v>0.8</v>
      </c>
      <c r="L76" s="118">
        <f t="shared" si="3"/>
        <v>461354</v>
      </c>
      <c r="M76" s="13"/>
    </row>
    <row r="77" spans="1:13" ht="16.899999999999999" customHeight="1">
      <c r="A77" s="15">
        <v>73</v>
      </c>
      <c r="B77" s="6" t="s">
        <v>191</v>
      </c>
      <c r="C77" s="18" t="s">
        <v>192</v>
      </c>
      <c r="D77" s="7">
        <v>138</v>
      </c>
      <c r="E77" s="8" t="s">
        <v>31</v>
      </c>
      <c r="F77" s="8">
        <v>3</v>
      </c>
      <c r="G77" s="8"/>
      <c r="H77" s="100"/>
      <c r="I77" s="111">
        <f t="shared" si="2"/>
        <v>96.6</v>
      </c>
      <c r="J77" s="107">
        <f>Q5</f>
        <v>1431</v>
      </c>
      <c r="K77" s="23">
        <v>0.8</v>
      </c>
      <c r="L77" s="118">
        <f t="shared" si="3"/>
        <v>157982</v>
      </c>
      <c r="M77" s="13"/>
    </row>
    <row r="78" spans="1:13" ht="16.899999999999999" customHeight="1">
      <c r="A78" s="15">
        <v>74</v>
      </c>
      <c r="B78" s="30" t="s">
        <v>193</v>
      </c>
      <c r="C78" s="18" t="s">
        <v>194</v>
      </c>
      <c r="D78" s="23">
        <v>106</v>
      </c>
      <c r="E78" s="31" t="s">
        <v>31</v>
      </c>
      <c r="F78" s="31">
        <v>2</v>
      </c>
      <c r="G78" s="31"/>
      <c r="H78" s="100"/>
      <c r="I78" s="111">
        <f t="shared" si="2"/>
        <v>74.2</v>
      </c>
      <c r="J78" s="107">
        <f>Q5</f>
        <v>1431</v>
      </c>
      <c r="K78" s="23">
        <v>0.8</v>
      </c>
      <c r="L78" s="118">
        <f t="shared" si="3"/>
        <v>121349</v>
      </c>
      <c r="M78" s="13"/>
    </row>
    <row r="79" spans="1:13" ht="16.899999999999999" customHeight="1">
      <c r="A79" s="15">
        <v>75</v>
      </c>
      <c r="B79" s="6" t="s">
        <v>195</v>
      </c>
      <c r="C79" s="18" t="s">
        <v>196</v>
      </c>
      <c r="D79" s="7">
        <v>49</v>
      </c>
      <c r="E79" s="8" t="s">
        <v>31</v>
      </c>
      <c r="F79" s="8">
        <v>2</v>
      </c>
      <c r="G79" s="8"/>
      <c r="H79" s="100"/>
      <c r="I79" s="111">
        <f t="shared" si="2"/>
        <v>34.299999999999997</v>
      </c>
      <c r="J79" s="107">
        <f>Q6</f>
        <v>1908</v>
      </c>
      <c r="K79" s="23">
        <v>0.8</v>
      </c>
      <c r="L79" s="118">
        <f t="shared" si="3"/>
        <v>74794</v>
      </c>
      <c r="M79" s="13"/>
    </row>
    <row r="80" spans="1:13" ht="16.899999999999999" customHeight="1">
      <c r="A80" s="15">
        <v>77</v>
      </c>
      <c r="B80" s="6" t="s">
        <v>197</v>
      </c>
      <c r="C80" s="18" t="s">
        <v>198</v>
      </c>
      <c r="D80" s="7">
        <v>108</v>
      </c>
      <c r="E80" s="8" t="s">
        <v>199</v>
      </c>
      <c r="F80" s="8">
        <v>1</v>
      </c>
      <c r="G80" s="8"/>
      <c r="H80" s="100"/>
      <c r="I80" s="111">
        <f t="shared" si="2"/>
        <v>75.599999999999994</v>
      </c>
      <c r="J80" s="107">
        <f>Q5</f>
        <v>1431</v>
      </c>
      <c r="K80" s="23">
        <v>0.8</v>
      </c>
      <c r="L80" s="118">
        <f t="shared" si="3"/>
        <v>123638</v>
      </c>
      <c r="M80" s="13"/>
    </row>
    <row r="81" spans="1:13" ht="16.899999999999999" customHeight="1">
      <c r="A81" s="140" t="s">
        <v>204</v>
      </c>
      <c r="B81" s="141"/>
      <c r="C81" s="141"/>
      <c r="D81" s="66">
        <f>SUM(D2:D80)</f>
        <v>18470.2</v>
      </c>
      <c r="E81" s="67"/>
      <c r="F81" s="67"/>
      <c r="G81" s="67"/>
      <c r="H81" s="106"/>
      <c r="I81" s="112">
        <f>SUM(I2:I80)</f>
        <v>13118.100000000006</v>
      </c>
      <c r="J81" s="108"/>
      <c r="K81" s="108"/>
      <c r="L81" s="108">
        <f>SUM(L2:L80)</f>
        <v>28606978</v>
      </c>
      <c r="M81" s="13"/>
    </row>
    <row r="82" spans="1:13" ht="16.899999999999999" customHeight="1">
      <c r="A82" s="142"/>
      <c r="B82" s="142"/>
      <c r="C82" s="142"/>
      <c r="D82" s="142"/>
      <c r="E82" s="142"/>
      <c r="F82" s="142"/>
      <c r="G82" s="142"/>
      <c r="H82" s="142"/>
      <c r="I82" s="113"/>
    </row>
    <row r="83" spans="1:13" ht="26.25" customHeight="1">
      <c r="A83" s="70"/>
      <c r="B83" s="71"/>
      <c r="C83" s="72"/>
      <c r="D83" s="71"/>
      <c r="E83" s="71"/>
      <c r="F83" s="71"/>
      <c r="G83" s="71"/>
      <c r="H83" s="73"/>
    </row>
    <row r="84" spans="1:13" ht="26.25" customHeight="1">
      <c r="A84" s="70"/>
      <c r="B84" s="74"/>
      <c r="C84" s="74"/>
      <c r="D84" s="70"/>
      <c r="E84" s="70"/>
      <c r="F84" s="70"/>
      <c r="G84" s="70"/>
      <c r="H84" s="75"/>
    </row>
    <row r="85" spans="1:13" ht="26.25" customHeight="1">
      <c r="A85" s="70"/>
      <c r="B85" s="74"/>
      <c r="C85" s="74"/>
      <c r="D85" s="70"/>
      <c r="E85" s="70"/>
      <c r="F85" s="70"/>
      <c r="G85" s="70"/>
      <c r="H85" s="75"/>
    </row>
    <row r="86" spans="1:13" ht="26.25" customHeight="1">
      <c r="A86" s="70"/>
      <c r="B86" s="74"/>
      <c r="C86" s="74"/>
      <c r="D86" s="70"/>
      <c r="E86" s="70"/>
      <c r="F86" s="70"/>
      <c r="G86" s="70"/>
      <c r="H86" s="75"/>
    </row>
    <row r="87" spans="1:13" ht="26.25" customHeight="1">
      <c r="A87" s="70"/>
      <c r="B87" s="74"/>
      <c r="C87" s="74"/>
      <c r="D87" s="70"/>
      <c r="E87" s="70"/>
      <c r="F87" s="70"/>
      <c r="G87" s="70"/>
      <c r="H87" s="75"/>
    </row>
    <row r="88" spans="1:13" ht="26.25" customHeight="1">
      <c r="A88" s="70"/>
      <c r="B88" s="74"/>
      <c r="C88" s="74"/>
      <c r="D88" s="70"/>
      <c r="E88" s="70"/>
      <c r="F88" s="70"/>
      <c r="G88" s="70"/>
      <c r="H88" s="75"/>
    </row>
    <row r="89" spans="1:13" ht="26.25" customHeight="1">
      <c r="A89" s="70"/>
      <c r="B89" s="74"/>
      <c r="C89" s="74"/>
      <c r="D89" s="70"/>
      <c r="E89" s="70"/>
      <c r="F89" s="70"/>
      <c r="G89" s="70"/>
      <c r="H89" s="75"/>
    </row>
    <row r="90" spans="1:13" ht="26.25" customHeight="1">
      <c r="A90" s="70"/>
      <c r="B90" s="74"/>
      <c r="C90" s="74"/>
      <c r="D90" s="70"/>
      <c r="E90" s="70"/>
      <c r="F90" s="70"/>
      <c r="G90" s="70"/>
      <c r="H90" s="75"/>
    </row>
    <row r="91" spans="1:13" ht="26.25" customHeight="1">
      <c r="A91" s="70"/>
      <c r="B91" s="74"/>
      <c r="C91" s="74"/>
      <c r="D91" s="70"/>
      <c r="E91" s="70"/>
      <c r="F91" s="70"/>
      <c r="G91" s="70"/>
      <c r="H91" s="75"/>
    </row>
    <row r="92" spans="1:13" ht="26.25" customHeight="1">
      <c r="A92" s="70"/>
      <c r="B92" s="74"/>
      <c r="C92" s="74"/>
      <c r="D92" s="70"/>
      <c r="E92" s="70"/>
      <c r="F92" s="70"/>
      <c r="G92" s="70"/>
      <c r="H92" s="75"/>
    </row>
    <row r="93" spans="1:13" ht="26.25" customHeight="1">
      <c r="A93" s="70"/>
      <c r="B93" s="74"/>
      <c r="C93" s="74"/>
      <c r="D93" s="70"/>
      <c r="E93" s="70"/>
      <c r="F93" s="70"/>
      <c r="G93" s="70"/>
      <c r="H93" s="75"/>
    </row>
    <row r="94" spans="1:13" ht="26.25" customHeight="1">
      <c r="A94" s="70"/>
      <c r="B94" s="74"/>
      <c r="C94" s="74"/>
      <c r="D94" s="70"/>
      <c r="E94" s="70"/>
      <c r="F94" s="70"/>
      <c r="G94" s="70"/>
      <c r="H94" s="75"/>
    </row>
    <row r="95" spans="1:13" ht="26.25" customHeight="1">
      <c r="A95" s="70"/>
      <c r="B95" s="74"/>
      <c r="C95" s="74"/>
      <c r="D95" s="70"/>
      <c r="E95" s="70"/>
      <c r="F95" s="70"/>
      <c r="G95" s="70"/>
      <c r="H95" s="75"/>
    </row>
    <row r="96" spans="1:13" ht="26.25" customHeight="1">
      <c r="A96" s="70"/>
      <c r="B96" s="74"/>
      <c r="C96" s="74"/>
      <c r="D96" s="70"/>
      <c r="E96" s="70"/>
      <c r="F96" s="70"/>
      <c r="G96" s="70"/>
      <c r="H96" s="75"/>
    </row>
  </sheetData>
  <mergeCells count="40">
    <mergeCell ref="L11:L12"/>
    <mergeCell ref="C68:C69"/>
    <mergeCell ref="A81:C81"/>
    <mergeCell ref="A82:H82"/>
    <mergeCell ref="I11:I12"/>
    <mergeCell ref="J11:J12"/>
    <mergeCell ref="K11:K12"/>
    <mergeCell ref="A51:A53"/>
    <mergeCell ref="C51:C53"/>
    <mergeCell ref="E51:E53"/>
    <mergeCell ref="G51:G53"/>
    <mergeCell ref="A59:A60"/>
    <mergeCell ref="A64:A65"/>
    <mergeCell ref="C64:C65"/>
    <mergeCell ref="E64:E65"/>
    <mergeCell ref="A44:A46"/>
    <mergeCell ref="C44:C45"/>
    <mergeCell ref="G44:G46"/>
    <mergeCell ref="A48:A50"/>
    <mergeCell ref="C48:C50"/>
    <mergeCell ref="G48:G50"/>
    <mergeCell ref="H19:H20"/>
    <mergeCell ref="C26:C27"/>
    <mergeCell ref="C29:C30"/>
    <mergeCell ref="C33:C34"/>
    <mergeCell ref="A36:A37"/>
    <mergeCell ref="C36:C37"/>
    <mergeCell ref="G36:G37"/>
    <mergeCell ref="D11:D12"/>
    <mergeCell ref="A15:A16"/>
    <mergeCell ref="A17:A18"/>
    <mergeCell ref="C17:C18"/>
    <mergeCell ref="G17:G19"/>
    <mergeCell ref="A19:A20"/>
    <mergeCell ref="C19:C20"/>
    <mergeCell ref="A2:A3"/>
    <mergeCell ref="C2:C3"/>
    <mergeCell ref="G2:G3"/>
    <mergeCell ref="A5:A6"/>
    <mergeCell ref="C5:C6"/>
  </mergeCells>
  <phoneticPr fontId="4" type="noConversion"/>
  <printOptions horizontalCentered="1"/>
  <pageMargins left="0.55118110236220474" right="0.55118110236220474" top="0.59055118110236227" bottom="0.59055118110236227" header="0.51181102362204722" footer="0.51181102362204722"/>
  <pageSetup paperSize="9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C14" sqref="C14"/>
    </sheetView>
  </sheetViews>
  <sheetFormatPr defaultRowHeight="15"/>
  <cols>
    <col min="1" max="1" width="9" style="82"/>
    <col min="2" max="2" width="20.875" style="82" customWidth="1"/>
    <col min="3" max="8" width="10.5" style="82" customWidth="1"/>
    <col min="9" max="9" width="16.25" style="82" hidden="1" customWidth="1"/>
    <col min="10" max="10" width="14.875" style="82" hidden="1" customWidth="1"/>
    <col min="11" max="11" width="15.25" style="82" hidden="1" customWidth="1"/>
    <col min="12" max="12" width="15.25" style="82" customWidth="1"/>
    <col min="13" max="16384" width="9" style="82"/>
  </cols>
  <sheetData>
    <row r="1" spans="1:14">
      <c r="A1" s="151" t="s">
        <v>246</v>
      </c>
      <c r="B1" s="152"/>
      <c r="C1" s="152"/>
      <c r="D1" s="152"/>
      <c r="E1" s="152"/>
      <c r="F1" s="152"/>
      <c r="G1" s="152"/>
      <c r="H1" s="152"/>
      <c r="I1" s="82">
        <v>0.9</v>
      </c>
      <c r="J1" s="82">
        <v>0.8</v>
      </c>
      <c r="K1" s="83">
        <v>0.7</v>
      </c>
      <c r="L1" s="83"/>
    </row>
    <row r="2" spans="1:14" ht="30.75" customHeight="1">
      <c r="A2" s="84"/>
      <c r="B2" s="84" t="s">
        <v>211</v>
      </c>
      <c r="C2" s="84" t="s">
        <v>212</v>
      </c>
      <c r="D2" s="84" t="s">
        <v>213</v>
      </c>
      <c r="E2" s="84" t="s">
        <v>214</v>
      </c>
      <c r="F2" s="84" t="s">
        <v>215</v>
      </c>
      <c r="G2" s="84" t="s">
        <v>216</v>
      </c>
      <c r="H2" s="84" t="s">
        <v>217</v>
      </c>
      <c r="I2" s="84" t="s">
        <v>218</v>
      </c>
      <c r="J2" s="84" t="s">
        <v>219</v>
      </c>
      <c r="K2" s="84" t="s">
        <v>220</v>
      </c>
      <c r="M2" s="82" t="s">
        <v>221</v>
      </c>
      <c r="N2" s="85">
        <v>1.4999999999999999E-2</v>
      </c>
    </row>
    <row r="3" spans="1:14" ht="30.75" customHeight="1">
      <c r="A3" s="92" t="s">
        <v>231</v>
      </c>
      <c r="B3" s="93">
        <v>800</v>
      </c>
      <c r="C3" s="94">
        <f>ROUND(B3*$N$2,0)</f>
        <v>12</v>
      </c>
      <c r="D3" s="94">
        <f>B3+C3</f>
        <v>812</v>
      </c>
      <c r="E3" s="94">
        <f>ROUND(D3*$N$6,0)</f>
        <v>16</v>
      </c>
      <c r="F3" s="94">
        <f>ROUND((D3+E3)*$N$3*($N$4/2),0)</f>
        <v>2</v>
      </c>
      <c r="G3" s="94">
        <f>ROUND((D3+E3)*$N$5,0)</f>
        <v>124</v>
      </c>
      <c r="H3" s="94">
        <f>D3+E3+F3+G3</f>
        <v>954</v>
      </c>
      <c r="I3" s="93">
        <f>ROUND(H3*$I$1,0)</f>
        <v>859</v>
      </c>
      <c r="J3" s="93">
        <f>ROUND(H3*$J$1,0)</f>
        <v>763</v>
      </c>
      <c r="K3" s="93">
        <f>ROUND(H3*$K$1,0)</f>
        <v>668</v>
      </c>
      <c r="M3" s="82" t="s">
        <v>215</v>
      </c>
      <c r="N3" s="85">
        <v>4.3499999999999997E-2</v>
      </c>
    </row>
    <row r="4" spans="1:14" ht="30.75" customHeight="1">
      <c r="A4" s="92" t="s">
        <v>207</v>
      </c>
      <c r="B4" s="95">
        <v>1200</v>
      </c>
      <c r="C4" s="96">
        <f t="shared" ref="C4:C7" si="0">ROUND(B4*$N$2,0)</f>
        <v>18</v>
      </c>
      <c r="D4" s="96">
        <f t="shared" ref="D4:D5" si="1">B4+C4</f>
        <v>1218</v>
      </c>
      <c r="E4" s="96">
        <f t="shared" ref="E4:E7" si="2">ROUND(D4*$N$6,0)</f>
        <v>24</v>
      </c>
      <c r="F4" s="96">
        <f t="shared" ref="F4:F5" si="3">ROUND((D4+E4)*$N$3*($N$4/2),0)</f>
        <v>3</v>
      </c>
      <c r="G4" s="96">
        <f t="shared" ref="G4:G5" si="4">ROUND((D4+E4)*$N$5,0)</f>
        <v>186</v>
      </c>
      <c r="H4" s="96">
        <f t="shared" ref="H4:H5" si="5">D4+E4+F4+G4</f>
        <v>1431</v>
      </c>
      <c r="I4" s="95">
        <f t="shared" ref="I4:I7" si="6">ROUND(H4*$I$1,0)</f>
        <v>1288</v>
      </c>
      <c r="J4" s="95">
        <f t="shared" ref="J4:J5" si="7">ROUND(H4*$J$1,0)</f>
        <v>1145</v>
      </c>
      <c r="K4" s="95">
        <f t="shared" ref="K4:K5" si="8">ROUND(H4*$K$1,0)</f>
        <v>1002</v>
      </c>
      <c r="M4" s="82" t="s">
        <v>222</v>
      </c>
      <c r="N4" s="82">
        <v>0.1</v>
      </c>
    </row>
    <row r="5" spans="1:14" ht="30.75" customHeight="1">
      <c r="A5" s="92" t="s">
        <v>206</v>
      </c>
      <c r="B5" s="87">
        <v>1600</v>
      </c>
      <c r="C5" s="88">
        <f t="shared" si="0"/>
        <v>24</v>
      </c>
      <c r="D5" s="88">
        <f t="shared" si="1"/>
        <v>1624</v>
      </c>
      <c r="E5" s="88">
        <f t="shared" si="2"/>
        <v>32</v>
      </c>
      <c r="F5" s="88">
        <f t="shared" si="3"/>
        <v>4</v>
      </c>
      <c r="G5" s="88">
        <f t="shared" si="4"/>
        <v>248</v>
      </c>
      <c r="H5" s="88">
        <f t="shared" si="5"/>
        <v>1908</v>
      </c>
      <c r="I5" s="87">
        <f t="shared" si="6"/>
        <v>1717</v>
      </c>
      <c r="J5" s="87">
        <f t="shared" si="7"/>
        <v>1526</v>
      </c>
      <c r="K5" s="87">
        <f t="shared" si="8"/>
        <v>1336</v>
      </c>
      <c r="M5" s="82" t="s">
        <v>224</v>
      </c>
      <c r="N5" s="89">
        <v>0.15</v>
      </c>
    </row>
    <row r="6" spans="1:14" ht="30.75" customHeight="1">
      <c r="A6" s="86" t="s">
        <v>223</v>
      </c>
      <c r="B6" s="95">
        <v>3000</v>
      </c>
      <c r="C6" s="96">
        <f t="shared" si="0"/>
        <v>45</v>
      </c>
      <c r="D6" s="96">
        <f t="shared" ref="D6" si="9">B6+C6</f>
        <v>3045</v>
      </c>
      <c r="E6" s="96">
        <f t="shared" si="2"/>
        <v>61</v>
      </c>
      <c r="F6" s="96">
        <f t="shared" ref="F6" si="10">ROUND((D6+E6)*$N$3*($N$4/2),0)</f>
        <v>7</v>
      </c>
      <c r="G6" s="96">
        <f t="shared" ref="G6" si="11">ROUND((D6+E6)*$N$5,0)</f>
        <v>466</v>
      </c>
      <c r="H6" s="96">
        <f t="shared" ref="H6" si="12">D6+E6+F6+G6</f>
        <v>3579</v>
      </c>
      <c r="I6" s="95">
        <f t="shared" si="6"/>
        <v>3221</v>
      </c>
      <c r="J6" s="95">
        <f t="shared" ref="J6" si="13">ROUND(H6*$J$1,0)</f>
        <v>2863</v>
      </c>
      <c r="K6" s="95">
        <f t="shared" ref="K6" si="14">ROUND(H6*$K$1,0)</f>
        <v>2505</v>
      </c>
      <c r="M6" s="82" t="s">
        <v>226</v>
      </c>
      <c r="N6" s="89">
        <v>0.02</v>
      </c>
    </row>
    <row r="7" spans="1:14" ht="15.75">
      <c r="A7" s="86" t="s">
        <v>225</v>
      </c>
      <c r="B7" s="97">
        <v>2000</v>
      </c>
      <c r="C7" s="98">
        <f t="shared" si="0"/>
        <v>30</v>
      </c>
      <c r="D7" s="98">
        <f t="shared" ref="D7" si="15">B7+C7</f>
        <v>2030</v>
      </c>
      <c r="E7" s="98">
        <f t="shared" si="2"/>
        <v>41</v>
      </c>
      <c r="F7" s="98">
        <f t="shared" ref="F7" si="16">ROUND((D7+E7)*$N$3*($N$4/2),0)</f>
        <v>5</v>
      </c>
      <c r="G7" s="98">
        <f t="shared" ref="G7" si="17">ROUND((D7+E7)*$N$5,0)</f>
        <v>311</v>
      </c>
      <c r="H7" s="98">
        <f t="shared" ref="H7" si="18">D7+E7+F7+G7</f>
        <v>2387</v>
      </c>
      <c r="I7" s="97">
        <f t="shared" si="6"/>
        <v>2148</v>
      </c>
      <c r="J7" s="97">
        <f t="shared" ref="J7" si="19">ROUND(H7*$J$1,0)</f>
        <v>1910</v>
      </c>
      <c r="K7" s="97">
        <f t="shared" ref="K7" si="20">ROUND(H7*$K$1,0)</f>
        <v>1671</v>
      </c>
    </row>
    <row r="8" spans="1:14">
      <c r="A8" s="153" t="s">
        <v>247</v>
      </c>
      <c r="B8" s="154"/>
      <c r="C8" s="154"/>
      <c r="D8" s="154"/>
      <c r="E8" s="154"/>
      <c r="F8" s="154"/>
      <c r="G8" s="154"/>
      <c r="H8" s="154"/>
    </row>
    <row r="9" spans="1:14">
      <c r="A9" s="119" t="s">
        <v>248</v>
      </c>
      <c r="B9" s="82">
        <v>700</v>
      </c>
      <c r="C9" s="98">
        <f t="shared" ref="C9:C10" si="21">ROUND(B9*$N$2,0)</f>
        <v>11</v>
      </c>
      <c r="D9" s="98">
        <f t="shared" ref="D9:D10" si="22">B9+C9</f>
        <v>711</v>
      </c>
      <c r="E9" s="98">
        <f t="shared" ref="E9:E10" si="23">ROUND(D9*$N$6,0)</f>
        <v>14</v>
      </c>
      <c r="F9" s="98">
        <f t="shared" ref="F9:F10" si="24">ROUND((D9+E9)*$N$3*($N$4/2),0)</f>
        <v>2</v>
      </c>
      <c r="G9" s="98">
        <f t="shared" ref="G9:G10" si="25">ROUND((D9+E9)*$N$5,0)</f>
        <v>109</v>
      </c>
      <c r="H9" s="98">
        <f t="shared" ref="H9:H10" si="26">D9+E9+F9+G9</f>
        <v>836</v>
      </c>
    </row>
    <row r="10" spans="1:14">
      <c r="A10" s="119" t="s">
        <v>249</v>
      </c>
      <c r="B10" s="82">
        <f>ROUND((435+652)/2+(203+407)/2,0)</f>
        <v>849</v>
      </c>
      <c r="C10" s="98">
        <f t="shared" si="21"/>
        <v>13</v>
      </c>
      <c r="D10" s="98">
        <f t="shared" si="22"/>
        <v>862</v>
      </c>
      <c r="E10" s="98">
        <f t="shared" si="23"/>
        <v>17</v>
      </c>
      <c r="F10" s="98">
        <f t="shared" si="24"/>
        <v>2</v>
      </c>
      <c r="G10" s="98">
        <f t="shared" si="25"/>
        <v>132</v>
      </c>
      <c r="H10" s="98">
        <f t="shared" si="26"/>
        <v>1013</v>
      </c>
    </row>
  </sheetData>
  <mergeCells count="2">
    <mergeCell ref="A1:H1"/>
    <mergeCell ref="A8:H8"/>
  </mergeCells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3"/>
  <sheetViews>
    <sheetView tabSelected="1" workbookViewId="0">
      <selection activeCell="D11" sqref="D11"/>
    </sheetView>
  </sheetViews>
  <sheetFormatPr defaultRowHeight="13.5"/>
  <cols>
    <col min="1" max="1" width="23.375" style="155" customWidth="1"/>
    <col min="2" max="9" width="15.75" style="155" customWidth="1"/>
    <col min="10" max="256" width="9" style="155"/>
    <col min="257" max="257" width="23.375" style="155" customWidth="1"/>
    <col min="258" max="265" width="15.75" style="155" customWidth="1"/>
    <col min="266" max="512" width="9" style="155"/>
    <col min="513" max="513" width="23.375" style="155" customWidth="1"/>
    <col min="514" max="521" width="15.75" style="155" customWidth="1"/>
    <col min="522" max="768" width="9" style="155"/>
    <col min="769" max="769" width="23.375" style="155" customWidth="1"/>
    <col min="770" max="777" width="15.75" style="155" customWidth="1"/>
    <col min="778" max="1024" width="9" style="155"/>
    <col min="1025" max="1025" width="23.375" style="155" customWidth="1"/>
    <col min="1026" max="1033" width="15.75" style="155" customWidth="1"/>
    <col min="1034" max="1280" width="9" style="155"/>
    <col min="1281" max="1281" width="23.375" style="155" customWidth="1"/>
    <col min="1282" max="1289" width="15.75" style="155" customWidth="1"/>
    <col min="1290" max="1536" width="9" style="155"/>
    <col min="1537" max="1537" width="23.375" style="155" customWidth="1"/>
    <col min="1538" max="1545" width="15.75" style="155" customWidth="1"/>
    <col min="1546" max="1792" width="9" style="155"/>
    <col min="1793" max="1793" width="23.375" style="155" customWidth="1"/>
    <col min="1794" max="1801" width="15.75" style="155" customWidth="1"/>
    <col min="1802" max="2048" width="9" style="155"/>
    <col min="2049" max="2049" width="23.375" style="155" customWidth="1"/>
    <col min="2050" max="2057" width="15.75" style="155" customWidth="1"/>
    <col min="2058" max="2304" width="9" style="155"/>
    <col min="2305" max="2305" width="23.375" style="155" customWidth="1"/>
    <col min="2306" max="2313" width="15.75" style="155" customWidth="1"/>
    <col min="2314" max="2560" width="9" style="155"/>
    <col min="2561" max="2561" width="23.375" style="155" customWidth="1"/>
    <col min="2562" max="2569" width="15.75" style="155" customWidth="1"/>
    <col min="2570" max="2816" width="9" style="155"/>
    <col min="2817" max="2817" width="23.375" style="155" customWidth="1"/>
    <col min="2818" max="2825" width="15.75" style="155" customWidth="1"/>
    <col min="2826" max="3072" width="9" style="155"/>
    <col min="3073" max="3073" width="23.375" style="155" customWidth="1"/>
    <col min="3074" max="3081" width="15.75" style="155" customWidth="1"/>
    <col min="3082" max="3328" width="9" style="155"/>
    <col min="3329" max="3329" width="23.375" style="155" customWidth="1"/>
    <col min="3330" max="3337" width="15.75" style="155" customWidth="1"/>
    <col min="3338" max="3584" width="9" style="155"/>
    <col min="3585" max="3585" width="23.375" style="155" customWidth="1"/>
    <col min="3586" max="3593" width="15.75" style="155" customWidth="1"/>
    <col min="3594" max="3840" width="9" style="155"/>
    <col min="3841" max="3841" width="23.375" style="155" customWidth="1"/>
    <col min="3842" max="3849" width="15.75" style="155" customWidth="1"/>
    <col min="3850" max="4096" width="9" style="155"/>
    <col min="4097" max="4097" width="23.375" style="155" customWidth="1"/>
    <col min="4098" max="4105" width="15.75" style="155" customWidth="1"/>
    <col min="4106" max="4352" width="9" style="155"/>
    <col min="4353" max="4353" width="23.375" style="155" customWidth="1"/>
    <col min="4354" max="4361" width="15.75" style="155" customWidth="1"/>
    <col min="4362" max="4608" width="9" style="155"/>
    <col min="4609" max="4609" width="23.375" style="155" customWidth="1"/>
    <col min="4610" max="4617" width="15.75" style="155" customWidth="1"/>
    <col min="4618" max="4864" width="9" style="155"/>
    <col min="4865" max="4865" width="23.375" style="155" customWidth="1"/>
    <col min="4866" max="4873" width="15.75" style="155" customWidth="1"/>
    <col min="4874" max="5120" width="9" style="155"/>
    <col min="5121" max="5121" width="23.375" style="155" customWidth="1"/>
    <col min="5122" max="5129" width="15.75" style="155" customWidth="1"/>
    <col min="5130" max="5376" width="9" style="155"/>
    <col min="5377" max="5377" width="23.375" style="155" customWidth="1"/>
    <col min="5378" max="5385" width="15.75" style="155" customWidth="1"/>
    <col min="5386" max="5632" width="9" style="155"/>
    <col min="5633" max="5633" width="23.375" style="155" customWidth="1"/>
    <col min="5634" max="5641" width="15.75" style="155" customWidth="1"/>
    <col min="5642" max="5888" width="9" style="155"/>
    <col min="5889" max="5889" width="23.375" style="155" customWidth="1"/>
    <col min="5890" max="5897" width="15.75" style="155" customWidth="1"/>
    <col min="5898" max="6144" width="9" style="155"/>
    <col min="6145" max="6145" width="23.375" style="155" customWidth="1"/>
    <col min="6146" max="6153" width="15.75" style="155" customWidth="1"/>
    <col min="6154" max="6400" width="9" style="155"/>
    <col min="6401" max="6401" width="23.375" style="155" customWidth="1"/>
    <col min="6402" max="6409" width="15.75" style="155" customWidth="1"/>
    <col min="6410" max="6656" width="9" style="155"/>
    <col min="6657" max="6657" width="23.375" style="155" customWidth="1"/>
    <col min="6658" max="6665" width="15.75" style="155" customWidth="1"/>
    <col min="6666" max="6912" width="9" style="155"/>
    <col min="6913" max="6913" width="23.375" style="155" customWidth="1"/>
    <col min="6914" max="6921" width="15.75" style="155" customWidth="1"/>
    <col min="6922" max="7168" width="9" style="155"/>
    <col min="7169" max="7169" width="23.375" style="155" customWidth="1"/>
    <col min="7170" max="7177" width="15.75" style="155" customWidth="1"/>
    <col min="7178" max="7424" width="9" style="155"/>
    <col min="7425" max="7425" width="23.375" style="155" customWidth="1"/>
    <col min="7426" max="7433" width="15.75" style="155" customWidth="1"/>
    <col min="7434" max="7680" width="9" style="155"/>
    <col min="7681" max="7681" width="23.375" style="155" customWidth="1"/>
    <col min="7682" max="7689" width="15.75" style="155" customWidth="1"/>
    <col min="7690" max="7936" width="9" style="155"/>
    <col min="7937" max="7937" width="23.375" style="155" customWidth="1"/>
    <col min="7938" max="7945" width="15.75" style="155" customWidth="1"/>
    <col min="7946" max="8192" width="9" style="155"/>
    <col min="8193" max="8193" width="23.375" style="155" customWidth="1"/>
    <col min="8194" max="8201" width="15.75" style="155" customWidth="1"/>
    <col min="8202" max="8448" width="9" style="155"/>
    <col min="8449" max="8449" width="23.375" style="155" customWidth="1"/>
    <col min="8450" max="8457" width="15.75" style="155" customWidth="1"/>
    <col min="8458" max="8704" width="9" style="155"/>
    <col min="8705" max="8705" width="23.375" style="155" customWidth="1"/>
    <col min="8706" max="8713" width="15.75" style="155" customWidth="1"/>
    <col min="8714" max="8960" width="9" style="155"/>
    <col min="8961" max="8961" width="23.375" style="155" customWidth="1"/>
    <col min="8962" max="8969" width="15.75" style="155" customWidth="1"/>
    <col min="8970" max="9216" width="9" style="155"/>
    <col min="9217" max="9217" width="23.375" style="155" customWidth="1"/>
    <col min="9218" max="9225" width="15.75" style="155" customWidth="1"/>
    <col min="9226" max="9472" width="9" style="155"/>
    <col min="9473" max="9473" width="23.375" style="155" customWidth="1"/>
    <col min="9474" max="9481" width="15.75" style="155" customWidth="1"/>
    <col min="9482" max="9728" width="9" style="155"/>
    <col min="9729" max="9729" width="23.375" style="155" customWidth="1"/>
    <col min="9730" max="9737" width="15.75" style="155" customWidth="1"/>
    <col min="9738" max="9984" width="9" style="155"/>
    <col min="9985" max="9985" width="23.375" style="155" customWidth="1"/>
    <col min="9986" max="9993" width="15.75" style="155" customWidth="1"/>
    <col min="9994" max="10240" width="9" style="155"/>
    <col min="10241" max="10241" width="23.375" style="155" customWidth="1"/>
    <col min="10242" max="10249" width="15.75" style="155" customWidth="1"/>
    <col min="10250" max="10496" width="9" style="155"/>
    <col min="10497" max="10497" width="23.375" style="155" customWidth="1"/>
    <col min="10498" max="10505" width="15.75" style="155" customWidth="1"/>
    <col min="10506" max="10752" width="9" style="155"/>
    <col min="10753" max="10753" width="23.375" style="155" customWidth="1"/>
    <col min="10754" max="10761" width="15.75" style="155" customWidth="1"/>
    <col min="10762" max="11008" width="9" style="155"/>
    <col min="11009" max="11009" width="23.375" style="155" customWidth="1"/>
    <col min="11010" max="11017" width="15.75" style="155" customWidth="1"/>
    <col min="11018" max="11264" width="9" style="155"/>
    <col min="11265" max="11265" width="23.375" style="155" customWidth="1"/>
    <col min="11266" max="11273" width="15.75" style="155" customWidth="1"/>
    <col min="11274" max="11520" width="9" style="155"/>
    <col min="11521" max="11521" width="23.375" style="155" customWidth="1"/>
    <col min="11522" max="11529" width="15.75" style="155" customWidth="1"/>
    <col min="11530" max="11776" width="9" style="155"/>
    <col min="11777" max="11777" width="23.375" style="155" customWidth="1"/>
    <col min="11778" max="11785" width="15.75" style="155" customWidth="1"/>
    <col min="11786" max="12032" width="9" style="155"/>
    <col min="12033" max="12033" width="23.375" style="155" customWidth="1"/>
    <col min="12034" max="12041" width="15.75" style="155" customWidth="1"/>
    <col min="12042" max="12288" width="9" style="155"/>
    <col min="12289" max="12289" width="23.375" style="155" customWidth="1"/>
    <col min="12290" max="12297" width="15.75" style="155" customWidth="1"/>
    <col min="12298" max="12544" width="9" style="155"/>
    <col min="12545" max="12545" width="23.375" style="155" customWidth="1"/>
    <col min="12546" max="12553" width="15.75" style="155" customWidth="1"/>
    <col min="12554" max="12800" width="9" style="155"/>
    <col min="12801" max="12801" width="23.375" style="155" customWidth="1"/>
    <col min="12802" max="12809" width="15.75" style="155" customWidth="1"/>
    <col min="12810" max="13056" width="9" style="155"/>
    <col min="13057" max="13057" width="23.375" style="155" customWidth="1"/>
    <col min="13058" max="13065" width="15.75" style="155" customWidth="1"/>
    <col min="13066" max="13312" width="9" style="155"/>
    <col min="13313" max="13313" width="23.375" style="155" customWidth="1"/>
    <col min="13314" max="13321" width="15.75" style="155" customWidth="1"/>
    <col min="13322" max="13568" width="9" style="155"/>
    <col min="13569" max="13569" width="23.375" style="155" customWidth="1"/>
    <col min="13570" max="13577" width="15.75" style="155" customWidth="1"/>
    <col min="13578" max="13824" width="9" style="155"/>
    <col min="13825" max="13825" width="23.375" style="155" customWidth="1"/>
    <col min="13826" max="13833" width="15.75" style="155" customWidth="1"/>
    <col min="13834" max="14080" width="9" style="155"/>
    <col min="14081" max="14081" width="23.375" style="155" customWidth="1"/>
    <col min="14082" max="14089" width="15.75" style="155" customWidth="1"/>
    <col min="14090" max="14336" width="9" style="155"/>
    <col min="14337" max="14337" width="23.375" style="155" customWidth="1"/>
    <col min="14338" max="14345" width="15.75" style="155" customWidth="1"/>
    <col min="14346" max="14592" width="9" style="155"/>
    <col min="14593" max="14593" width="23.375" style="155" customWidth="1"/>
    <col min="14594" max="14601" width="15.75" style="155" customWidth="1"/>
    <col min="14602" max="14848" width="9" style="155"/>
    <col min="14849" max="14849" width="23.375" style="155" customWidth="1"/>
    <col min="14850" max="14857" width="15.75" style="155" customWidth="1"/>
    <col min="14858" max="15104" width="9" style="155"/>
    <col min="15105" max="15105" width="23.375" style="155" customWidth="1"/>
    <col min="15106" max="15113" width="15.75" style="155" customWidth="1"/>
    <col min="15114" max="15360" width="9" style="155"/>
    <col min="15361" max="15361" width="23.375" style="155" customWidth="1"/>
    <col min="15362" max="15369" width="15.75" style="155" customWidth="1"/>
    <col min="15370" max="15616" width="9" style="155"/>
    <col min="15617" max="15617" width="23.375" style="155" customWidth="1"/>
    <col min="15618" max="15625" width="15.75" style="155" customWidth="1"/>
    <col min="15626" max="15872" width="9" style="155"/>
    <col min="15873" max="15873" width="23.375" style="155" customWidth="1"/>
    <col min="15874" max="15881" width="15.75" style="155" customWidth="1"/>
    <col min="15882" max="16128" width="9" style="155"/>
    <col min="16129" max="16129" width="23.375" style="155" customWidth="1"/>
    <col min="16130" max="16137" width="15.75" style="155" customWidth="1"/>
    <col min="16138" max="16384" width="9" style="155"/>
  </cols>
  <sheetData>
    <row r="1" spans="1:10" ht="16.5">
      <c r="A1" s="157" t="s">
        <v>267</v>
      </c>
      <c r="B1" s="157">
        <f>出租面积!D81</f>
        <v>18470.2</v>
      </c>
      <c r="C1" s="163"/>
      <c r="D1" s="163"/>
      <c r="E1" s="163"/>
      <c r="F1" s="163"/>
      <c r="G1" s="161"/>
    </row>
    <row r="2" spans="1:10" ht="16.5">
      <c r="A2" s="157" t="s">
        <v>266</v>
      </c>
      <c r="B2" s="157" t="e">
        <f>SUM(C14:C23)</f>
        <v>#DIV/0!</v>
      </c>
      <c r="C2" s="163"/>
      <c r="D2" s="163"/>
      <c r="E2" s="163"/>
      <c r="F2" s="163"/>
      <c r="G2" s="161"/>
    </row>
    <row r="3" spans="1:10" ht="16.5">
      <c r="A3" s="157" t="s">
        <v>278</v>
      </c>
      <c r="B3" s="165">
        <v>43243</v>
      </c>
      <c r="C3" s="163"/>
      <c r="D3" s="163"/>
      <c r="E3" s="163"/>
      <c r="F3" s="163"/>
      <c r="G3" s="161"/>
    </row>
    <row r="4" spans="1:10" ht="33">
      <c r="A4" s="157" t="s">
        <v>277</v>
      </c>
      <c r="B4" s="157" t="s">
        <v>276</v>
      </c>
      <c r="C4" s="157" t="s">
        <v>264</v>
      </c>
      <c r="D4" s="157" t="s">
        <v>263</v>
      </c>
      <c r="E4" s="163"/>
      <c r="F4" s="161"/>
      <c r="G4" s="161"/>
    </row>
    <row r="5" spans="1:10" ht="16.5">
      <c r="A5" s="157" t="s">
        <v>275</v>
      </c>
      <c r="B5" s="157">
        <f>出租面积!L81/10000</f>
        <v>2860.6977999999999</v>
      </c>
      <c r="C5" s="157">
        <f>ROUND(B5*10000/$B$1,0)</f>
        <v>1549</v>
      </c>
      <c r="D5" s="157" t="e">
        <f>ROUND(B5*10000/$B$2,0)</f>
        <v>#DIV/0!</v>
      </c>
      <c r="E5" s="163"/>
      <c r="F5" s="161"/>
      <c r="G5" s="161"/>
    </row>
    <row r="6" spans="1:10" ht="16.5">
      <c r="A6" s="157" t="s">
        <v>274</v>
      </c>
      <c r="B6" s="157" t="e">
        <f>SUM(G14:G23)</f>
        <v>#REF!</v>
      </c>
      <c r="C6" s="157" t="e">
        <f>ROUND(B6*10000/$B$1,0)</f>
        <v>#REF!</v>
      </c>
      <c r="D6" s="157" t="e">
        <f>ROUND(B6*10000/$B$2,0)</f>
        <v>#REF!</v>
      </c>
      <c r="E6" s="163"/>
      <c r="F6" s="161"/>
      <c r="G6" s="161"/>
    </row>
    <row r="7" spans="1:10" ht="16.5">
      <c r="A7" s="157" t="s">
        <v>273</v>
      </c>
      <c r="B7" s="157">
        <f>SUM(H14:H23)</f>
        <v>0</v>
      </c>
      <c r="C7" s="157">
        <f>ROUND(B7*10000/$B$1,0)</f>
        <v>0</v>
      </c>
      <c r="D7" s="157" t="e">
        <f>ROUND(B7*10000/$B$2,0)</f>
        <v>#DIV/0!</v>
      </c>
      <c r="E7" s="163"/>
      <c r="F7" s="161"/>
      <c r="G7" s="161"/>
    </row>
    <row r="8" spans="1:10" ht="16.5">
      <c r="A8" s="157" t="s">
        <v>272</v>
      </c>
      <c r="B8" s="157">
        <f>SUM(I14:I23)</f>
        <v>0</v>
      </c>
      <c r="C8" s="157">
        <f>ROUND(B8*10000/$B$1,0)</f>
        <v>0</v>
      </c>
      <c r="D8" s="157" t="e">
        <f>ROUND(B8*10000/$B$2,0)</f>
        <v>#DIV/0!</v>
      </c>
      <c r="E8" s="163"/>
      <c r="F8" s="161"/>
      <c r="G8" s="161"/>
    </row>
    <row r="9" spans="1:10" ht="16.5">
      <c r="A9" s="157" t="s">
        <v>271</v>
      </c>
      <c r="B9" s="164"/>
      <c r="C9" s="163"/>
      <c r="D9" s="163"/>
      <c r="E9" s="163"/>
      <c r="F9" s="161"/>
      <c r="G9" s="161"/>
    </row>
    <row r="10" spans="1:10" ht="16.5">
      <c r="A10" s="157" t="s">
        <v>270</v>
      </c>
      <c r="B10" s="164"/>
      <c r="C10" s="163"/>
      <c r="D10" s="163"/>
      <c r="E10" s="163"/>
      <c r="F10" s="161"/>
      <c r="G10" s="161"/>
    </row>
    <row r="11" spans="1:10" ht="16.5">
      <c r="A11" s="157" t="s">
        <v>269</v>
      </c>
      <c r="B11" s="164"/>
      <c r="C11" s="163"/>
      <c r="D11" s="163"/>
      <c r="E11" s="163"/>
      <c r="F11" s="161"/>
      <c r="G11" s="161"/>
    </row>
    <row r="12" spans="1:10" ht="16.5">
      <c r="A12" s="163"/>
      <c r="B12" s="163"/>
      <c r="C12" s="163"/>
      <c r="D12" s="163"/>
      <c r="E12" s="163"/>
      <c r="F12" s="161"/>
      <c r="G12" s="161"/>
    </row>
    <row r="13" spans="1:10" ht="33">
      <c r="A13" s="162" t="s">
        <v>268</v>
      </c>
      <c r="B13" s="159" t="s">
        <v>267</v>
      </c>
      <c r="C13" s="159" t="s">
        <v>266</v>
      </c>
      <c r="D13" s="159" t="s">
        <v>265</v>
      </c>
      <c r="E13" s="157" t="s">
        <v>264</v>
      </c>
      <c r="F13" s="157" t="s">
        <v>263</v>
      </c>
      <c r="G13" s="159" t="s">
        <v>262</v>
      </c>
      <c r="H13" s="159" t="s">
        <v>261</v>
      </c>
      <c r="I13" s="159" t="s">
        <v>260</v>
      </c>
      <c r="J13" s="161"/>
    </row>
    <row r="14" spans="1:10" ht="16.5">
      <c r="A14" s="158" t="s">
        <v>259</v>
      </c>
      <c r="B14" s="159">
        <f>'[1]数据-汇总表'!E3</f>
        <v>0</v>
      </c>
      <c r="C14" s="159" t="e">
        <f>'[1]数据-汇总表'!D3</f>
        <v>#DIV/0!</v>
      </c>
      <c r="D14" s="159" t="e">
        <f>[1]结果表!H118</f>
        <v>#REF!</v>
      </c>
      <c r="E14" s="159" t="e">
        <f>ROUND(D14*10000/B14,0)</f>
        <v>#REF!</v>
      </c>
      <c r="F14" s="159" t="e">
        <f>ROUND(D14*10000/C14,0)</f>
        <v>#REF!</v>
      </c>
      <c r="G14" s="159" t="e">
        <f>[1]结果表!D122</f>
        <v>#REF!</v>
      </c>
      <c r="H14" s="159" t="str">
        <f>[1]结果表!D124</f>
        <v>——</v>
      </c>
      <c r="I14" s="159" t="str">
        <f>[1]结果表!D126</f>
        <v>——</v>
      </c>
      <c r="J14" s="161"/>
    </row>
    <row r="15" spans="1:10" ht="16.5">
      <c r="A15" s="158" t="s">
        <v>258</v>
      </c>
      <c r="B15" s="156"/>
      <c r="C15" s="156"/>
      <c r="D15" s="156"/>
      <c r="E15" s="159" t="e">
        <f>ROUND(D15*10000/B15,0)</f>
        <v>#DIV/0!</v>
      </c>
      <c r="F15" s="159" t="e">
        <f>ROUND(D15*10000/C15,0)</f>
        <v>#DIV/0!</v>
      </c>
      <c r="G15" s="160"/>
      <c r="H15" s="160"/>
      <c r="I15" s="156"/>
      <c r="J15" s="161"/>
    </row>
    <row r="16" spans="1:10" ht="16.5">
      <c r="A16" s="158" t="s">
        <v>257</v>
      </c>
      <c r="B16" s="156"/>
      <c r="C16" s="156"/>
      <c r="D16" s="156"/>
      <c r="E16" s="159" t="e">
        <f>ROUND(D16*10000/B16,0)</f>
        <v>#DIV/0!</v>
      </c>
      <c r="F16" s="159" t="e">
        <f>ROUND(D16*10000/C16,0)</f>
        <v>#DIV/0!</v>
      </c>
      <c r="G16" s="160"/>
      <c r="H16" s="160"/>
      <c r="I16" s="156"/>
    </row>
    <row r="17" spans="1:9" ht="16.5">
      <c r="A17" s="158" t="s">
        <v>256</v>
      </c>
      <c r="B17" s="156"/>
      <c r="C17" s="156"/>
      <c r="D17" s="156"/>
      <c r="E17" s="159" t="e">
        <f>ROUND(D17*10000/B17,0)</f>
        <v>#DIV/0!</v>
      </c>
      <c r="F17" s="159" t="e">
        <f>ROUND(D17*10000/C17,0)</f>
        <v>#DIV/0!</v>
      </c>
      <c r="G17" s="160"/>
      <c r="H17" s="160"/>
      <c r="I17" s="156"/>
    </row>
    <row r="18" spans="1:9" ht="16.5">
      <c r="A18" s="158" t="s">
        <v>255</v>
      </c>
      <c r="B18" s="156"/>
      <c r="C18" s="156"/>
      <c r="D18" s="156"/>
      <c r="E18" s="159" t="e">
        <f>ROUND(D18*10000/B18,0)</f>
        <v>#DIV/0!</v>
      </c>
      <c r="F18" s="159" t="e">
        <f>ROUND(D18*10000/C18,0)</f>
        <v>#DIV/0!</v>
      </c>
      <c r="G18" s="156"/>
      <c r="H18" s="156"/>
      <c r="I18" s="156"/>
    </row>
    <row r="19" spans="1:9" ht="16.5">
      <c r="A19" s="158" t="s">
        <v>254</v>
      </c>
      <c r="B19" s="156"/>
      <c r="C19" s="156"/>
      <c r="D19" s="156"/>
      <c r="E19" s="159" t="e">
        <f>ROUND(D19*10000/B19,0)</f>
        <v>#DIV/0!</v>
      </c>
      <c r="F19" s="159" t="e">
        <f>ROUND(D19*10000/C19,0)</f>
        <v>#DIV/0!</v>
      </c>
      <c r="G19" s="156"/>
      <c r="H19" s="156"/>
      <c r="I19" s="156"/>
    </row>
    <row r="20" spans="1:9" ht="16.5">
      <c r="A20" s="158" t="s">
        <v>253</v>
      </c>
      <c r="B20" s="156"/>
      <c r="C20" s="156"/>
      <c r="D20" s="156"/>
      <c r="E20" s="159" t="e">
        <f>ROUND(D20*10000/B20,0)</f>
        <v>#DIV/0!</v>
      </c>
      <c r="F20" s="159" t="e">
        <f>ROUND(D20*10000/C20,0)</f>
        <v>#DIV/0!</v>
      </c>
      <c r="G20" s="156"/>
      <c r="H20" s="156"/>
      <c r="I20" s="156"/>
    </row>
    <row r="21" spans="1:9" ht="16.5">
      <c r="A21" s="158" t="s">
        <v>252</v>
      </c>
      <c r="B21" s="156"/>
      <c r="C21" s="156"/>
      <c r="D21" s="156"/>
      <c r="E21" s="159" t="e">
        <f>ROUND(D21*10000/B21,0)</f>
        <v>#DIV/0!</v>
      </c>
      <c r="F21" s="159" t="e">
        <f>ROUND(D21*10000/C21,0)</f>
        <v>#DIV/0!</v>
      </c>
      <c r="G21" s="156"/>
      <c r="H21" s="156"/>
      <c r="I21" s="156"/>
    </row>
    <row r="22" spans="1:9" ht="16.5">
      <c r="A22" s="158" t="s">
        <v>251</v>
      </c>
      <c r="B22" s="156"/>
      <c r="C22" s="156"/>
      <c r="D22" s="156"/>
      <c r="E22" s="159" t="e">
        <f>ROUND(D22*10000/B22,0)</f>
        <v>#DIV/0!</v>
      </c>
      <c r="F22" s="159" t="e">
        <f>ROUND(D22*10000/C22,0)</f>
        <v>#DIV/0!</v>
      </c>
      <c r="G22" s="156"/>
      <c r="H22" s="156"/>
      <c r="I22" s="156"/>
    </row>
    <row r="23" spans="1:9" ht="16.5">
      <c r="A23" s="158" t="s">
        <v>250</v>
      </c>
      <c r="B23" s="156"/>
      <c r="C23" s="156"/>
      <c r="D23" s="156"/>
      <c r="E23" s="157" t="e">
        <f>ROUND(D23*10000/B23,0)</f>
        <v>#DIV/0!</v>
      </c>
      <c r="F23" s="157" t="e">
        <f>ROUND(D23*10000/C23,0)</f>
        <v>#DIV/0!</v>
      </c>
      <c r="G23" s="156"/>
      <c r="H23" s="156"/>
      <c r="I23" s="156"/>
    </row>
  </sheetData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A14" sqref="A14"/>
    </sheetView>
  </sheetViews>
  <sheetFormatPr defaultRowHeight="13.5"/>
  <cols>
    <col min="1" max="1" width="20.625" customWidth="1"/>
    <col min="2" max="2" width="14.375" customWidth="1"/>
    <col min="3" max="3" width="17.125" customWidth="1"/>
  </cols>
  <sheetData>
    <row r="2" spans="1:3" ht="30.75" customHeight="1">
      <c r="A2" s="115"/>
      <c r="B2" s="81" t="s">
        <v>235</v>
      </c>
      <c r="C2" s="81" t="s">
        <v>240</v>
      </c>
    </row>
    <row r="3" spans="1:3" ht="30.75" customHeight="1">
      <c r="A3" s="81" t="s">
        <v>237</v>
      </c>
      <c r="B3" s="81">
        <v>19273.919999999998</v>
      </c>
      <c r="C3" s="81" t="s">
        <v>238</v>
      </c>
    </row>
    <row r="4" spans="1:3" ht="30.75" customHeight="1">
      <c r="A4" s="81" t="s">
        <v>236</v>
      </c>
      <c r="B4" s="81">
        <f>出租面积!I81</f>
        <v>13118.100000000006</v>
      </c>
      <c r="C4" s="81">
        <f>出租面积!L81</f>
        <v>28606978</v>
      </c>
    </row>
    <row r="5" spans="1:3" ht="30.75" customHeight="1">
      <c r="A5" s="81" t="s">
        <v>245</v>
      </c>
      <c r="B5" s="81">
        <f>70*13</f>
        <v>910</v>
      </c>
      <c r="C5" s="81">
        <f>ROUND(B5*出租面积!Q8*0.7,0)</f>
        <v>1520519</v>
      </c>
    </row>
    <row r="6" spans="1:3" ht="30.75" customHeight="1">
      <c r="A6" s="81" t="s">
        <v>244</v>
      </c>
      <c r="B6" s="81">
        <f>B3-B4-B5</f>
        <v>5245.8199999999924</v>
      </c>
      <c r="C6" s="81">
        <f>ROUND(B6*出租面积!Q4*0.7,0)</f>
        <v>3503159</v>
      </c>
    </row>
    <row r="7" spans="1:3" ht="30.75" customHeight="1">
      <c r="A7" s="81" t="s">
        <v>239</v>
      </c>
      <c r="B7" s="115"/>
      <c r="C7" s="81">
        <f>SUM(C4:C6)</f>
        <v>33630656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2018年5月</vt:lpstr>
      <vt:lpstr>出租面积</vt:lpstr>
      <vt:lpstr>单价估算</vt:lpstr>
      <vt:lpstr>系统读取表</vt:lpstr>
      <vt:lpstr>估算结果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kg</cp:lastModifiedBy>
  <dcterms:created xsi:type="dcterms:W3CDTF">2018-05-23T11:50:55Z</dcterms:created>
  <dcterms:modified xsi:type="dcterms:W3CDTF">2018-06-26T04:40:32Z</dcterms:modified>
</cp:coreProperties>
</file>