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8" i="74" l="1"/>
  <c r="D14" i="74" l="1"/>
  <c r="G6" i="74" l="1"/>
  <c r="F7" i="74"/>
  <c r="F5" i="74"/>
  <c r="G5" i="74" l="1"/>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3"/>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6" i="67"/>
  <c r="E12" i="76"/>
  <c r="C76" i="67"/>
  <c r="M22" i="67"/>
  <c r="E8" i="76"/>
  <c r="F26" i="67"/>
  <c r="M9" i="67"/>
  <c r="F5" i="73"/>
  <c r="F20" i="31"/>
  <c r="M6" i="15"/>
  <c r="F36" i="15"/>
  <c r="F8" i="67"/>
  <c r="M6" i="67"/>
  <c r="F43" i="67"/>
  <c r="F13" i="67"/>
  <c r="D34" i="9"/>
  <c r="M8" i="15"/>
  <c r="E13" i="76"/>
  <c r="F6" i="67"/>
  <c r="E2" i="69"/>
  <c r="F38" i="15"/>
  <c r="B11" i="76"/>
  <c r="J15" i="67"/>
  <c r="B12" i="76"/>
  <c r="F38" i="67"/>
  <c r="F43" i="15"/>
  <c r="E7" i="76"/>
  <c r="D6" i="73"/>
  <c r="F9" i="67"/>
  <c r="F40" i="67"/>
  <c r="M28" i="67"/>
  <c r="M9" i="15"/>
  <c r="B7" i="76"/>
  <c r="F26" i="15"/>
  <c r="B8" i="76"/>
  <c r="M24" i="15"/>
  <c r="F42" i="67"/>
  <c r="F7" i="15"/>
  <c r="M22" i="15"/>
  <c r="B9" i="76"/>
  <c r="D19" i="9"/>
  <c r="F4" i="73"/>
  <c r="B10" i="76"/>
  <c r="F16" i="67"/>
  <c r="E11" i="76"/>
  <c r="M29" i="15"/>
  <c r="L47" i="15"/>
  <c r="F7" i="73"/>
  <c r="F6" i="73"/>
  <c r="M28" i="15"/>
  <c r="M24" i="67"/>
  <c r="F13" i="15"/>
  <c r="M26" i="67"/>
  <c r="C76" i="15"/>
  <c r="L47" i="67"/>
  <c r="F37" i="67"/>
  <c r="E9" i="76"/>
  <c r="F3" i="73"/>
  <c r="F8" i="15"/>
  <c r="F40" i="15"/>
  <c r="M23" i="67"/>
  <c r="F37" i="15"/>
  <c r="F7" i="67"/>
  <c r="C20" i="9"/>
  <c r="F9" i="15"/>
  <c r="C19" i="9"/>
  <c r="M23" i="15"/>
  <c r="M26" i="15"/>
  <c r="E10" i="76"/>
  <c r="M8" i="67"/>
  <c r="F42" i="15"/>
  <c r="J15" i="15"/>
  <c r="L48" i="15"/>
  <c r="AO13" i="1"/>
  <c r="D35" i="9"/>
  <c r="F6" i="15"/>
  <c r="M29" i="67"/>
  <c r="F16" i="15"/>
  <c r="L48" i="67"/>
  <c r="B13" i="76"/>
  <c r="E2" i="68"/>
  <c r="D20" i="9"/>
  <c r="G23" i="43" l="1"/>
  <c r="C23" i="43" s="1"/>
  <c r="C42" i="1"/>
  <c r="C24" i="12" s="1"/>
  <c r="C7" i="36"/>
  <c r="C46" i="36" s="1"/>
  <c r="D46" i="36" s="1"/>
  <c r="E46" i="36" s="1"/>
  <c r="F46" i="36" s="1"/>
  <c r="G46" i="36" s="1"/>
  <c r="H46" i="36" s="1"/>
  <c r="I46" i="36" s="1"/>
  <c r="M47" i="9"/>
  <c r="C7" i="39"/>
  <c r="C67" i="39" s="1"/>
  <c r="C7" i="21"/>
  <c r="C7" i="35"/>
  <c r="C48" i="35" s="1"/>
  <c r="D48" i="35" s="1"/>
  <c r="E48" i="35" s="1"/>
  <c r="C7" i="34"/>
  <c r="C59" i="34" s="1"/>
  <c r="D59" i="34" s="1"/>
  <c r="E59" i="34" s="1"/>
  <c r="F59" i="34" s="1"/>
  <c r="G59" i="34" s="1"/>
  <c r="H59" i="34" s="1"/>
  <c r="I59" i="34" s="1"/>
  <c r="J59" i="34" s="1"/>
  <c r="K59" i="34" s="1"/>
  <c r="L59" i="34" s="1"/>
  <c r="M59" i="34" s="1"/>
  <c r="N59" i="34" s="1"/>
  <c r="O59" i="34" s="1"/>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C16" i="67"/>
  <c r="D3" i="73"/>
  <c r="D4" i="73"/>
  <c r="C16" i="15"/>
  <c r="D5" i="73"/>
  <c r="D7" i="73"/>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F41" i="15"/>
  <c r="M27" i="67"/>
  <c r="M27" i="15"/>
  <c r="F25" i="12" l="1"/>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I54" i="34" l="1"/>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D2" i="35"/>
  <c r="L51" i="15"/>
  <c r="D2" i="36"/>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1" i="1"/>
  <c r="AO12" i="1"/>
  <c r="AO8" i="1"/>
  <c r="AO6" i="1"/>
  <c r="AO10" i="1"/>
  <c r="AO9"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I4" i="52"/>
  <c r="C105" i="9"/>
  <c r="D8" i="52"/>
  <c r="C81" i="9"/>
  <c r="B51" i="72"/>
  <c r="F4" i="52"/>
  <c r="H4" i="52"/>
  <c r="C104" i="9"/>
  <c r="D53" i="9"/>
  <c r="D52" i="9"/>
  <c r="B47" i="72"/>
  <c r="D123" i="9"/>
  <c r="D9" i="52"/>
  <c r="M55" i="9"/>
  <c r="C5" i="74"/>
  <c r="B30" i="72"/>
  <c r="B20" i="72"/>
  <c r="C6" i="74"/>
  <c r="D14" i="53"/>
  <c r="B32" i="72"/>
  <c r="D4" i="52"/>
  <c r="D59" i="9"/>
  <c r="D15" i="53"/>
  <c r="B31" i="72"/>
  <c r="D122" i="9"/>
  <c r="D13" i="53"/>
  <c r="H108" i="9"/>
  <c r="C80" i="9"/>
  <c r="E80" i="9"/>
  <c r="E81" i="9"/>
  <c r="N58" i="9"/>
  <c r="P57" i="9"/>
  <c r="G4" i="52"/>
  <c r="B52" i="72"/>
  <c r="B53" i="72"/>
  <c r="C93" i="9"/>
  <c r="C86" i="9"/>
  <c r="E4" i="52"/>
  <c r="B48" i="72"/>
  <c r="H102" i="9"/>
  <c r="D7" i="53"/>
  <c r="B21" i="72"/>
  <c r="D6" i="53"/>
  <c r="B22" i="72"/>
  <c r="H107" i="9"/>
  <c r="M48" i="9"/>
  <c r="D5" i="53"/>
  <c r="E118" i="9"/>
  <c r="D118" i="9"/>
  <c r="D119" i="9"/>
  <c r="D5" i="52"/>
  <c r="B49" i="72"/>
  <c r="C78" i="9"/>
  <c r="C73" i="9"/>
  <c r="N61" i="9"/>
  <c r="N59" i="9"/>
  <c r="N60" i="9"/>
  <c r="D55" i="9"/>
  <c r="M53" i="9"/>
  <c r="N57" i="9"/>
  <c r="C96" i="9"/>
  <c r="E96" i="9"/>
  <c r="E97" i="9"/>
  <c r="H119" i="9"/>
  <c r="H5" i="52"/>
  <c r="M54" i="9"/>
  <c r="C97" i="9"/>
  <c r="D58" i="9"/>
  <c r="D56" i="9"/>
  <c r="C85" i="9"/>
  <c r="C95" i="9"/>
  <c r="G118" i="9"/>
  <c r="F118" i="9"/>
  <c r="F119" i="9"/>
  <c r="F5" i="52"/>
  <c r="C72" i="9"/>
  <c r="C79" i="9"/>
  <c r="I118" i="9"/>
  <c r="H118" i="9"/>
  <c r="H101" i="9"/>
  <c r="D45" i="9"/>
  <c r="C64" i="9"/>
  <c r="C63" i="9"/>
  <c r="C67" i="9"/>
  <c r="C68" i="9"/>
  <c r="D54"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<sst xmlns="http://schemas.openxmlformats.org/spreadsheetml/2006/main" count="7856" uniqueCount="3422">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</sst>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2025年9月29日</v>
      </c>
    </row>
    <row r="13" spans="1:2" s="1203" customFormat="1">
      <c r="A13" s="1201" t="s">
        <v>529</v>
      </c>
      <c r="B13" s="1202" t="str">
        <f>'预评函-1'!A18</f>
        <v>本次估价的“房地产价值”是指在正常市场情况下，在价值时点2025年9月29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45929</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1.22</v>
      </c>
      <c r="D5" s="3025">
        <f>IF(ISERROR(ROUND(POWER(1+E5,A5-C5)*(POWER(1+E5,C5)-1)/(POWER(1+E5,A5)-1),3)),0,ROUND(POWER(1+E5,A5-C5)*(POWER(1+E5,C5)-1)/(POWER(1+E5,A5)-1),4))</f>
        <v>5.8999999999999997E-2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11.23</v>
      </c>
      <c r="D6" s="3025">
        <f>IF(ISERROR(ROUND(POWER(1+E6,A6-C6)*(POWER(1+E6,C6)-1)/(POWER(1+E6,A6)-1),3)),0,ROUND(POWER(1+E6,A6-C6)*(POWER(1+E6,C6)-1)/(POWER(1+E6,A6)-1),4))</f>
        <v>0.41460000000000002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31.24</v>
      </c>
      <c r="D7" s="3025">
        <f>IF(ISERROR(ROUND(POWER(1+E7,A7-C7)*(POWER(1+E7,C7)-1)/(POWER(1+E7,A7)-1),3)),0,ROUND(POWER(1+E7,A7-C7)*(POWER(1+E7,C7)-1)/(POWER(1+E7,A7)-1),4))</f>
        <v>0.75480000000000003</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45929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45929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9" sqref="F9"/>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188.25</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45929</v>
      </c>
      <c r="C3" s="2686"/>
      <c r="D3" s="2686"/>
      <c r="E3" s="2686"/>
      <c r="F3" s="2686"/>
      <c r="G3" s="2687"/>
      <c r="H3" s="2688"/>
      <c r="I3" s="2688"/>
      <c r="J3" s="2688"/>
      <c r="K3" s="2688"/>
    </row>
    <row r="4" spans="1:11" ht="33">
      <c r="A4" s="2512" t="s">
        <v>661</v>
      </c>
      <c r="B4" s="2512" t="s">
        <v>660</v>
      </c>
      <c r="C4" s="2512" t="s">
        <v>659</v>
      </c>
      <c r="D4" s="2512" t="s">
        <v>658</v>
      </c>
      <c r="E4" s="2686"/>
      <c r="F4" s="2687"/>
      <c r="G4" s="2687" t="s">
        <v>3421</v>
      </c>
      <c r="H4" s="2688"/>
      <c r="I4" s="2688"/>
      <c r="J4" s="2688"/>
      <c r="K4" s="2688"/>
    </row>
    <row r="5" spans="1:11" ht="16.5">
      <c r="A5" s="2512" t="s">
        <v>657</v>
      </c>
      <c r="B5" s="2512">
        <f>SUM(D14:D23)</f>
        <v>291.79000000000002</v>
      </c>
      <c r="C5" s="2512">
        <f ca="1">IF(B5=D14,结果表!H102,ROUND(B5*10000/$B$1,0))</f>
        <v>0</v>
      </c>
      <c r="D5" s="2512" t="e">
        <f>ROUND(B5*10000/$B$2,0)</f>
        <v>#DIV/0!</v>
      </c>
      <c r="E5" s="3478" t="s">
        <v>3417</v>
      </c>
      <c r="F5" s="2687">
        <f>ROUND(F6*B14/10000,2)</f>
        <v>320.10000000000002</v>
      </c>
      <c r="G5" s="3479">
        <f>ROUND((F5-D14)/F5,4)</f>
        <v>8.8400000000000006E-2</v>
      </c>
      <c r="H5" s="2688"/>
      <c r="I5" s="2688"/>
      <c r="J5" s="2688"/>
      <c r="K5" s="2688"/>
    </row>
    <row r="6" spans="1:11" ht="16.5">
      <c r="A6" s="2512" t="s">
        <v>656</v>
      </c>
      <c r="B6" s="2512">
        <f>SUM(G14:G23)</f>
        <v>291.79000000000002</v>
      </c>
      <c r="C6" s="2512">
        <f ca="1">IF(B6=G14,结果表!H108,ROUND(B6*10000/$B$1,0))</f>
        <v>0</v>
      </c>
      <c r="D6" s="2512" t="e">
        <f>ROUND(B6*10000/$B$2,0)</f>
        <v>#DIV/0!</v>
      </c>
      <c r="E6" s="3478" t="s">
        <v>3418</v>
      </c>
      <c r="F6" s="2687">
        <v>17004</v>
      </c>
      <c r="G6" s="3479">
        <f>ROUND((F6-E14)/F6,4)</f>
        <v>8.8400000000000006E-2</v>
      </c>
      <c r="H6" s="2688"/>
      <c r="I6" s="2688"/>
      <c r="J6" s="2688"/>
      <c r="K6" s="2688"/>
    </row>
    <row r="7" spans="1:11" ht="16.5">
      <c r="A7" s="2512" t="s">
        <v>664</v>
      </c>
      <c r="B7" s="2512">
        <f>SUM(H14:H23)</f>
        <v>0</v>
      </c>
      <c r="C7" s="2512" t="str">
        <f>IF(B7=H14,结果表!H110,ROUND(B7*10000/$B$1,0))</f>
        <v>——</v>
      </c>
      <c r="D7" s="2512" t="e">
        <f>ROUND(B7*10000/$B$2,0)</f>
        <v>#DIV/0!</v>
      </c>
      <c r="E7" s="3478" t="s">
        <v>3419</v>
      </c>
      <c r="F7" s="2687">
        <f>ROUND(F6/1.1,0)</f>
        <v>15458</v>
      </c>
      <c r="G7" s="2687"/>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291</v>
      </c>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188.25</v>
      </c>
      <c r="C14" s="2518"/>
      <c r="D14" s="2518">
        <f>ROUND(E14*B14/10000,2)</f>
        <v>291.79000000000002</v>
      </c>
      <c r="E14" s="2518">
        <v>15500</v>
      </c>
      <c r="F14" s="2518" t="e">
        <f>ROUND(D14*10000/C14,0)</f>
        <v>#DIV/0!</v>
      </c>
      <c r="G14" s="2518">
        <f>D14</f>
        <v>291.79000000000002</v>
      </c>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45929</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2025-9</v>
      </c>
      <c r="D58" s="1185">
        <f>EDATE(C58,-1)</f>
        <v>45870</v>
      </c>
      <c r="E58" s="1185">
        <f>EDATE(D58,-1)</f>
        <v>45839</v>
      </c>
      <c r="F58" s="1185">
        <f t="shared" ref="F58:O58" si="19">EDATE(E58,-1)</f>
        <v>45809</v>
      </c>
      <c r="G58" s="1185">
        <f t="shared" si="19"/>
        <v>45778</v>
      </c>
      <c r="H58" s="1185">
        <f t="shared" si="19"/>
        <v>45748</v>
      </c>
      <c r="I58" s="1185">
        <f t="shared" si="19"/>
        <v>45717</v>
      </c>
      <c r="J58" s="1185">
        <f t="shared" si="19"/>
        <v>45689</v>
      </c>
      <c r="K58" s="1185">
        <f t="shared" si="19"/>
        <v>45658</v>
      </c>
      <c r="L58" s="1185">
        <f t="shared" si="19"/>
        <v>45627</v>
      </c>
      <c r="M58" s="1185">
        <f t="shared" si="19"/>
        <v>45597</v>
      </c>
      <c r="N58" s="1185">
        <f t="shared" si="19"/>
        <v>45566</v>
      </c>
      <c r="O58" s="1185">
        <f t="shared" si="19"/>
        <v>45536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45929</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2025-9</v>
      </c>
      <c r="D58" s="1185">
        <f>EDATE(C58,-1)</f>
        <v>45870</v>
      </c>
      <c r="E58" s="1185">
        <f t="shared" ref="E58:N58" si="16">EDATE(D58,-1)</f>
        <v>45839</v>
      </c>
      <c r="F58" s="1185">
        <f t="shared" si="16"/>
        <v>45809</v>
      </c>
      <c r="G58" s="1185">
        <f t="shared" si="16"/>
        <v>45778</v>
      </c>
      <c r="H58" s="1185">
        <f t="shared" si="16"/>
        <v>45748</v>
      </c>
      <c r="I58" s="1185">
        <f t="shared" si="16"/>
        <v>45717</v>
      </c>
      <c r="J58" s="1185">
        <f t="shared" si="16"/>
        <v>45689</v>
      </c>
      <c r="K58" s="1185">
        <f t="shared" si="16"/>
        <v>45658</v>
      </c>
      <c r="L58" s="1185">
        <f t="shared" si="16"/>
        <v>45627</v>
      </c>
      <c r="M58" s="1185">
        <f t="shared" si="16"/>
        <v>45597</v>
      </c>
      <c r="N58" s="1185">
        <f t="shared" si="16"/>
        <v>45566</v>
      </c>
      <c r="O58" s="1185">
        <f>EDATE(N58,-1)</f>
        <v>45536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45929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2025-9</v>
      </c>
      <c r="D59" s="1185">
        <f>EDATE(C59,-1)</f>
        <v>45870</v>
      </c>
      <c r="E59" s="1185">
        <f>EDATE(D59,-1)</f>
        <v>45839</v>
      </c>
      <c r="F59" s="1185">
        <f t="shared" ref="F59:O59" si="16">EDATE(E59,-1)</f>
        <v>45809</v>
      </c>
      <c r="G59" s="1185">
        <f t="shared" si="16"/>
        <v>45778</v>
      </c>
      <c r="H59" s="1185">
        <f t="shared" si="16"/>
        <v>45748</v>
      </c>
      <c r="I59" s="1185">
        <f t="shared" si="16"/>
        <v>45717</v>
      </c>
      <c r="J59" s="1185">
        <f t="shared" si="16"/>
        <v>45689</v>
      </c>
      <c r="K59" s="1185">
        <f t="shared" si="16"/>
        <v>45658</v>
      </c>
      <c r="L59" s="1185">
        <f t="shared" si="16"/>
        <v>45627</v>
      </c>
      <c r="M59" s="1185">
        <f t="shared" si="16"/>
        <v>45597</v>
      </c>
      <c r="N59" s="1185">
        <f t="shared" si="16"/>
        <v>45566</v>
      </c>
      <c r="O59" s="1185">
        <f t="shared" si="16"/>
        <v>45536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45929</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2025-9</v>
      </c>
      <c r="D52" s="1185">
        <f>EDATE(C52,-1)</f>
        <v>45870</v>
      </c>
      <c r="E52" s="1185">
        <f t="shared" ref="E52:O52" si="16">EDATE(D52,-1)</f>
        <v>45839</v>
      </c>
      <c r="F52" s="1185">
        <f t="shared" si="16"/>
        <v>45809</v>
      </c>
      <c r="G52" s="1185">
        <f t="shared" si="16"/>
        <v>45778</v>
      </c>
      <c r="H52" s="1185">
        <f t="shared" si="16"/>
        <v>45748</v>
      </c>
      <c r="I52" s="1185">
        <f t="shared" si="16"/>
        <v>45717</v>
      </c>
      <c r="J52" s="1185">
        <f t="shared" si="16"/>
        <v>45689</v>
      </c>
      <c r="K52" s="1185">
        <f t="shared" si="16"/>
        <v>45658</v>
      </c>
      <c r="L52" s="1185">
        <f t="shared" si="16"/>
        <v>45627</v>
      </c>
      <c r="M52" s="1185">
        <f t="shared" si="16"/>
        <v>45597</v>
      </c>
      <c r="N52" s="1185">
        <f t="shared" si="16"/>
        <v>45566</v>
      </c>
      <c r="O52" s="1185">
        <f t="shared" si="16"/>
        <v>45536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2025年9月29日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29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2025-9</v>
      </c>
      <c r="D48" s="1185">
        <f>EDATE(C48,-1)</f>
        <v>45870</v>
      </c>
      <c r="E48" s="1185">
        <f t="shared" ref="E48:O48" si="16">EDATE(D48,-1)</f>
        <v>45839</v>
      </c>
      <c r="F48" s="1185">
        <f t="shared" si="16"/>
        <v>45809</v>
      </c>
      <c r="G48" s="1185">
        <f t="shared" si="16"/>
        <v>45778</v>
      </c>
      <c r="H48" s="1185">
        <f t="shared" si="16"/>
        <v>45748</v>
      </c>
      <c r="I48" s="1185">
        <f t="shared" si="16"/>
        <v>45717</v>
      </c>
      <c r="J48" s="1185">
        <f t="shared" si="16"/>
        <v>45689</v>
      </c>
      <c r="K48" s="1185">
        <f t="shared" si="16"/>
        <v>45658</v>
      </c>
      <c r="L48" s="1185">
        <f t="shared" si="16"/>
        <v>45627</v>
      </c>
      <c r="M48" s="1185">
        <f t="shared" si="16"/>
        <v>45597</v>
      </c>
      <c r="N48" s="1185">
        <f t="shared" si="16"/>
        <v>45566</v>
      </c>
      <c r="O48" s="1185">
        <f t="shared" si="16"/>
        <v>45536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2025-9</v>
      </c>
      <c r="D46" s="1185">
        <f>EDATE(C46,-1)</f>
        <v>45870</v>
      </c>
      <c r="E46" s="1185">
        <f t="shared" ref="E46:O46" si="16">EDATE(D46,-1)</f>
        <v>45839</v>
      </c>
      <c r="F46" s="1185">
        <f t="shared" si="16"/>
        <v>45809</v>
      </c>
      <c r="G46" s="1185">
        <f t="shared" si="16"/>
        <v>45778</v>
      </c>
      <c r="H46" s="1185">
        <f t="shared" si="16"/>
        <v>45748</v>
      </c>
      <c r="I46" s="1185">
        <f t="shared" si="16"/>
        <v>45717</v>
      </c>
      <c r="J46" s="1185">
        <f t="shared" si="16"/>
        <v>45689</v>
      </c>
      <c r="K46" s="1185">
        <f t="shared" si="16"/>
        <v>45658</v>
      </c>
      <c r="L46" s="1185">
        <f t="shared" si="16"/>
        <v>45627</v>
      </c>
      <c r="M46" s="1185">
        <f t="shared" si="16"/>
        <v>45597</v>
      </c>
      <c r="N46" s="1185">
        <f t="shared" si="16"/>
        <v>45566</v>
      </c>
      <c r="O46" s="1185">
        <f t="shared" si="16"/>
        <v>45536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45929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2025-9-1</v>
      </c>
      <c r="D67" s="692">
        <f>EDATE(C67,-3)</f>
        <v>45809</v>
      </c>
      <c r="E67" s="692">
        <f>EDATE(D67,-3)</f>
        <v>45717</v>
      </c>
      <c r="F67" s="692">
        <f t="shared" ref="F67:O67" si="18">EDATE(E67,-3)</f>
        <v>45627</v>
      </c>
      <c r="G67" s="692">
        <f t="shared" si="18"/>
        <v>45536</v>
      </c>
      <c r="H67" s="692">
        <f t="shared" si="18"/>
        <v>45444</v>
      </c>
      <c r="I67" s="692">
        <f t="shared" si="18"/>
        <v>45352</v>
      </c>
      <c r="J67" s="692">
        <f t="shared" si="18"/>
        <v>45261</v>
      </c>
      <c r="K67" s="692">
        <f t="shared" si="18"/>
        <v>45170</v>
      </c>
      <c r="L67" s="692">
        <f t="shared" si="18"/>
        <v>45078</v>
      </c>
      <c r="M67" s="692">
        <f t="shared" si="18"/>
        <v>44986</v>
      </c>
      <c r="N67" s="692">
        <f t="shared" si="18"/>
        <v>44896</v>
      </c>
      <c r="O67" s="692">
        <f t="shared" si="18"/>
        <v>44805</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2025-3</v>
      </c>
      <c r="D69" s="1182" t="str">
        <f>YEAR(D67)&amp;"-"&amp;ROUNDUP(MONTH(D67)/3,0)</f>
        <v>2025-2</v>
      </c>
      <c r="E69" s="1182" t="str">
        <f t="shared" ref="E69:O69" si="19">YEAR(E67)&amp;"-"&amp;ROUNDUP(MONTH(E67)/3,0)</f>
        <v>2025-1</v>
      </c>
      <c r="F69" s="1182" t="str">
        <f t="shared" si="19"/>
        <v>2024-4</v>
      </c>
      <c r="G69" s="1182" t="str">
        <f t="shared" si="19"/>
        <v>2024-3</v>
      </c>
      <c r="H69" s="1182" t="str">
        <f t="shared" si="19"/>
        <v>2024-2</v>
      </c>
      <c r="I69" s="1182" t="str">
        <f t="shared" si="19"/>
        <v>2024-1</v>
      </c>
      <c r="J69" s="1182" t="str">
        <f t="shared" si="19"/>
        <v>2023-4</v>
      </c>
      <c r="K69" s="1182" t="str">
        <f t="shared" si="19"/>
        <v>2023-3</v>
      </c>
      <c r="L69" s="1182" t="str">
        <f t="shared" si="19"/>
        <v>2023-2</v>
      </c>
      <c r="M69" s="1182" t="str">
        <f t="shared" si="19"/>
        <v>2023-1</v>
      </c>
      <c r="N69" s="1182" t="str">
        <f t="shared" si="19"/>
        <v>2022-4</v>
      </c>
      <c r="O69" s="1182" t="str">
        <f t="shared" si="19"/>
        <v>2022-3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45929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2025-9-1</v>
      </c>
      <c r="D63" s="692">
        <f>EDATE(C63,-3)</f>
        <v>45809</v>
      </c>
      <c r="E63" s="692">
        <f>EDATE(D63,-3)</f>
        <v>45717</v>
      </c>
      <c r="F63" s="692">
        <f t="shared" ref="F63:O63" si="18">EDATE(E63,-3)</f>
        <v>45627</v>
      </c>
      <c r="G63" s="692">
        <f t="shared" si="18"/>
        <v>45536</v>
      </c>
      <c r="H63" s="692">
        <f t="shared" si="18"/>
        <v>45444</v>
      </c>
      <c r="I63" s="692">
        <f t="shared" si="18"/>
        <v>45352</v>
      </c>
      <c r="J63" s="692">
        <f t="shared" si="18"/>
        <v>45261</v>
      </c>
      <c r="K63" s="692">
        <f t="shared" si="18"/>
        <v>45170</v>
      </c>
      <c r="L63" s="692">
        <f t="shared" si="18"/>
        <v>45078</v>
      </c>
      <c r="M63" s="692">
        <f t="shared" si="18"/>
        <v>44986</v>
      </c>
      <c r="N63" s="692">
        <f t="shared" si="18"/>
        <v>44896</v>
      </c>
      <c r="O63" s="692">
        <f t="shared" si="18"/>
        <v>44805</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2025-3</v>
      </c>
      <c r="D65" s="1182" t="str">
        <f t="shared" ref="D65:O65" si="19">YEAR(D63)&amp;"-"&amp;ROUNDUP(MONTH(D63)/3,0)</f>
        <v>2025-2</v>
      </c>
      <c r="E65" s="1182" t="str">
        <f t="shared" si="19"/>
        <v>2025-1</v>
      </c>
      <c r="F65" s="1182" t="str">
        <f t="shared" si="19"/>
        <v>2024-4</v>
      </c>
      <c r="G65" s="1182" t="str">
        <f t="shared" si="19"/>
        <v>2024-3</v>
      </c>
      <c r="H65" s="1182" t="str">
        <f t="shared" si="19"/>
        <v>2024-2</v>
      </c>
      <c r="I65" s="1182" t="str">
        <f t="shared" si="19"/>
        <v>2024-1</v>
      </c>
      <c r="J65" s="1182" t="str">
        <f t="shared" si="19"/>
        <v>2023-4</v>
      </c>
      <c r="K65" s="1182" t="str">
        <f t="shared" si="19"/>
        <v>2023-3</v>
      </c>
      <c r="L65" s="1182" t="str">
        <f t="shared" si="19"/>
        <v>2023-2</v>
      </c>
      <c r="M65" s="1182" t="str">
        <f t="shared" si="19"/>
        <v>2023-1</v>
      </c>
      <c r="N65" s="1182" t="str">
        <f t="shared" si="19"/>
        <v>2022-4</v>
      </c>
      <c r="O65" s="1182" t="str">
        <f t="shared" si="19"/>
        <v>2022-3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45929</v>
      </c>
      <c r="H23" s="3343"/>
      <c r="I23" s="3344" t="str">
        <f>IF(H23="季度增幅（自定义）",SUMIF(N25:N28,E2,O25:O28),"")</f>
        <v/>
      </c>
      <c r="J23" s="3446"/>
      <c r="K23" s="1125"/>
      <c r="L23" s="2055" t="s">
        <v>2004</v>
      </c>
      <c r="M23" s="1328">
        <f>ROUND(SUMIF(地价!B2:G2,E2,地价!B16:G16),0)</f>
        <v>0</v>
      </c>
      <c r="N23" s="2056" t="s">
        <v>2005</v>
      </c>
      <c r="O23" s="763">
        <f>ROUNDDOWN(DATEDIF(E23,G23,"M")/3,0)</f>
        <v>18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45929</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45929</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45929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2025-09-29T02:48:06Z</dcterms:modified>
</cp:coreProperties>
</file>