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</sheets>
  <externalReferences>
    <externalReference r:id="rId8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<sst xmlns="http://schemas.openxmlformats.org/spreadsheetml/2006/main" count="222" uniqueCount="116">
  <si>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</si>
  <si>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</si>
  <si>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</si>
  <si>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</si>
  <si>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</si>
  <si>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</si>
  <si>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</si>
  <si>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</si>
  <si>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</si>
  <si>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</si>
  <si>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</si>
  <si>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</si>
  <si>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</si>
  <si>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</si>
  <si>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</si>
  <si>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</si>
  <si>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</si>
  <si>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</si>
  <si>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</si>
  <si>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</si>
  <si>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</si>
  <si>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</si>
  <si>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</si>
  <si>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</si>
  <si>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</si>
  <si>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</si>
  <si>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</si>
  <si>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</si>
  <si>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</si>
  <si>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</si>
  <si>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</si>
  <si>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</si>
  <si>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</si>
  <si>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</si>
  <si>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</si>
  <si>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</si>
  <si>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</si>
  <si>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</si>
  <si>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</si>
  <si>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</si>
  <si>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</si>
  <si>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</si>
  <si>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</si>
  <si>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</si>
  <si>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</si>
  <si>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</si>
  <si>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</si>
  <si>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</si>
  <si>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</si>
  <si>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</si>
  <si>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</si>
  <si>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</si>
  <si>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</si>
  <si>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</si>
  <si>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</si>
  <si>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</si>
  <si>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</si>
  <si>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</si>
  <si>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</si>
  <si>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</si>
  <si>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</si>
  <si>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</si>
  <si>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</si>
  <si>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</si>
  <si>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</si>
  <si>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</si>
  <si>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</si>
  <si>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</si>
  <si>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</si>
  <si>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</si>
  <si>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</si>
  <si>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</si>
  <si>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</si>
  <si>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</si>
  <si>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</si>
  <si>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</si>
  <si>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</si>
  <si>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</si>
  <si>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</si>
  <si>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</si>
  <si>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</si>
  <si>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</si>
  <si>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</si>
  <si>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</si>
  <si>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</si>
  <si>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</si>
  <si>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</si>
  <si>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</si>
  <si>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</si>
  <si>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</si>
  <si>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</si>
  <si>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</si>
  <si>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</si>
  <si>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</si>
  <si>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</si>
  <si>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</si>
  <si>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</si>
  <si>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</si>
  <si>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</si>
  <si>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</si>
  <si>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</si>
  <si>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</si>
  <si>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</si>
  <si>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</si>
  <si>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</si>
  <si>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</si>
  <si>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</si>
  <si>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</si>
  <si>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</si>
  <si>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</si>
  <si>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</si>
  <si>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</si>
  <si>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绿地环球文化金融城-中区-150平</t>
    <phoneticPr fontId="46" type="noConversion"/>
  </si>
  <si>
    <r>
      <rPr>
        <sz val="16"/>
        <color theme="1"/>
        <rFont val="宋体"/>
        <family val="3"/>
        <charset val="134"/>
      </rPr>
      <t>中关村科技园石景山园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-255</t>
    </r>
    <r>
      <rPr>
        <sz val="16"/>
        <color theme="1"/>
        <rFont val="宋体"/>
        <family val="3"/>
        <charset val="134"/>
      </rPr>
      <t>平</t>
    </r>
    <phoneticPr fontId="46" type="noConversion"/>
  </si>
  <si>
    <r>
      <rPr>
        <sz val="16"/>
        <color theme="1"/>
        <rFont val="宋体"/>
        <family val="3"/>
        <charset val="134"/>
      </rPr>
      <t>金融街长安中心</t>
    </r>
    <r>
      <rPr>
        <sz val="16"/>
        <color theme="1"/>
        <rFont val="Arial"/>
        <family val="2"/>
      </rPr>
      <t>-</t>
    </r>
    <r>
      <rPr>
        <sz val="16"/>
        <color theme="1"/>
        <rFont val="宋体"/>
        <family val="3"/>
        <charset val="134"/>
      </rPr>
      <t>中区</t>
    </r>
    <r>
      <rPr>
        <sz val="16"/>
        <color theme="1"/>
        <rFont val="Arial"/>
        <family val="2"/>
      </rPr>
      <t>-2600</t>
    </r>
    <r>
      <rPr>
        <sz val="16"/>
        <color theme="1"/>
        <rFont val="宋体"/>
        <family val="3"/>
        <charset val="134"/>
      </rPr>
      <t>平</t>
    </r>
    <phoneticPr fontId="46" type="noConversion"/>
  </si>
  <si>
    <t>14层、高区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</si>
</sst>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0477" cy="5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7850"/>
          <a:ext cx="3200000" cy="55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172200"/>
          <a:ext cx="2990476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315700"/>
          <a:ext cx="3066667" cy="51047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11315700"/>
          <a:ext cx="3028572" cy="3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6267450"/>
          <a:ext cx="3142857" cy="5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306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66306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6314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3200" y="226314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5100" y="225647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34125" y="28632150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28641675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4832925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859500"/>
          <a:ext cx="8457143" cy="5838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I18" sqref="I18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115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23229</v>
      </c>
      <c r="F2" s="35">
        <f>ROUND(IF(F4=0,E7/E12-1,IF(F7=0,E4/E12-1,E4/E7)),3)</f>
        <v>0.39800000000000002</v>
      </c>
      <c r="G2" s="36" t="s">
        <v>1</v>
      </c>
      <c r="I2" s="144" t="s">
        <v>74</v>
      </c>
      <c r="J2" s="144">
        <v>79.09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183.72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4.0240973343308263E-2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112</v>
      </c>
      <c r="C7" s="43">
        <v>23000</v>
      </c>
      <c r="D7" s="43">
        <v>1.03</v>
      </c>
      <c r="E7" s="202">
        <f>ROUND((C7*D7+C8*D8+C9*D9)/3,0)</f>
        <v>25397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0.90703571428571428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113</v>
      </c>
      <c r="C8" s="43">
        <v>26700</v>
      </c>
      <c r="D8" s="43">
        <f>D7</f>
        <v>1.03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43" t="s">
        <v>114</v>
      </c>
      <c r="C9" s="43">
        <v>25000</v>
      </c>
      <c r="D9" s="43">
        <v>1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2.8</v>
      </c>
      <c r="B12" s="61">
        <v>0.8</v>
      </c>
      <c r="C12" s="62">
        <f>J14</f>
        <v>37.54</v>
      </c>
      <c r="D12" s="63">
        <v>4.4999999999999998E-2</v>
      </c>
      <c r="E12" s="44">
        <f>ROUND(A12*365*B12/D12,0)</f>
        <v>18169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G5" sqref="G5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79.09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189.82</v>
      </c>
      <c r="C5" s="152">
        <f>E14</f>
        <v>24000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189.82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79.09</v>
      </c>
      <c r="C14" s="165"/>
      <c r="D14" s="165">
        <f>ROUND(E14*B14/10000,2)</f>
        <v>189.82</v>
      </c>
      <c r="E14" s="165">
        <v>24000</v>
      </c>
      <c r="F14" s="165" t="e">
        <f>ROUND(D14*10000/C14,0)</f>
        <v>#DIV/0!</v>
      </c>
      <c r="G14" s="165">
        <f>D14</f>
        <v>189.82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8" sqref="A16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2" sqref="O122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2025-10-29T09:03:31Z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