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20" yWindow="-120" windowWidth="20610" windowHeight="11640" activeTab="6"/>
  </bookViews>
  <sheets>
    <sheet name="比较法" sheetId="1" r:id="rId1"/>
    <sheet name="成本（静态）" sheetId="5" r:id="rId2"/>
    <sheet name="系统读取表" sheetId="4" r:id="rId3"/>
    <sheet name="悦廷" sheetId="6" r:id="rId4"/>
    <sheet name="泰河园三里" sheetId="11" r:id="rId5"/>
    <sheet name="鹿海园" sheetId="19" state="hidden" r:id="rId6"/>
    <sheet name="南海家园七里" sheetId="21" r:id="rId7"/>
    <sheet name="中指成交数据" sheetId="17" r:id="rId8"/>
    <sheet name="城研数据" sheetId="8" state="hidden" r:id="rId9"/>
    <sheet name="亦城亦景房源明细" sheetId="16" r:id="rId10"/>
    <sheet name="Sheet1" sheetId="20" r:id="rId11"/>
  </sheets>
  <externalReferences>
    <externalReference r:id="rId12"/>
    <externalReference r:id="rId13"/>
    <externalReference r:id="rId14"/>
  </externalReferences>
  <definedNames>
    <definedName name="_xlnm._FilterDatabase" localSheetId="9" hidden="1">亦城亦景房源明细!$A$1:$L$1146</definedName>
    <definedName name="_Hlk79351650" localSheetId="9">亦城亦景房源明细!$L$3</definedName>
    <definedName name="单元" localSheetId="5">#REF!</definedName>
    <definedName name="单元" localSheetId="6">#REF!</definedName>
    <definedName name="单元">#REF!</definedName>
    <definedName name="房号" localSheetId="5">#REF!</definedName>
    <definedName name="房号" localSheetId="6">#REF!</definedName>
    <definedName name="房号">#REF!</definedName>
    <definedName name="房间" localSheetId="5">#REF!</definedName>
    <definedName name="房间" localSheetId="6">#REF!</definedName>
    <definedName name="房间">#REF!</definedName>
    <definedName name="房间号" localSheetId="5">#REF!</definedName>
    <definedName name="房间号" localSheetId="6">#REF!</definedName>
    <definedName name="房间号">#REF!</definedName>
    <definedName name="房屋产权性质">[1]楼层测算!$N$2:$N$9</definedName>
    <definedName name="房屋朝向">[1]楼层测算!$A$117:$A$126</definedName>
    <definedName name="房屋装修">[1]楼层测算!$K$2:$K$5</definedName>
    <definedName name="教委" localSheetId="5">#REF!</definedName>
    <definedName name="教委" localSheetId="6">#REF!</definedName>
    <definedName name="教委">#REF!</definedName>
    <definedName name="扣缴日期" localSheetId="5">#REF!</definedName>
    <definedName name="扣缴日期" localSheetId="6">#REF!</definedName>
    <definedName name="扣缴日期">#REF!</definedName>
    <definedName name="楼栋" localSheetId="5">#REF!</definedName>
    <definedName name="楼栋" localSheetId="6">#REF!</definedName>
    <definedName name="楼栋">#REF!</definedName>
    <definedName name="楼号" localSheetId="5">#REF!</definedName>
    <definedName name="楼号" localSheetId="6">#REF!</definedName>
    <definedName name="楼号">#REF!</definedName>
    <definedName name="区域成熟度" localSheetId="1">#REF!</definedName>
    <definedName name="区域成熟度" localSheetId="5">#REF!</definedName>
    <definedName name="区域成熟度" localSheetId="6">#REF!</definedName>
    <definedName name="区域成熟度" localSheetId="4">#REF!</definedName>
    <definedName name="区域成熟度" localSheetId="3">#REF!</definedName>
    <definedName name="区域成熟度">#REF!</definedName>
    <definedName name="身份证号码" localSheetId="5">#REF!</definedName>
    <definedName name="身份证号码" localSheetId="6">#REF!</definedName>
    <definedName name="身份证号码">#REF!</definedName>
    <definedName name="所在楼层">[1]楼层测算!$L$2:$L$6</definedName>
    <definedName name="租户名称" localSheetId="5">#REF!</definedName>
    <definedName name="租户名称" localSheetId="6">#REF!</definedName>
    <definedName name="租户名称">#REF!</definedName>
    <definedName name="租户银行账户" localSheetId="5">#REF!</definedName>
    <definedName name="租户银行账户" localSheetId="6">#REF!</definedName>
    <definedName name="租户银行账户">#REF!</definedName>
  </definedNames>
  <calcPr calcId="144525"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4" l="1"/>
  <c r="C30" i="1"/>
  <c r="C29" i="1"/>
  <c r="K25" i="1"/>
  <c r="G25" i="1"/>
  <c r="E25" i="1"/>
  <c r="J6" i="21"/>
  <c r="J5" i="21"/>
  <c r="J4" i="21"/>
  <c r="M3" i="21"/>
  <c r="G12" i="21"/>
  <c r="G9" i="21"/>
  <c r="G6" i="21"/>
  <c r="G3" i="21"/>
  <c r="G37" i="21"/>
  <c r="D41" i="21"/>
  <c r="D40" i="21"/>
  <c r="D39" i="21"/>
  <c r="D38" i="21"/>
  <c r="D49" i="21"/>
  <c r="D48" i="21"/>
  <c r="D47" i="21"/>
  <c r="D46" i="21"/>
  <c r="D45" i="21"/>
  <c r="D44" i="21"/>
  <c r="D43" i="21"/>
  <c r="D42" i="21"/>
  <c r="D36" i="21"/>
  <c r="D19" i="21"/>
  <c r="D5" i="21"/>
  <c r="D4" i="21"/>
  <c r="M4" i="11"/>
  <c r="M3" i="11"/>
  <c r="L4" i="11"/>
  <c r="J6" i="11"/>
  <c r="J5" i="11"/>
  <c r="J4" i="11"/>
  <c r="G43" i="11"/>
  <c r="G40" i="11"/>
  <c r="G37" i="11"/>
  <c r="G20" i="11"/>
  <c r="G19" i="11"/>
  <c r="G2" i="11"/>
  <c r="G6" i="11"/>
  <c r="G3" i="11"/>
  <c r="H2" i="11"/>
  <c r="D40" i="11"/>
  <c r="D39" i="11"/>
  <c r="D38" i="11"/>
  <c r="D19" i="11"/>
  <c r="D4" i="11"/>
  <c r="M4" i="6"/>
  <c r="L4" i="6"/>
  <c r="J6" i="6"/>
  <c r="J5" i="6"/>
  <c r="J4" i="6"/>
  <c r="G33" i="6"/>
  <c r="G32" i="6"/>
  <c r="G29" i="6"/>
  <c r="G26" i="6"/>
  <c r="G23" i="6"/>
  <c r="G16" i="6"/>
  <c r="G12" i="6"/>
  <c r="G9" i="6"/>
  <c r="G6" i="6"/>
  <c r="G3" i="6"/>
  <c r="D40" i="6"/>
  <c r="D39" i="6"/>
  <c r="D38" i="6"/>
  <c r="D36" i="6"/>
  <c r="D19" i="6"/>
  <c r="D5" i="6"/>
  <c r="G49" i="21" l="1"/>
  <c r="G46" i="21"/>
  <c r="G43" i="21"/>
  <c r="G40" i="21"/>
  <c r="G33" i="21"/>
  <c r="G32" i="21"/>
  <c r="G29" i="21"/>
  <c r="G26" i="21"/>
  <c r="G23" i="21"/>
  <c r="G20" i="21"/>
  <c r="G15" i="21"/>
  <c r="G16" i="21"/>
  <c r="G2" i="21"/>
  <c r="G19" i="21" s="1"/>
  <c r="G36" i="21" s="1"/>
  <c r="G2" i="6"/>
  <c r="G36" i="11"/>
  <c r="G32" i="11"/>
  <c r="G33" i="11"/>
  <c r="G23" i="11"/>
  <c r="G26" i="11"/>
  <c r="G29" i="11"/>
  <c r="E23" i="11"/>
  <c r="D12" i="11"/>
  <c r="E22" i="11"/>
  <c r="G50" i="21" l="1"/>
  <c r="H36" i="21"/>
  <c r="H19" i="21"/>
  <c r="H2" i="21"/>
  <c r="H36" i="11"/>
  <c r="H19" i="11"/>
  <c r="E32" i="21" l="1"/>
  <c r="H32" i="21" s="1"/>
  <c r="E31" i="21"/>
  <c r="E30" i="21"/>
  <c r="E29" i="21"/>
  <c r="E28" i="21"/>
  <c r="E26" i="21"/>
  <c r="E25" i="21"/>
  <c r="E24" i="21"/>
  <c r="E23" i="21"/>
  <c r="E22" i="21"/>
  <c r="E21" i="21"/>
  <c r="H20" i="11"/>
  <c r="E32" i="11"/>
  <c r="H32" i="11" s="1"/>
  <c r="E31" i="11"/>
  <c r="E30" i="11"/>
  <c r="E29" i="11"/>
  <c r="E28" i="11"/>
  <c r="E27" i="11"/>
  <c r="E26" i="11"/>
  <c r="E25" i="11"/>
  <c r="E24" i="11"/>
  <c r="H23" i="11" s="1"/>
  <c r="E23" i="6"/>
  <c r="H23" i="6" s="1"/>
  <c r="E26" i="6"/>
  <c r="E27" i="6"/>
  <c r="E29" i="6"/>
  <c r="H29" i="6" s="1"/>
  <c r="E32" i="6"/>
  <c r="H32" i="6" s="1"/>
  <c r="F12" i="6"/>
  <c r="F9" i="6"/>
  <c r="F6" i="6"/>
  <c r="F3" i="6"/>
  <c r="H26" i="21" l="1"/>
  <c r="H26" i="11"/>
  <c r="H29" i="11"/>
  <c r="H33" i="11"/>
  <c r="H26" i="6"/>
  <c r="H33" i="6" s="1"/>
  <c r="H20" i="21"/>
  <c r="H23" i="21"/>
  <c r="H29" i="21"/>
  <c r="H33" i="21" l="1"/>
  <c r="C132" i="6"/>
  <c r="C133" i="6"/>
  <c r="C134" i="6"/>
  <c r="C135" i="6"/>
  <c r="C136" i="6"/>
  <c r="C131" i="6"/>
  <c r="C132" i="21"/>
  <c r="C131" i="21"/>
  <c r="C130" i="21"/>
  <c r="C129" i="21"/>
  <c r="C128" i="21"/>
  <c r="C127" i="6"/>
  <c r="C126" i="6"/>
  <c r="C125" i="6"/>
  <c r="C124" i="6"/>
  <c r="C123" i="6"/>
  <c r="F37" i="11" l="1"/>
  <c r="B153" i="11" s="1"/>
  <c r="C149" i="11"/>
  <c r="C148" i="11"/>
  <c r="C147" i="11"/>
  <c r="C145" i="11"/>
  <c r="F20" i="11"/>
  <c r="F37" i="6"/>
  <c r="B131" i="6" s="1"/>
  <c r="C128" i="6" l="1"/>
  <c r="C146" i="11"/>
  <c r="K121" i="21"/>
  <c r="C133" i="21"/>
  <c r="C150" i="11" l="1"/>
  <c r="F49" i="21"/>
  <c r="B140" i="21" s="1"/>
  <c r="F46" i="21"/>
  <c r="B139" i="21" s="1"/>
  <c r="F43" i="21"/>
  <c r="B138" i="21" s="1"/>
  <c r="F40" i="21"/>
  <c r="B137" i="21" s="1"/>
  <c r="F37" i="21"/>
  <c r="B136" i="21" s="1"/>
  <c r="F12" i="21"/>
  <c r="F9" i="21"/>
  <c r="F6" i="21"/>
  <c r="F3" i="21"/>
  <c r="D15" i="21"/>
  <c r="D14" i="21"/>
  <c r="E14" i="21" s="1"/>
  <c r="D13" i="21"/>
  <c r="E13" i="21" s="1"/>
  <c r="D12" i="21"/>
  <c r="D11" i="21"/>
  <c r="E11" i="21" s="1"/>
  <c r="D10" i="21"/>
  <c r="E10" i="21" s="1"/>
  <c r="D9" i="21"/>
  <c r="E9" i="21" s="1"/>
  <c r="D8" i="21"/>
  <c r="E8" i="21" s="1"/>
  <c r="D7" i="21"/>
  <c r="E7" i="21" s="1"/>
  <c r="D6" i="21"/>
  <c r="E5" i="21"/>
  <c r="E4" i="21"/>
  <c r="H3" i="21" s="1"/>
  <c r="D110" i="21"/>
  <c r="D109" i="21"/>
  <c r="D108" i="21"/>
  <c r="D107" i="21"/>
  <c r="D106" i="21"/>
  <c r="D105" i="21"/>
  <c r="D104" i="21"/>
  <c r="D103" i="21"/>
  <c r="D102" i="21"/>
  <c r="D101" i="21"/>
  <c r="D100" i="21"/>
  <c r="D99" i="21"/>
  <c r="D98" i="21"/>
  <c r="D97" i="21"/>
  <c r="D96" i="21"/>
  <c r="D95" i="21"/>
  <c r="D94" i="21"/>
  <c r="D91" i="21"/>
  <c r="D90" i="21"/>
  <c r="D89" i="21"/>
  <c r="D88" i="21"/>
  <c r="D87" i="21"/>
  <c r="D86" i="21"/>
  <c r="D85" i="21"/>
  <c r="D84" i="21"/>
  <c r="E84" i="21" s="1"/>
  <c r="D83" i="21"/>
  <c r="D82" i="21"/>
  <c r="D81" i="21"/>
  <c r="D80" i="21"/>
  <c r="D79" i="21"/>
  <c r="D78" i="21"/>
  <c r="D77" i="21"/>
  <c r="E78" i="21" l="1"/>
  <c r="E85" i="21"/>
  <c r="E105" i="21"/>
  <c r="E95" i="21"/>
  <c r="E98" i="21"/>
  <c r="E103" i="21"/>
  <c r="E6" i="21"/>
  <c r="H6" i="21" s="1"/>
  <c r="C121" i="21" s="1"/>
  <c r="E12" i="21"/>
  <c r="H12" i="21" s="1"/>
  <c r="C123" i="21" s="1"/>
  <c r="H9" i="21"/>
  <c r="C122" i="21" s="1"/>
  <c r="E15" i="21"/>
  <c r="H15" i="21" s="1"/>
  <c r="C124" i="21" s="1"/>
  <c r="C120" i="21"/>
  <c r="D112" i="21"/>
  <c r="D111" i="21"/>
  <c r="D93" i="21"/>
  <c r="D92" i="21"/>
  <c r="D76" i="21"/>
  <c r="D75" i="21"/>
  <c r="D74" i="21"/>
  <c r="D73" i="21"/>
  <c r="D72" i="21"/>
  <c r="D71" i="21"/>
  <c r="D70" i="21"/>
  <c r="D69" i="21"/>
  <c r="D68" i="21"/>
  <c r="D67" i="21"/>
  <c r="D66" i="21"/>
  <c r="D65" i="21"/>
  <c r="D64" i="21"/>
  <c r="D63" i="21"/>
  <c r="D62" i="21"/>
  <c r="D61" i="21"/>
  <c r="D60" i="21"/>
  <c r="D59" i="21"/>
  <c r="D58" i="21"/>
  <c r="D57" i="21"/>
  <c r="D56" i="21"/>
  <c r="D55" i="21"/>
  <c r="D54" i="21"/>
  <c r="D53" i="21"/>
  <c r="J46" i="21"/>
  <c r="E39" i="21" s="1"/>
  <c r="A36" i="21"/>
  <c r="F32" i="21"/>
  <c r="F26" i="21"/>
  <c r="F23" i="21"/>
  <c r="F20" i="21"/>
  <c r="A19" i="21"/>
  <c r="F2" i="21"/>
  <c r="F19" i="21" s="1"/>
  <c r="E53" i="21" l="1"/>
  <c r="E49" i="21" s="1"/>
  <c r="H49" i="21" s="1"/>
  <c r="D140" i="21" s="1"/>
  <c r="C140" i="21" s="1"/>
  <c r="E88" i="21"/>
  <c r="E43" i="21" s="1"/>
  <c r="E110" i="21"/>
  <c r="E38" i="21" s="1"/>
  <c r="H37" i="21" s="1"/>
  <c r="H16" i="21"/>
  <c r="E40" i="21"/>
  <c r="E42" i="21"/>
  <c r="E44" i="21"/>
  <c r="H43" i="21" s="1"/>
  <c r="D138" i="21" s="1"/>
  <c r="C138" i="21" s="1"/>
  <c r="E46" i="21"/>
  <c r="E41" i="21"/>
  <c r="E45" i="21"/>
  <c r="E60" i="21"/>
  <c r="E48" i="21" s="1"/>
  <c r="E67" i="21"/>
  <c r="E47" i="21" s="1"/>
  <c r="F36" i="21"/>
  <c r="D14" i="20"/>
  <c r="C14" i="20"/>
  <c r="H40" i="21" l="1"/>
  <c r="D137" i="21" s="1"/>
  <c r="C137" i="21" s="1"/>
  <c r="H46" i="21"/>
  <c r="D139" i="21" s="1"/>
  <c r="C139" i="21" s="1"/>
  <c r="D136" i="21"/>
  <c r="C136" i="21" s="1"/>
  <c r="C125" i="21"/>
  <c r="L21" i="1"/>
  <c r="H21" i="1"/>
  <c r="H50" i="21" l="1"/>
  <c r="D141" i="21" s="1"/>
  <c r="C141" i="21" s="1"/>
  <c r="F2" i="5"/>
  <c r="F9" i="5"/>
  <c r="L4" i="21" l="1"/>
  <c r="E12" i="1"/>
  <c r="G12" i="1" s="1"/>
  <c r="K12" i="1" s="1"/>
  <c r="E11" i="1"/>
  <c r="G11" i="1" s="1"/>
  <c r="K11" i="1" s="1"/>
  <c r="E10" i="1"/>
  <c r="G10" i="1" s="1"/>
  <c r="K10" i="1" s="1"/>
  <c r="K5" i="1" l="1"/>
  <c r="M4" i="21"/>
  <c r="G8" i="1"/>
  <c r="D14" i="19"/>
  <c r="D13" i="19"/>
  <c r="D12" i="19"/>
  <c r="F12" i="19" s="1"/>
  <c r="D11" i="19"/>
  <c r="D10" i="19"/>
  <c r="D9" i="19"/>
  <c r="F9" i="19" s="1"/>
  <c r="D8" i="19"/>
  <c r="D7" i="19"/>
  <c r="D6" i="19"/>
  <c r="F6" i="19" s="1"/>
  <c r="D5" i="19"/>
  <c r="D4" i="19"/>
  <c r="D3" i="19"/>
  <c r="F3" i="19" s="1"/>
  <c r="E52" i="19"/>
  <c r="E49" i="19"/>
  <c r="E46" i="19"/>
  <c r="E43" i="19"/>
  <c r="E40" i="19"/>
  <c r="D90" i="19"/>
  <c r="D89" i="19"/>
  <c r="D88" i="19"/>
  <c r="D87" i="19"/>
  <c r="E87" i="19" s="1"/>
  <c r="D41" i="19" s="1"/>
  <c r="F40" i="19" s="1"/>
  <c r="D86" i="19"/>
  <c r="D85" i="19"/>
  <c r="D84" i="19"/>
  <c r="E83" i="19" s="1"/>
  <c r="D42" i="19" s="1"/>
  <c r="D83" i="19"/>
  <c r="D82" i="19"/>
  <c r="E82" i="19" s="1"/>
  <c r="D43" i="19" s="1"/>
  <c r="D81" i="19"/>
  <c r="D80" i="19"/>
  <c r="D79" i="19"/>
  <c r="D78" i="19"/>
  <c r="E78" i="19" s="1"/>
  <c r="D44" i="19" s="1"/>
  <c r="D77" i="19"/>
  <c r="E77" i="19" s="1"/>
  <c r="D45" i="19" s="1"/>
  <c r="D76" i="19"/>
  <c r="E76" i="19" s="1"/>
  <c r="D46" i="19" s="1"/>
  <c r="D75" i="19"/>
  <c r="E75" i="19" s="1"/>
  <c r="D47" i="19" s="1"/>
  <c r="D74" i="19"/>
  <c r="D73" i="19"/>
  <c r="D72" i="19"/>
  <c r="D71" i="19"/>
  <c r="D70" i="19"/>
  <c r="E69" i="19" s="1"/>
  <c r="D48" i="19" s="1"/>
  <c r="D69" i="19"/>
  <c r="D68" i="19"/>
  <c r="D67" i="19"/>
  <c r="D66" i="19"/>
  <c r="E66" i="19" s="1"/>
  <c r="D49" i="19" s="1"/>
  <c r="D65" i="19"/>
  <c r="D64" i="19"/>
  <c r="D63" i="19"/>
  <c r="D62" i="19"/>
  <c r="E62" i="19" s="1"/>
  <c r="D50" i="19" s="1"/>
  <c r="D61" i="19"/>
  <c r="E61" i="19" s="1"/>
  <c r="D51" i="19" s="1"/>
  <c r="D60" i="19"/>
  <c r="D59" i="19"/>
  <c r="D58" i="19"/>
  <c r="D57" i="19"/>
  <c r="E57" i="19" s="1"/>
  <c r="D52" i="19" s="1"/>
  <c r="F52" i="19" s="1"/>
  <c r="I43" i="19"/>
  <c r="E35" i="19"/>
  <c r="D35" i="19"/>
  <c r="F35" i="19" s="1"/>
  <c r="F32" i="19"/>
  <c r="D31" i="19"/>
  <c r="D30" i="19"/>
  <c r="E29" i="19"/>
  <c r="D29" i="19"/>
  <c r="D28" i="19"/>
  <c r="D27" i="19"/>
  <c r="E26" i="19"/>
  <c r="D26" i="19"/>
  <c r="D25" i="19"/>
  <c r="F23" i="19" s="1"/>
  <c r="E23" i="19"/>
  <c r="D22" i="19"/>
  <c r="D21" i="19"/>
  <c r="E20" i="19"/>
  <c r="E2" i="19"/>
  <c r="E39" i="19" s="1"/>
  <c r="D2" i="19"/>
  <c r="A2" i="19"/>
  <c r="A39" i="19" s="1"/>
  <c r="D11" i="11"/>
  <c r="E11" i="11" s="1"/>
  <c r="D10" i="11"/>
  <c r="E10" i="11" s="1"/>
  <c r="D9" i="11"/>
  <c r="G9" i="11" s="1"/>
  <c r="D8" i="11"/>
  <c r="E8" i="11" s="1"/>
  <c r="D7" i="11"/>
  <c r="E7" i="11" s="1"/>
  <c r="D6" i="11"/>
  <c r="D5" i="11"/>
  <c r="E5" i="11" s="1"/>
  <c r="F49" i="11"/>
  <c r="B157" i="11" s="1"/>
  <c r="F46" i="11"/>
  <c r="B156" i="11" s="1"/>
  <c r="F43" i="11"/>
  <c r="B155" i="11" s="1"/>
  <c r="F40" i="11"/>
  <c r="B154" i="11" s="1"/>
  <c r="D13" i="11"/>
  <c r="E12" i="11"/>
  <c r="K40" i="11"/>
  <c r="D54" i="11"/>
  <c r="D55" i="11"/>
  <c r="D56" i="11"/>
  <c r="D57" i="11"/>
  <c r="D58" i="11"/>
  <c r="D59" i="11"/>
  <c r="D60" i="11"/>
  <c r="D61" i="11"/>
  <c r="D62" i="11"/>
  <c r="D63" i="11"/>
  <c r="D6" i="6"/>
  <c r="D14" i="6"/>
  <c r="E14" i="6" s="1"/>
  <c r="D13" i="6"/>
  <c r="E13" i="6" s="1"/>
  <c r="D12" i="6"/>
  <c r="D11" i="6"/>
  <c r="E11" i="6" s="1"/>
  <c r="D10" i="6"/>
  <c r="E10" i="6" s="1"/>
  <c r="D9" i="6"/>
  <c r="D8" i="6"/>
  <c r="E8" i="6" s="1"/>
  <c r="D7" i="6"/>
  <c r="E7" i="6" s="1"/>
  <c r="J46" i="6"/>
  <c r="F49" i="6"/>
  <c r="B135" i="6" s="1"/>
  <c r="F43" i="6"/>
  <c r="B133" i="6" s="1"/>
  <c r="F40" i="6"/>
  <c r="B132" i="6" s="1"/>
  <c r="C46" i="6"/>
  <c r="F46" i="6" s="1"/>
  <c r="B134" i="6" s="1"/>
  <c r="D53" i="6"/>
  <c r="D54" i="6"/>
  <c r="D55" i="6"/>
  <c r="D56" i="6"/>
  <c r="D57" i="6"/>
  <c r="D58" i="6"/>
  <c r="D59" i="6"/>
  <c r="E59" i="6" s="1"/>
  <c r="D47" i="6" s="1"/>
  <c r="E47" i="6" s="1"/>
  <c r="G1146" i="16"/>
  <c r="F1146" i="16"/>
  <c r="E1145" i="16"/>
  <c r="E1144" i="16"/>
  <c r="E1143" i="16"/>
  <c r="E1142" i="16"/>
  <c r="E1141" i="16"/>
  <c r="E1140" i="16"/>
  <c r="E1139" i="16"/>
  <c r="E1138" i="16"/>
  <c r="E1137" i="16"/>
  <c r="E1136" i="16"/>
  <c r="E1135" i="16"/>
  <c r="E1134" i="16"/>
  <c r="E1133" i="16"/>
  <c r="E1132" i="16"/>
  <c r="E1131" i="16"/>
  <c r="E1130" i="16"/>
  <c r="E1129" i="16"/>
  <c r="E1128" i="16"/>
  <c r="E1127" i="16"/>
  <c r="E1126" i="16"/>
  <c r="E1125" i="16"/>
  <c r="E1124" i="16"/>
  <c r="E1123" i="16"/>
  <c r="E1122" i="16"/>
  <c r="E1121" i="16"/>
  <c r="E1120" i="16"/>
  <c r="E1119" i="16"/>
  <c r="E1118" i="16"/>
  <c r="E1117" i="16"/>
  <c r="E1116" i="16"/>
  <c r="E1115" i="16"/>
  <c r="E1114" i="16"/>
  <c r="E1113" i="16"/>
  <c r="E1112" i="16"/>
  <c r="E1111" i="16"/>
  <c r="E1110" i="16"/>
  <c r="E1109" i="16"/>
  <c r="E1108" i="16"/>
  <c r="E1107" i="16"/>
  <c r="E1106" i="16"/>
  <c r="E1105" i="16"/>
  <c r="E1104" i="16"/>
  <c r="E1103" i="16"/>
  <c r="E1102" i="16"/>
  <c r="E1101" i="16"/>
  <c r="E1100" i="16"/>
  <c r="E1099" i="16"/>
  <c r="E1098" i="16"/>
  <c r="E1097" i="16"/>
  <c r="E1096" i="16"/>
  <c r="E1095" i="16"/>
  <c r="E1094" i="16"/>
  <c r="E1093" i="16"/>
  <c r="E1092" i="16"/>
  <c r="E1091" i="16"/>
  <c r="E1090" i="16"/>
  <c r="E1089" i="16"/>
  <c r="E1088" i="16"/>
  <c r="E1087" i="16"/>
  <c r="E1086" i="16"/>
  <c r="E1085" i="16"/>
  <c r="E1084" i="16"/>
  <c r="E1083" i="16"/>
  <c r="E1082" i="16"/>
  <c r="E1081" i="16"/>
  <c r="E1080" i="16"/>
  <c r="E1079" i="16"/>
  <c r="E1078" i="16"/>
  <c r="E1077" i="16"/>
  <c r="E1076" i="16"/>
  <c r="E1075" i="16"/>
  <c r="E1074" i="16"/>
  <c r="E1073" i="16"/>
  <c r="E1072" i="16"/>
  <c r="E1071" i="16"/>
  <c r="E1070" i="16"/>
  <c r="E1069" i="16"/>
  <c r="E1068" i="16"/>
  <c r="E1067" i="16"/>
  <c r="E1066" i="16"/>
  <c r="E1065" i="16"/>
  <c r="E1064" i="16"/>
  <c r="E1063" i="16"/>
  <c r="E1062" i="16"/>
  <c r="E1061" i="16"/>
  <c r="E1060" i="16"/>
  <c r="E1059" i="16"/>
  <c r="E1058" i="16"/>
  <c r="E1057" i="16"/>
  <c r="E1056" i="16"/>
  <c r="E1055" i="16"/>
  <c r="E1054" i="16"/>
  <c r="E1053" i="16"/>
  <c r="E1052" i="16"/>
  <c r="E1051" i="16"/>
  <c r="E1050" i="16"/>
  <c r="E1049" i="16"/>
  <c r="E1048" i="16"/>
  <c r="E1047" i="16"/>
  <c r="E1046" i="16"/>
  <c r="E1045" i="16"/>
  <c r="E1044" i="16"/>
  <c r="E1043" i="16"/>
  <c r="E1042" i="16"/>
  <c r="E1041" i="16"/>
  <c r="E1040" i="16"/>
  <c r="E1039" i="16"/>
  <c r="E1038" i="16"/>
  <c r="E1037" i="16"/>
  <c r="E1036" i="16"/>
  <c r="E1035" i="16"/>
  <c r="E1034" i="16"/>
  <c r="E1033" i="16"/>
  <c r="E1032" i="16"/>
  <c r="E1031" i="16"/>
  <c r="E1030" i="16"/>
  <c r="E1029" i="16"/>
  <c r="E1028" i="16"/>
  <c r="E1027" i="16"/>
  <c r="E1026" i="16"/>
  <c r="E1025" i="16"/>
  <c r="E1024" i="16"/>
  <c r="E1023" i="16"/>
  <c r="E1022" i="16"/>
  <c r="E1021" i="16"/>
  <c r="E1020" i="16"/>
  <c r="E1019" i="16"/>
  <c r="E1018" i="16"/>
  <c r="E1017" i="16"/>
  <c r="E1016" i="16"/>
  <c r="E1015" i="16"/>
  <c r="E1014" i="16"/>
  <c r="E1013" i="16"/>
  <c r="E1012" i="16"/>
  <c r="E1011" i="16"/>
  <c r="E1010" i="16"/>
  <c r="E1009" i="16"/>
  <c r="E1008" i="16"/>
  <c r="E1007" i="16"/>
  <c r="E1006" i="16"/>
  <c r="E1005" i="16"/>
  <c r="E1004" i="16"/>
  <c r="E1003" i="16"/>
  <c r="E1002" i="16"/>
  <c r="E1001" i="16"/>
  <c r="E1000" i="16"/>
  <c r="E999" i="16"/>
  <c r="E998" i="16"/>
  <c r="E997" i="16"/>
  <c r="E996" i="16"/>
  <c r="E995" i="16"/>
  <c r="E994" i="16"/>
  <c r="E993" i="16"/>
  <c r="E992" i="16"/>
  <c r="E991" i="16"/>
  <c r="E990" i="16"/>
  <c r="E989" i="16"/>
  <c r="E988" i="16"/>
  <c r="E987" i="16"/>
  <c r="E986" i="16"/>
  <c r="E985" i="16"/>
  <c r="E984" i="16"/>
  <c r="E983" i="16"/>
  <c r="E982" i="16"/>
  <c r="E981" i="16"/>
  <c r="E980" i="16"/>
  <c r="E979" i="16"/>
  <c r="E978" i="16"/>
  <c r="E977" i="16"/>
  <c r="E976" i="16"/>
  <c r="E975" i="16"/>
  <c r="E974" i="16"/>
  <c r="E973" i="16"/>
  <c r="E972" i="16"/>
  <c r="E971" i="16"/>
  <c r="E970" i="16"/>
  <c r="E969" i="16"/>
  <c r="E968" i="16"/>
  <c r="E967" i="16"/>
  <c r="E966" i="16"/>
  <c r="E965" i="16"/>
  <c r="E964" i="16"/>
  <c r="E963" i="16"/>
  <c r="E962" i="16"/>
  <c r="E961" i="16"/>
  <c r="E960" i="16"/>
  <c r="E959" i="16"/>
  <c r="E958" i="16"/>
  <c r="E957" i="16"/>
  <c r="E956" i="16"/>
  <c r="E955" i="16"/>
  <c r="E954" i="16"/>
  <c r="E953" i="16"/>
  <c r="E952" i="16"/>
  <c r="E951" i="16"/>
  <c r="E950" i="16"/>
  <c r="E949" i="16"/>
  <c r="E948" i="16"/>
  <c r="E947" i="16"/>
  <c r="E946" i="16"/>
  <c r="E945" i="16"/>
  <c r="E944" i="16"/>
  <c r="E943" i="16"/>
  <c r="E942" i="16"/>
  <c r="E941" i="16"/>
  <c r="E940" i="16"/>
  <c r="E939" i="16"/>
  <c r="E938" i="16"/>
  <c r="E937" i="16"/>
  <c r="E936" i="16"/>
  <c r="E935" i="16"/>
  <c r="E934" i="16"/>
  <c r="E933" i="16"/>
  <c r="E932" i="16"/>
  <c r="E931" i="16"/>
  <c r="E930" i="16"/>
  <c r="E929" i="16"/>
  <c r="E928" i="16"/>
  <c r="E927" i="16"/>
  <c r="E926" i="16"/>
  <c r="E925" i="16"/>
  <c r="E924" i="16"/>
  <c r="E923" i="16"/>
  <c r="E922" i="16"/>
  <c r="E921" i="16"/>
  <c r="E920" i="16"/>
  <c r="E919" i="16"/>
  <c r="E918" i="16"/>
  <c r="E917" i="16"/>
  <c r="E916" i="16"/>
  <c r="E915" i="16"/>
  <c r="E914" i="16"/>
  <c r="E913" i="16"/>
  <c r="E912" i="16"/>
  <c r="E911" i="16"/>
  <c r="E910" i="16"/>
  <c r="E909" i="16"/>
  <c r="E908" i="16"/>
  <c r="E907" i="16"/>
  <c r="E906" i="16"/>
  <c r="E905" i="16"/>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E874" i="16"/>
  <c r="E873" i="16"/>
  <c r="E872" i="16"/>
  <c r="E871" i="16"/>
  <c r="E870" i="16"/>
  <c r="E869" i="16"/>
  <c r="E868" i="16"/>
  <c r="E867" i="16"/>
  <c r="E866" i="16"/>
  <c r="E865" i="16"/>
  <c r="E864" i="16"/>
  <c r="E863" i="16"/>
  <c r="E862" i="16"/>
  <c r="E861" i="16"/>
  <c r="E860" i="16"/>
  <c r="E859" i="16"/>
  <c r="E858" i="16"/>
  <c r="E857" i="16"/>
  <c r="E856" i="16"/>
  <c r="E855" i="16"/>
  <c r="E854" i="16"/>
  <c r="E853" i="16"/>
  <c r="E852" i="16"/>
  <c r="E851" i="16"/>
  <c r="E850" i="16"/>
  <c r="E849" i="16"/>
  <c r="E848" i="16"/>
  <c r="E847" i="16"/>
  <c r="E846" i="16"/>
  <c r="E845" i="16"/>
  <c r="E844" i="16"/>
  <c r="E843" i="16"/>
  <c r="E842" i="16"/>
  <c r="E841" i="16"/>
  <c r="E840" i="16"/>
  <c r="E839" i="16"/>
  <c r="E838" i="16"/>
  <c r="E837" i="16"/>
  <c r="E836" i="16"/>
  <c r="E835" i="16"/>
  <c r="E834" i="16"/>
  <c r="E833" i="16"/>
  <c r="E832" i="16"/>
  <c r="E831" i="16"/>
  <c r="E830" i="16"/>
  <c r="E829" i="16"/>
  <c r="E828" i="16"/>
  <c r="E827" i="16"/>
  <c r="E826" i="16"/>
  <c r="E825" i="16"/>
  <c r="E824" i="16"/>
  <c r="E823" i="16"/>
  <c r="E822" i="16"/>
  <c r="E821" i="16"/>
  <c r="E820" i="16"/>
  <c r="E819" i="16"/>
  <c r="E818" i="16"/>
  <c r="E817" i="16"/>
  <c r="E816" i="16"/>
  <c r="E815" i="16"/>
  <c r="E814" i="16"/>
  <c r="E813" i="16"/>
  <c r="E812" i="16"/>
  <c r="E811" i="16"/>
  <c r="E810" i="16"/>
  <c r="E809" i="16"/>
  <c r="E808" i="16"/>
  <c r="E807" i="16"/>
  <c r="E806" i="16"/>
  <c r="E805" i="16"/>
  <c r="E804" i="16"/>
  <c r="E803" i="16"/>
  <c r="E802" i="16"/>
  <c r="E801" i="16"/>
  <c r="E800" i="16"/>
  <c r="E799" i="16"/>
  <c r="E798" i="16"/>
  <c r="E797" i="16"/>
  <c r="E796" i="16"/>
  <c r="E795" i="16"/>
  <c r="E794" i="16"/>
  <c r="E793" i="16"/>
  <c r="E792" i="16"/>
  <c r="E791" i="16"/>
  <c r="E790" i="16"/>
  <c r="E789" i="16"/>
  <c r="E788" i="16"/>
  <c r="E787" i="16"/>
  <c r="E786" i="16"/>
  <c r="E785" i="16"/>
  <c r="E784" i="16"/>
  <c r="E783" i="16"/>
  <c r="E782" i="16"/>
  <c r="E781" i="16"/>
  <c r="E780" i="16"/>
  <c r="E779" i="16"/>
  <c r="E778" i="16"/>
  <c r="E777" i="16"/>
  <c r="E776" i="16"/>
  <c r="E775" i="16"/>
  <c r="E774" i="16"/>
  <c r="E773" i="16"/>
  <c r="E772" i="16"/>
  <c r="E771" i="16"/>
  <c r="E770" i="16"/>
  <c r="E769" i="16"/>
  <c r="E768" i="16"/>
  <c r="E767" i="16"/>
  <c r="E766" i="16"/>
  <c r="E765" i="16"/>
  <c r="E764" i="16"/>
  <c r="E763" i="16"/>
  <c r="E762" i="16"/>
  <c r="E761" i="16"/>
  <c r="E760" i="16"/>
  <c r="E759" i="16"/>
  <c r="E758" i="16"/>
  <c r="E757" i="16"/>
  <c r="E756" i="16"/>
  <c r="E755" i="16"/>
  <c r="E754" i="16"/>
  <c r="E753" i="16"/>
  <c r="E752" i="16"/>
  <c r="E751" i="16"/>
  <c r="E750" i="16"/>
  <c r="E749" i="16"/>
  <c r="E748" i="16"/>
  <c r="E747" i="16"/>
  <c r="E746" i="16"/>
  <c r="E745" i="16"/>
  <c r="E744" i="16"/>
  <c r="E743" i="16"/>
  <c r="E742" i="16"/>
  <c r="E741" i="16"/>
  <c r="E740" i="16"/>
  <c r="E739" i="16"/>
  <c r="E738" i="16"/>
  <c r="E737" i="16"/>
  <c r="E736" i="16"/>
  <c r="E735" i="16"/>
  <c r="E734" i="16"/>
  <c r="E733" i="16"/>
  <c r="E732" i="16"/>
  <c r="E731" i="16"/>
  <c r="E730" i="16"/>
  <c r="E729" i="16"/>
  <c r="E728" i="16"/>
  <c r="E727" i="16"/>
  <c r="E726" i="16"/>
  <c r="E725" i="16"/>
  <c r="E724" i="16"/>
  <c r="E723" i="16"/>
  <c r="E722" i="16"/>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2" i="16"/>
  <c r="E9" i="6" l="1"/>
  <c r="E6" i="6"/>
  <c r="E4" i="11"/>
  <c r="H3" i="11" s="1"/>
  <c r="C137" i="11" s="1"/>
  <c r="E6" i="11"/>
  <c r="E13" i="11"/>
  <c r="G12" i="11"/>
  <c r="F49" i="19"/>
  <c r="F46" i="19"/>
  <c r="F43" i="19"/>
  <c r="F53" i="19" s="1"/>
  <c r="H6" i="19" s="1"/>
  <c r="F16" i="19"/>
  <c r="H4" i="19" s="1"/>
  <c r="H12" i="11"/>
  <c r="C140" i="11" s="1"/>
  <c r="H6" i="11"/>
  <c r="C138" i="11" s="1"/>
  <c r="F20" i="19"/>
  <c r="F26" i="19"/>
  <c r="F36" i="19" s="1"/>
  <c r="F29" i="19"/>
  <c r="C139" i="11"/>
  <c r="E9" i="11"/>
  <c r="H9" i="11" s="1"/>
  <c r="H9" i="6"/>
  <c r="C116" i="6" s="1"/>
  <c r="H6" i="6"/>
  <c r="E5" i="6"/>
  <c r="H3" i="6" s="1"/>
  <c r="E12" i="6"/>
  <c r="H12" i="6" s="1"/>
  <c r="C117" i="6" s="1"/>
  <c r="B1" i="4"/>
  <c r="E4" i="5"/>
  <c r="A19" i="19"/>
  <c r="E19" i="19"/>
  <c r="E54" i="11"/>
  <c r="D49" i="11" s="1"/>
  <c r="E56" i="11"/>
  <c r="D48" i="11" s="1"/>
  <c r="E48" i="11" s="1"/>
  <c r="E53" i="6"/>
  <c r="D49" i="6" s="1"/>
  <c r="G49" i="6" l="1"/>
  <c r="E49" i="6"/>
  <c r="H49" i="6" s="1"/>
  <c r="G16" i="11"/>
  <c r="G49" i="11"/>
  <c r="E49" i="11"/>
  <c r="H2" i="5"/>
  <c r="E6" i="5"/>
  <c r="C6" i="5" s="1"/>
  <c r="H16" i="11"/>
  <c r="H5" i="19"/>
  <c r="J4" i="19"/>
  <c r="H49" i="11"/>
  <c r="D157" i="11" s="1"/>
  <c r="C157" i="11" s="1"/>
  <c r="H16" i="6"/>
  <c r="C114" i="6"/>
  <c r="C115" i="6"/>
  <c r="F4" i="5"/>
  <c r="I2" i="5" l="1"/>
  <c r="C2" i="5" l="1"/>
  <c r="E9" i="5" s="1"/>
  <c r="G9" i="5" s="1"/>
  <c r="C5" i="5"/>
  <c r="F26" i="11"/>
  <c r="F23" i="11"/>
  <c r="D79" i="6"/>
  <c r="D78" i="6"/>
  <c r="D77" i="6"/>
  <c r="D69" i="6"/>
  <c r="D70" i="6"/>
  <c r="D71" i="6"/>
  <c r="D72" i="6"/>
  <c r="D73" i="6"/>
  <c r="D74" i="6"/>
  <c r="D75" i="6"/>
  <c r="D76" i="6"/>
  <c r="E76" i="6" l="1"/>
  <c r="E74" i="6"/>
  <c r="E39" i="6" s="1"/>
  <c r="E69" i="6"/>
  <c r="E40" i="6" l="1"/>
  <c r="E38" i="6"/>
  <c r="H37" i="6" s="1"/>
  <c r="G37" i="6"/>
  <c r="C4" i="5"/>
  <c r="C3" i="5" s="1"/>
  <c r="D92" i="11"/>
  <c r="D91" i="11"/>
  <c r="D90" i="11"/>
  <c r="D89" i="11"/>
  <c r="D88" i="11"/>
  <c r="D87" i="11"/>
  <c r="M17" i="6"/>
  <c r="L33" i="6"/>
  <c r="D86" i="11"/>
  <c r="D85" i="11"/>
  <c r="D84" i="11"/>
  <c r="D83" i="11"/>
  <c r="D82" i="11"/>
  <c r="D81" i="11"/>
  <c r="D80" i="11"/>
  <c r="D79" i="11"/>
  <c r="D78" i="11"/>
  <c r="D77" i="11"/>
  <c r="D76" i="11"/>
  <c r="D75" i="11"/>
  <c r="D74" i="11"/>
  <c r="D67" i="6"/>
  <c r="D68" i="6"/>
  <c r="D65" i="6"/>
  <c r="D66" i="6"/>
  <c r="C142" i="11" l="1"/>
  <c r="E87" i="11"/>
  <c r="E81" i="11"/>
  <c r="E83" i="11"/>
  <c r="E39" i="11" s="1"/>
  <c r="E74" i="11"/>
  <c r="D43" i="11" s="1"/>
  <c r="E76" i="11"/>
  <c r="D42" i="11" s="1"/>
  <c r="E42" i="11" s="1"/>
  <c r="E78" i="11"/>
  <c r="D41" i="11" s="1"/>
  <c r="E41" i="11" s="1"/>
  <c r="E65" i="6"/>
  <c r="D44" i="6" s="1"/>
  <c r="E44" i="6" s="1"/>
  <c r="E66" i="6"/>
  <c r="D43" i="6" s="1"/>
  <c r="E68" i="6"/>
  <c r="D42" i="6" s="1"/>
  <c r="F23" i="1"/>
  <c r="L22" i="1"/>
  <c r="H22" i="1"/>
  <c r="F22" i="1"/>
  <c r="E42" i="6" l="1"/>
  <c r="H40" i="6" s="1"/>
  <c r="G40" i="6"/>
  <c r="E43" i="6"/>
  <c r="E43" i="11"/>
  <c r="E40" i="11"/>
  <c r="E38" i="11"/>
  <c r="H37" i="11"/>
  <c r="H40" i="11"/>
  <c r="D154" i="11" s="1"/>
  <c r="C154" i="11" s="1"/>
  <c r="L23" i="1"/>
  <c r="H23" i="1"/>
  <c r="D73" i="11"/>
  <c r="D72" i="11"/>
  <c r="D71" i="11"/>
  <c r="D70" i="11"/>
  <c r="D69" i="11"/>
  <c r="D68" i="11"/>
  <c r="D67" i="11"/>
  <c r="D66" i="11"/>
  <c r="D65" i="11"/>
  <c r="D64" i="11"/>
  <c r="F32" i="11"/>
  <c r="F2" i="11"/>
  <c r="F36" i="11" s="1"/>
  <c r="A2" i="11"/>
  <c r="A36" i="11" s="1"/>
  <c r="D60" i="6"/>
  <c r="D61" i="6"/>
  <c r="D62" i="6"/>
  <c r="D63" i="6"/>
  <c r="D64" i="6"/>
  <c r="D153" i="11" l="1"/>
  <c r="C153" i="11" s="1"/>
  <c r="E59" i="11"/>
  <c r="D47" i="11" s="1"/>
  <c r="E47" i="11" s="1"/>
  <c r="E66" i="11"/>
  <c r="D46" i="11" s="1"/>
  <c r="E68" i="11"/>
  <c r="D45" i="11" s="1"/>
  <c r="E45" i="11" s="1"/>
  <c r="E72" i="11"/>
  <c r="E64" i="6"/>
  <c r="D45" i="6" s="1"/>
  <c r="E60" i="6"/>
  <c r="D46" i="6" s="1"/>
  <c r="A19" i="11"/>
  <c r="F19" i="11"/>
  <c r="F32" i="6"/>
  <c r="F26" i="6"/>
  <c r="F23" i="6"/>
  <c r="F20" i="6"/>
  <c r="E45" i="6" l="1"/>
  <c r="H43" i="6" s="1"/>
  <c r="G43" i="6"/>
  <c r="E46" i="6"/>
  <c r="H46" i="6" s="1"/>
  <c r="G46" i="6"/>
  <c r="D44" i="11"/>
  <c r="G46" i="11"/>
  <c r="E46" i="11"/>
  <c r="I4" i="1"/>
  <c r="I5" i="1"/>
  <c r="I25" i="1" s="1"/>
  <c r="J7" i="1"/>
  <c r="L7" i="1"/>
  <c r="K21" i="1"/>
  <c r="H50" i="6" l="1"/>
  <c r="G50" i="6"/>
  <c r="E44" i="11"/>
  <c r="H43" i="11" s="1"/>
  <c r="D155" i="11" s="1"/>
  <c r="C155" i="11" s="1"/>
  <c r="G50" i="11"/>
  <c r="H46" i="11"/>
  <c r="K26" i="1"/>
  <c r="I26" i="1"/>
  <c r="F2" i="6"/>
  <c r="F36" i="6" s="1"/>
  <c r="A19" i="6"/>
  <c r="G21" i="1"/>
  <c r="H7" i="1"/>
  <c r="F23" i="4"/>
  <c r="E23" i="4"/>
  <c r="F22" i="4"/>
  <c r="E22" i="4"/>
  <c r="F21" i="4"/>
  <c r="E21" i="4"/>
  <c r="F20" i="4"/>
  <c r="E20" i="4"/>
  <c r="F19" i="4"/>
  <c r="E19" i="4"/>
  <c r="F18" i="4"/>
  <c r="E18" i="4"/>
  <c r="F17" i="4"/>
  <c r="E17" i="4"/>
  <c r="F16" i="4"/>
  <c r="E16" i="4"/>
  <c r="F15" i="4"/>
  <c r="E15" i="4"/>
  <c r="B2" i="4"/>
  <c r="B14" i="4"/>
  <c r="H50" i="11" l="1"/>
  <c r="G5" i="1" s="1"/>
  <c r="D156" i="11"/>
  <c r="C156" i="11" s="1"/>
  <c r="K29" i="1"/>
  <c r="K31" i="1" s="1"/>
  <c r="F19" i="6"/>
  <c r="A36" i="6"/>
  <c r="D158" i="11" l="1"/>
  <c r="C158" i="11" s="1"/>
  <c r="N26" i="1"/>
  <c r="G26" i="1"/>
  <c r="G29" i="1" s="1"/>
  <c r="G31" i="1" s="1"/>
  <c r="E5" i="1"/>
  <c r="E26" i="1" s="1"/>
  <c r="A27" i="1" l="1"/>
  <c r="E8" i="5"/>
  <c r="F8" i="5" s="1"/>
  <c r="C8" i="5" s="1"/>
  <c r="C10" i="5" s="1"/>
  <c r="E29" i="1"/>
  <c r="E31" i="1" s="1"/>
  <c r="E14" i="4" l="1"/>
  <c r="B6" i="4" s="1"/>
  <c r="C7" i="5" l="1"/>
  <c r="C11" i="5" s="1"/>
  <c r="C12" i="5" s="1"/>
  <c r="F14" i="4"/>
  <c r="B5" i="4"/>
  <c r="B11" i="4" s="1"/>
  <c r="D6" i="4"/>
  <c r="C6" i="4"/>
  <c r="B8" i="4" l="1"/>
  <c r="D8" i="4" s="1"/>
  <c r="C5" i="4"/>
  <c r="B10" i="4"/>
  <c r="D5" i="4"/>
  <c r="B7" i="4"/>
  <c r="C7" i="4" s="1"/>
  <c r="B9" i="4"/>
  <c r="D7" i="4" l="1"/>
  <c r="C8" i="4"/>
</calcChain>
</file>

<file path=xl/sharedStrings.xml><?xml version="1.0" encoding="utf-8"?>
<sst xmlns="http://schemas.openxmlformats.org/spreadsheetml/2006/main" count="7322" uniqueCount="841">
  <si>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</si>
  <si>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</si>
  <si>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</si>
  <si>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</si>
  <si>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</si>
  <si>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</si>
  <si>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</si>
  <si>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</si>
  <si>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</si>
  <si>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</si>
  <si>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</si>
  <si>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</si>
  <si>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</si>
  <si>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</si>
  <si>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</si>
  <si>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</si>
  <si>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</si>
  <si>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</si>
  <si>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</si>
  <si>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</si>
  <si>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</si>
  <si>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</si>
  <si>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</si>
  <si>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</si>
  <si>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</si>
  <si>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</si>
  <si>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</si>
  <si>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</si>
  <si>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</si>
  <si>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</si>
  <si>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</si>
  <si>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</si>
  <si>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</si>
  <si>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</si>
  <si>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</si>
  <si>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phoneticPr fontId="1" type="noConversion"/>
  </si>
  <si>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</si>
  <si>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</si>
  <si>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</si>
  <si>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</si>
  <si>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</si>
  <si>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</si>
  <si>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</si>
  <si>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</si>
  <si>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</si>
  <si>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r>
      <rPr>
        <sz val="10"/>
        <rFont val="仿宋_GB2312"/>
        <family val="3"/>
        <charset val="134"/>
      </rPr>
      <t>较好</t>
    </r>
  </si>
  <si>
    <t>交通条件</t>
    <phoneticPr fontId="1" type="noConversion"/>
  </si>
  <si>
    <t>商业设施</t>
    <phoneticPr fontId="1" type="noConversion"/>
  </si>
  <si>
    <r>
      <rPr>
        <sz val="10"/>
        <rFont val="仿宋_GB2312"/>
        <family val="3"/>
        <charset val="134"/>
      </rPr>
      <t>一般</t>
    </r>
  </si>
  <si>
    <t>自然环境</t>
    <phoneticPr fontId="1" type="noConversion"/>
  </si>
  <si>
    <t>公共配套</t>
    <phoneticPr fontId="1" type="noConversion"/>
  </si>
  <si>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</si>
  <si>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</si>
  <si>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phoneticPr fontId="1" type="noConversion"/>
  </si>
  <si>
    <r>
      <rPr>
        <sz val="10"/>
        <rFont val="仿宋_GB2312"/>
        <family val="3"/>
        <charset val="134"/>
      </rPr>
      <t>有专业物业公司，物业服务保障好</t>
    </r>
  </si>
  <si>
    <r>
      <rPr>
        <sz val="10"/>
        <rFont val="仿宋_GB2312"/>
        <family val="3"/>
        <charset val="134"/>
      </rPr>
      <t>主力户型为二居，住宅套型较好</t>
    </r>
  </si>
  <si>
    <t>小区环境</t>
    <phoneticPr fontId="1" type="noConversion"/>
  </si>
  <si>
    <r>
      <rPr>
        <sz val="10"/>
        <rFont val="仿宋_GB2312"/>
        <family val="3"/>
        <charset val="134"/>
      </rPr>
      <t>该小区装修为基本装修，未对居住产生不良影响，一般</t>
    </r>
  </si>
  <si>
    <r>
      <rPr>
        <sz val="10"/>
        <rFont val="仿宋_GB2312"/>
        <family val="3"/>
        <charset val="134"/>
      </rPr>
      <t>配套设施</t>
    </r>
  </si>
  <si>
    <r>
      <rPr>
        <sz val="10"/>
        <rFont val="仿宋_GB2312"/>
        <family val="3"/>
        <charset val="134"/>
      </rPr>
      <t>配备活动站、医疗站</t>
    </r>
  </si>
  <si>
    <r>
      <rPr>
        <sz val="10"/>
        <rFont val="仿宋_GB2312"/>
        <family val="3"/>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</si>
  <si>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</si>
  <si>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</si>
  <si>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朝向较好，能保证较长时间的采光，通风较好，较好</t>
    <phoneticPr fontId="13" type="noConversion"/>
  </si>
  <si>
    <t>装修</t>
    <phoneticPr fontId="1" type="noConversion"/>
  </si>
  <si>
    <r>
      <rPr>
        <sz val="10"/>
        <rFont val="仿宋_GB2312"/>
        <family val="3"/>
        <charset val="134"/>
      </rPr>
      <t>空间布局与居住功能适宜；休息、学习与活动空间影响不大，较好</t>
    </r>
  </si>
  <si>
    <t>设备</t>
    <phoneticPr fontId="1" type="noConversion"/>
  </si>
  <si>
    <t>配备家具、家电；程度较新；功能正常，质量有保证，较好</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</si>
  <si>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</si>
  <si>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</si>
  <si>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</si>
  <si>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</si>
  <si>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</si>
  <si>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</si>
  <si>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</si>
  <si>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</si>
  <si>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</si>
  <si>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</si>
  <si>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</si>
  <si>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</si>
  <si>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</si>
  <si>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</si>
  <si>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</si>
  <si>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</si>
  <si>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</si>
  <si>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</si>
  <si>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</si>
  <si>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</si>
  <si>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</si>
  <si>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</si>
  <si>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</si>
  <si>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</si>
  <si>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</si>
  <si>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</si>
  <si>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</si>
  <si>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</si>
  <si>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</si>
  <si>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</si>
  <si>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</si>
  <si>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</si>
  <si>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</si>
  <si>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</si>
  <si>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</si>
  <si>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</si>
  <si>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</si>
  <si>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</si>
  <si>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</si>
  <si>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</si>
  <si>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t>小区</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</si>
  <si>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</si>
  <si>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</si>
  <si>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</si>
  <si>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</si>
  <si>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</si>
  <si>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</si>
  <si>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</si>
  <si>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</si>
  <si>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</si>
  <si>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</si>
  <si>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</si>
  <si>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</si>
  <si>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</si>
  <si>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</si>
  <si>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</si>
  <si>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</si>
  <si>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</si>
  <si>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</si>
  <si>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</si>
  <si>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</si>
  <si>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</si>
  <si>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</si>
  <si>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</si>
  <si>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</si>
  <si>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1:809</t>
  </si>
  <si>
    <t>1:845</t>
  </si>
  <si>
    <t>1:703</t>
  </si>
  <si>
    <t>1:786</t>
  </si>
  <si>
    <t>1:747</t>
  </si>
  <si>
    <t>1:752</t>
  </si>
  <si>
    <t>1:835</t>
  </si>
  <si>
    <t>1:777</t>
  </si>
  <si>
    <t>1:824</t>
  </si>
  <si>
    <t>1:827</t>
  </si>
  <si>
    <t>1:800</t>
  </si>
  <si>
    <t>1:893</t>
  </si>
  <si>
    <t>1:862</t>
  </si>
  <si>
    <t>1:768</t>
  </si>
  <si>
    <t>1:714</t>
  </si>
  <si>
    <t>1:718</t>
  </si>
  <si>
    <t>1:730</t>
  </si>
  <si>
    <t>1:712</t>
  </si>
  <si>
    <t>月均</t>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</si>
  <si>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</si>
  <si>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</si>
  <si>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r>
      <t>2021</t>
    </r>
    <r>
      <rPr>
        <sz val="11"/>
        <color theme="1"/>
        <rFont val="宋体"/>
        <family val="3"/>
        <charset val="134"/>
      </rPr>
      <t>年一季度</t>
    </r>
    <phoneticPr fontId="1" type="noConversion"/>
  </si>
  <si>
    <t>--</t>
  </si>
  <si>
    <t>1:900</t>
  </si>
  <si>
    <t>1:839</t>
  </si>
  <si>
    <t>1:775</t>
  </si>
  <si>
    <t>1:859</t>
  </si>
  <si>
    <t>1:750</t>
  </si>
  <si>
    <t>1:759</t>
  </si>
  <si>
    <t>1:808</t>
  </si>
  <si>
    <t>1:804</t>
  </si>
  <si>
    <t>1:792</t>
  </si>
  <si>
    <t>1:898</t>
  </si>
  <si>
    <t>1:779</t>
  </si>
  <si>
    <t>1:680</t>
  </si>
  <si>
    <t>朝向</t>
  </si>
  <si>
    <t>B</t>
  </si>
  <si>
    <t>A</t>
  </si>
  <si>
    <t>E</t>
  </si>
  <si>
    <t>1:667</t>
  </si>
  <si>
    <t>1:686</t>
  </si>
  <si>
    <t>1:711</t>
  </si>
  <si>
    <t>1:669</t>
  </si>
  <si>
    <t>1:737</t>
  </si>
  <si>
    <t>1:706</t>
  </si>
  <si>
    <t>1:657</t>
  </si>
  <si>
    <t>1:327</t>
  </si>
  <si>
    <t>1:330</t>
  </si>
  <si>
    <t>1:362</t>
  </si>
  <si>
    <t>1:398</t>
  </si>
  <si>
    <t>1:372</t>
  </si>
  <si>
    <t>1:406</t>
  </si>
  <si>
    <t>1:410</t>
  </si>
  <si>
    <t>1:425</t>
  </si>
  <si>
    <t>1:654</t>
  </si>
  <si>
    <t>1:739</t>
  </si>
  <si>
    <t>1:728</t>
  </si>
  <si>
    <t>1:833</t>
  </si>
  <si>
    <t>1:790</t>
  </si>
  <si>
    <t>1:632</t>
  </si>
  <si>
    <t>1:636</t>
  </si>
  <si>
    <t>1:659</t>
  </si>
  <si>
    <t>1:700</t>
  </si>
  <si>
    <t>1:699</t>
  </si>
  <si>
    <t>1:704</t>
  </si>
  <si>
    <t>1:694</t>
  </si>
  <si>
    <t>1:676</t>
  </si>
  <si>
    <t>1:646</t>
  </si>
  <si>
    <t>1:698</t>
  </si>
  <si>
    <t>1:652</t>
  </si>
  <si>
    <t>1:717</t>
  </si>
  <si>
    <t>1:656</t>
  </si>
  <si>
    <t>1:784</t>
  </si>
  <si>
    <t>1:727</t>
  </si>
  <si>
    <t>1:434</t>
  </si>
  <si>
    <t>1:467</t>
  </si>
  <si>
    <t>1:437</t>
  </si>
  <si>
    <t>1:527</t>
  </si>
  <si>
    <t>1:444</t>
  </si>
  <si>
    <t>1:459</t>
  </si>
  <si>
    <t>1:502</t>
  </si>
  <si>
    <t>1:534</t>
  </si>
  <si>
    <t>1:486</t>
  </si>
  <si>
    <t>1:769</t>
  </si>
  <si>
    <t>1:830</t>
  </si>
  <si>
    <t>1:811</t>
  </si>
  <si>
    <t>1:870</t>
  </si>
  <si>
    <t>1:793</t>
  </si>
  <si>
    <t>1:868</t>
  </si>
  <si>
    <t>1:778</t>
  </si>
  <si>
    <t>1:630</t>
  </si>
  <si>
    <t>1:342</t>
  </si>
  <si>
    <t>1:324</t>
  </si>
  <si>
    <t>1:328</t>
  </si>
  <si>
    <t>1:344</t>
  </si>
  <si>
    <t>1:332</t>
  </si>
  <si>
    <t>1:312</t>
  </si>
  <si>
    <t>1:335</t>
  </si>
  <si>
    <t>1:345</t>
  </si>
  <si>
    <t>1:317</t>
  </si>
  <si>
    <t>1:631</t>
  </si>
  <si>
    <t>1:772</t>
  </si>
  <si>
    <t>1:650</t>
  </si>
  <si>
    <t>1:863</t>
  </si>
  <si>
    <t>1:765</t>
  </si>
  <si>
    <t>1:843</t>
  </si>
  <si>
    <t>1:795</t>
  </si>
  <si>
    <t>1:825</t>
  </si>
  <si>
    <t>1:807</t>
  </si>
  <si>
    <t>1:799</t>
  </si>
  <si>
    <t>1:797</t>
  </si>
  <si>
    <t>1:798</t>
  </si>
  <si>
    <t>1:783</t>
  </si>
  <si>
    <t>1:774</t>
  </si>
  <si>
    <t>1:782</t>
  </si>
  <si>
    <t>1:860</t>
  </si>
  <si>
    <t>1:815</t>
  </si>
  <si>
    <t>1:649</t>
  </si>
  <si>
    <t>1:820</t>
  </si>
  <si>
    <t>1:817</t>
  </si>
  <si>
    <t>1:844</t>
  </si>
  <si>
    <t>1:818</t>
  </si>
  <si>
    <t>1:781</t>
  </si>
  <si>
    <t>1:816</t>
  </si>
  <si>
    <t>1:708</t>
  </si>
  <si>
    <t>1:687</t>
  </si>
  <si>
    <t>1:828</t>
  </si>
  <si>
    <t>1:744</t>
  </si>
  <si>
    <t>1:794</t>
  </si>
  <si>
    <t>1:762</t>
  </si>
  <si>
    <t>1:770</t>
  </si>
  <si>
    <t>1:767</t>
  </si>
  <si>
    <t>1:716</t>
  </si>
  <si>
    <t>1:672</t>
  </si>
  <si>
    <t>1:723</t>
  </si>
  <si>
    <t>1:599</t>
  </si>
  <si>
    <t>1:746</t>
  </si>
  <si>
    <t>1:642</t>
  </si>
  <si>
    <t>1:613</t>
  </si>
  <si>
    <t>1:674</t>
  </si>
  <si>
    <t>1:688</t>
  </si>
  <si>
    <t>1:756</t>
  </si>
  <si>
    <t>1:648</t>
  </si>
  <si>
    <t>1:692</t>
  </si>
  <si>
    <t>1:710</t>
  </si>
  <si>
    <t>1:666</t>
  </si>
  <si>
    <t>1:299</t>
  </si>
  <si>
    <t>1:358</t>
  </si>
  <si>
    <t>1:369</t>
  </si>
  <si>
    <t>1:339</t>
  </si>
  <si>
    <t>1:837</t>
  </si>
  <si>
    <t>1:832</t>
  </si>
  <si>
    <t>1:771</t>
  </si>
  <si>
    <t>1:755</t>
  </si>
  <si>
    <t>1:796</t>
  </si>
  <si>
    <t>1:738</t>
  </si>
  <si>
    <t>1:615</t>
  </si>
  <si>
    <t>悦廷</t>
  </si>
  <si>
    <t>1:742</t>
  </si>
  <si>
    <t>1:724</t>
  </si>
  <si>
    <t>1:766</t>
  </si>
  <si>
    <t>1:773</t>
  </si>
  <si>
    <t>1:734</t>
  </si>
  <si>
    <t>1:693</t>
  </si>
  <si>
    <t>1:709</t>
  </si>
  <si>
    <t>1:751</t>
  </si>
  <si>
    <t>新康家园</t>
  </si>
  <si>
    <t>1:812</t>
  </si>
  <si>
    <t>1:813</t>
  </si>
  <si>
    <t>1:881</t>
  </si>
  <si>
    <t>1:801</t>
  </si>
  <si>
    <t>1:823</t>
  </si>
  <si>
    <t>泰河园三里</t>
  </si>
  <si>
    <t>1:879</t>
  </si>
  <si>
    <t>1:872</t>
  </si>
  <si>
    <t>1:806</t>
  </si>
  <si>
    <t>1:838</t>
  </si>
  <si>
    <t>1:848</t>
  </si>
  <si>
    <t>1:877</t>
  </si>
  <si>
    <t>1:836</t>
  </si>
  <si>
    <t>1:846</t>
  </si>
  <si>
    <t>1:857</t>
  </si>
  <si>
    <t>1:866</t>
  </si>
  <si>
    <t>1:885</t>
  </si>
  <si>
    <t>1:865</t>
  </si>
  <si>
    <t>1:936</t>
  </si>
  <si>
    <t>1:878</t>
  </si>
  <si>
    <t>周边有中芯花园、鹿海园、南海家园、博客雅苑等居住小区，居住小区规模较大，入住率较高，综合评价居住区成熟度较好</t>
    <phoneticPr fontId="1" type="noConversion"/>
  </si>
  <si>
    <r>
      <t>2020</t>
    </r>
    <r>
      <rPr>
        <sz val="11"/>
        <color theme="1"/>
        <rFont val="宋体"/>
        <family val="3"/>
        <charset val="134"/>
      </rPr>
      <t>年二季度</t>
    </r>
    <phoneticPr fontId="1" type="noConversion"/>
  </si>
  <si>
    <t>——</t>
    <phoneticPr fontId="1" type="noConversion"/>
  </si>
  <si>
    <t>——</t>
    <phoneticPr fontId="1" type="noConversion"/>
  </si>
  <si>
    <t>户型</t>
    <phoneticPr fontId="1" type="noConversion"/>
  </si>
  <si>
    <t>朝向、采光、通风</t>
    <phoneticPr fontId="13"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</si>
  <si>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</si>
  <si>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厨房卫生间配备家具家电，程度较新；功能正常，质量有保证，一般</t>
    <phoneticPr fontId="1" type="noConversion"/>
  </si>
  <si>
    <t>朝向好，能保证较长时间的采光，通风好，综合分析朝向、采光、通风状况较好</t>
    <phoneticPr fontId="13" type="noConversion"/>
  </si>
  <si>
    <t>该小区装修为精装修，公共部分装修效果较好，与居住功能相适用，较好</t>
    <phoneticPr fontId="1" type="noConversion"/>
  </si>
  <si>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</si>
  <si>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</si>
  <si>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1" type="noConversion"/>
  </si>
  <si>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phoneticPr fontId="1" type="noConversion"/>
  </si>
  <si>
    <t>不含物业费和取暖费</t>
    <phoneticPr fontId="1" type="noConversion"/>
  </si>
  <si>
    <t>户型</t>
    <phoneticPr fontId="1" type="noConversion"/>
  </si>
  <si>
    <t>装修</t>
    <phoneticPr fontId="1" type="noConversion"/>
  </si>
  <si>
    <t>朝向</t>
    <phoneticPr fontId="1" type="noConversion"/>
  </si>
  <si>
    <t>楼层</t>
    <phoneticPr fontId="1" type="noConversion"/>
  </si>
  <si>
    <t>二居室</t>
    <phoneticPr fontId="1" type="noConversion"/>
  </si>
  <si>
    <t>南北</t>
    <phoneticPr fontId="1" type="noConversion"/>
  </si>
  <si>
    <t>精装修</t>
    <phoneticPr fontId="1" type="noConversion"/>
  </si>
  <si>
    <t>二居室</t>
    <phoneticPr fontId="1" type="noConversion"/>
  </si>
  <si>
    <r>
      <rPr>
        <sz val="11"/>
        <color theme="1"/>
        <rFont val="宋体"/>
        <family val="3"/>
        <charset val="134"/>
      </rPr>
      <t>中</t>
    </r>
    <r>
      <rPr>
        <sz val="11"/>
        <color theme="1"/>
        <rFont val="Arial"/>
        <family val="2"/>
      </rPr>
      <t>/11</t>
    </r>
    <phoneticPr fontId="1" type="noConversion"/>
  </si>
  <si>
    <t>三居室</t>
    <phoneticPr fontId="1" type="noConversion"/>
  </si>
  <si>
    <r>
      <rPr>
        <sz val="11"/>
        <color theme="1"/>
        <rFont val="宋体"/>
        <family val="3"/>
        <charset val="134"/>
      </rPr>
      <t>低</t>
    </r>
    <r>
      <rPr>
        <sz val="11"/>
        <color theme="1"/>
        <rFont val="Arial"/>
        <family val="2"/>
      </rPr>
      <t>/11</t>
    </r>
    <phoneticPr fontId="1" type="noConversion"/>
  </si>
  <si>
    <r>
      <rPr>
        <sz val="11"/>
        <color theme="1"/>
        <rFont val="宋体"/>
        <family val="3"/>
        <charset val="134"/>
      </rPr>
      <t>中</t>
    </r>
    <r>
      <rPr>
        <sz val="11"/>
        <color theme="1"/>
        <rFont val="Arial"/>
        <family val="2"/>
      </rPr>
      <t>/10</t>
    </r>
    <phoneticPr fontId="1" type="noConversion"/>
  </si>
  <si>
    <r>
      <rPr>
        <sz val="11"/>
        <color theme="1"/>
        <rFont val="宋体"/>
        <family val="3"/>
        <charset val="134"/>
      </rPr>
      <t>高</t>
    </r>
    <r>
      <rPr>
        <sz val="11"/>
        <color theme="1"/>
        <rFont val="Arial"/>
        <family val="2"/>
      </rPr>
      <t>/11</t>
    </r>
    <phoneticPr fontId="1" type="noConversion"/>
  </si>
  <si>
    <r>
      <rPr>
        <sz val="11"/>
        <color theme="1"/>
        <rFont val="宋体"/>
        <family val="3"/>
        <charset val="134"/>
      </rPr>
      <t>低</t>
    </r>
    <r>
      <rPr>
        <sz val="11"/>
        <color theme="1"/>
        <rFont val="Arial"/>
        <family val="2"/>
      </rPr>
      <t>/10</t>
    </r>
    <phoneticPr fontId="1" type="noConversion"/>
  </si>
  <si>
    <r>
      <rPr>
        <sz val="11"/>
        <color theme="1"/>
        <rFont val="宋体"/>
        <family val="3"/>
        <charset val="134"/>
      </rPr>
      <t>高</t>
    </r>
    <r>
      <rPr>
        <sz val="11"/>
        <color theme="1"/>
        <rFont val="Arial"/>
        <family val="2"/>
      </rPr>
      <t>/10</t>
    </r>
    <phoneticPr fontId="1" type="noConversion"/>
  </si>
  <si>
    <t>南</t>
    <phoneticPr fontId="1" type="noConversion"/>
  </si>
  <si>
    <r>
      <rPr>
        <sz val="11"/>
        <color theme="1"/>
        <rFont val="宋体"/>
        <family val="3"/>
        <charset val="134"/>
      </rPr>
      <t>中</t>
    </r>
    <r>
      <rPr>
        <sz val="11"/>
        <color theme="1"/>
        <rFont val="Arial"/>
        <family val="2"/>
      </rPr>
      <t>/4</t>
    </r>
    <phoneticPr fontId="1" type="noConversion"/>
  </si>
  <si>
    <t>中/6</t>
    <phoneticPr fontId="1" type="noConversion"/>
  </si>
  <si>
    <r>
      <rPr>
        <sz val="11"/>
        <color theme="1"/>
        <rFont val="宋体"/>
        <family val="3"/>
        <charset val="134"/>
      </rPr>
      <t>低</t>
    </r>
    <r>
      <rPr>
        <sz val="11"/>
        <color theme="1"/>
        <rFont val="Arial"/>
        <family val="2"/>
      </rPr>
      <t>/9</t>
    </r>
    <phoneticPr fontId="1" type="noConversion"/>
  </si>
  <si>
    <t>一居室</t>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</si>
  <si>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</si>
  <si>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</si>
  <si>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</si>
  <si>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</si>
  <si>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一居室</t>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</si>
  <si>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</si>
  <si>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低</t>
    </r>
    <r>
      <rPr>
        <sz val="11"/>
        <color theme="1"/>
        <rFont val="Arial"/>
        <family val="2"/>
      </rPr>
      <t>/6</t>
    </r>
    <phoneticPr fontId="1" type="noConversion"/>
  </si>
  <si>
    <t>一居室</t>
    <phoneticPr fontId="1" type="noConversion"/>
  </si>
  <si>
    <t>C‘</t>
  </si>
  <si>
    <t>A’</t>
  </si>
  <si>
    <t xml:space="preserve"> </t>
  </si>
  <si>
    <t>C</t>
  </si>
  <si>
    <t>D</t>
  </si>
  <si>
    <t>南北</t>
    <phoneticPr fontId="1" type="noConversion"/>
  </si>
  <si>
    <t>无照片</t>
    <phoneticPr fontId="1" type="noConversion"/>
  </si>
  <si>
    <t>二居室</t>
  </si>
  <si>
    <t>精装修</t>
  </si>
  <si>
    <t>精装修</t>
    <phoneticPr fontId="1" type="noConversion"/>
  </si>
  <si>
    <t>中/10</t>
    <phoneticPr fontId="1" type="noConversion"/>
  </si>
  <si>
    <t>中/11</t>
    <phoneticPr fontId="1" type="noConversion"/>
  </si>
  <si>
    <t>三居室</t>
  </si>
  <si>
    <t>高/9</t>
    <phoneticPr fontId="1" type="noConversion"/>
  </si>
  <si>
    <t>中/10</t>
    <phoneticPr fontId="1" type="noConversion"/>
  </si>
  <si>
    <t>高/11</t>
    <phoneticPr fontId="1" type="noConversion"/>
  </si>
  <si>
    <t>中/11</t>
    <phoneticPr fontId="1" type="noConversion"/>
  </si>
  <si>
    <r>
      <t>2021</t>
    </r>
    <r>
      <rPr>
        <sz val="11"/>
        <color theme="1"/>
        <rFont val="宋体"/>
        <family val="3"/>
        <charset val="134"/>
      </rPr>
      <t>年三季度（</t>
    </r>
    <r>
      <rPr>
        <sz val="11"/>
        <color theme="1"/>
        <rFont val="Arial"/>
        <family val="2"/>
      </rPr>
      <t>7</t>
    </r>
    <r>
      <rPr>
        <sz val="11"/>
        <color theme="1"/>
        <rFont val="宋体"/>
        <family val="3"/>
        <charset val="134"/>
      </rPr>
      <t>月）</t>
    </r>
    <phoneticPr fontId="1" type="noConversion"/>
  </si>
  <si>
    <r>
      <t>2021</t>
    </r>
    <r>
      <rPr>
        <sz val="11"/>
        <color theme="1"/>
        <rFont val="宋体"/>
        <family val="3"/>
        <charset val="134"/>
      </rPr>
      <t>年二季度</t>
    </r>
    <phoneticPr fontId="1" type="noConversion"/>
  </si>
  <si>
    <t>物业费</t>
    <phoneticPr fontId="1" type="noConversion"/>
  </si>
  <si>
    <t>取暖费</t>
    <phoneticPr fontId="1"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</si>
  <si>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phoneticPr fontId="1"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</si>
  <si>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</si>
  <si>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</si>
  <si>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</si>
  <si>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不含物业费、不含供暖费平均租金单价</t>
    <phoneticPr fontId="1" type="noConversion"/>
  </si>
  <si>
    <t>时间</t>
    <phoneticPr fontId="1" type="noConversion"/>
  </si>
  <si>
    <r>
      <rPr>
        <b/>
        <sz val="11"/>
        <color theme="1"/>
        <rFont val="宋体"/>
        <family val="3"/>
        <charset val="134"/>
      </rPr>
      <t>中指数据</t>
    </r>
  </si>
  <si>
    <r>
      <rPr>
        <b/>
        <sz val="11"/>
        <color theme="1"/>
        <rFont val="宋体"/>
        <family val="3"/>
        <charset val="134"/>
      </rPr>
      <t>市场调查数据</t>
    </r>
  </si>
  <si>
    <t>平米租金(元/㎡*月)</t>
  </si>
  <si>
    <t>套均租金(元/套*月)</t>
  </si>
  <si>
    <t>参考售价(元/㎡)</t>
  </si>
  <si>
    <t>租售比</t>
  </si>
  <si>
    <t>观音寺南里&lt;观音寺街道&lt;大兴区</t>
  </si>
  <si>
    <t>1:753</t>
  </si>
  <si>
    <t>辛店小区&lt;天宫院街道&lt;大兴区</t>
  </si>
  <si>
    <t>1:705</t>
  </si>
  <si>
    <t>1:803</t>
  </si>
  <si>
    <t>1:732</t>
  </si>
  <si>
    <t>1:876</t>
  </si>
  <si>
    <t>兴海园&lt;瀛海&lt;大兴区</t>
  </si>
  <si>
    <t>1:894</t>
  </si>
  <si>
    <t>1:897</t>
  </si>
  <si>
    <t>1:882</t>
  </si>
  <si>
    <t>1:822</t>
  </si>
  <si>
    <t>1:886</t>
  </si>
  <si>
    <t>1:888</t>
  </si>
  <si>
    <t>1:841</t>
  </si>
  <si>
    <t>1:722</t>
  </si>
  <si>
    <t>i立方&lt;天宫院街道&lt;大兴区</t>
  </si>
  <si>
    <t>1:360</t>
  </si>
  <si>
    <t>1:365</t>
  </si>
  <si>
    <t>1:368</t>
  </si>
  <si>
    <t>首座御园&lt;观音寺街道&lt;大兴区</t>
  </si>
  <si>
    <t>1:814</t>
  </si>
  <si>
    <t>瀛海家园&lt;瀛海&lt;大兴区</t>
  </si>
  <si>
    <t>1:850</t>
  </si>
  <si>
    <t>1:858</t>
  </si>
  <si>
    <t>1:840</t>
  </si>
  <si>
    <t>1:787</t>
  </si>
  <si>
    <t>格林云墅&lt;黄村南&lt;大兴区</t>
  </si>
  <si>
    <t>1:819</t>
  </si>
  <si>
    <t>1:918</t>
  </si>
  <si>
    <t>1:929</t>
  </si>
  <si>
    <t>1:842</t>
  </si>
  <si>
    <t>1:1128</t>
  </si>
  <si>
    <t>1:1114</t>
  </si>
  <si>
    <t>1:1149</t>
  </si>
  <si>
    <t>天堂河农场&lt;天宫院街道&lt;大兴区</t>
  </si>
  <si>
    <t>1:653</t>
  </si>
  <si>
    <t>1:731</t>
  </si>
  <si>
    <t>1:626</t>
  </si>
  <si>
    <t>车站中里&lt;林校路街道&lt;大兴区</t>
  </si>
  <si>
    <t>1:853</t>
  </si>
  <si>
    <t>1:855</t>
  </si>
  <si>
    <t>1:760</t>
  </si>
  <si>
    <t>三合南里&lt;兴丰街道&lt;大兴区</t>
  </si>
  <si>
    <t>1:831</t>
  </si>
  <si>
    <t>1:913</t>
  </si>
  <si>
    <t>1:834</t>
  </si>
  <si>
    <t>1:849</t>
  </si>
  <si>
    <t>1:785</t>
  </si>
  <si>
    <t>兴康家园&lt;清源街道&lt;大兴区</t>
  </si>
  <si>
    <t>1:802</t>
  </si>
  <si>
    <t>1:944</t>
  </si>
  <si>
    <t>康盛园&lt;清源街道&lt;大兴区</t>
  </si>
  <si>
    <t>1:895</t>
  </si>
  <si>
    <t>1:921</t>
  </si>
  <si>
    <t>1:909</t>
  </si>
  <si>
    <t>1:896</t>
  </si>
  <si>
    <t>1:788</t>
  </si>
  <si>
    <t>1:947</t>
  </si>
  <si>
    <t>成和园&lt;旧宫&lt;大兴区</t>
  </si>
  <si>
    <t>1:754</t>
  </si>
  <si>
    <t>1:789</t>
  </si>
  <si>
    <t>车站北里&lt;林校路街道&lt;大兴区</t>
  </si>
  <si>
    <t>1:758</t>
  </si>
  <si>
    <t>1:791</t>
  </si>
  <si>
    <t>1:749</t>
  </si>
  <si>
    <t>鑫苑鑫都汇&lt;天宫院街道&lt;大兴区</t>
  </si>
  <si>
    <t>1:871</t>
  </si>
  <si>
    <t>1:861</t>
  </si>
  <si>
    <t>1:851</t>
  </si>
  <si>
    <t>滨河西里&lt;清源街道&lt;大兴区</t>
  </si>
  <si>
    <t>1:729</t>
  </si>
  <si>
    <t>1:691</t>
  </si>
  <si>
    <t>林校北里&lt;林校路街道&lt;大兴区</t>
  </si>
  <si>
    <t>1:735</t>
  </si>
  <si>
    <t>1:847</t>
  </si>
  <si>
    <t>1:810</t>
  </si>
  <si>
    <t>兴政东里&lt;林校路街道&lt;大兴区</t>
  </si>
  <si>
    <t>1:715</t>
  </si>
  <si>
    <t>1:725</t>
  </si>
  <si>
    <t>双河南里&lt;观音寺街道&lt;大兴区</t>
  </si>
  <si>
    <t>1:696</t>
  </si>
  <si>
    <t>1:662</t>
  </si>
  <si>
    <t>1:684</t>
  </si>
  <si>
    <t>康泰园&lt;清源街道&lt;大兴区</t>
  </si>
  <si>
    <t>1:924</t>
  </si>
  <si>
    <t>1:890</t>
  </si>
  <si>
    <t>1:963</t>
  </si>
  <si>
    <t>龙湖时代天街&lt;天宫院街道&lt;大兴区</t>
  </si>
  <si>
    <t>1:821</t>
  </si>
  <si>
    <t>枣园小区&lt;清源街道&lt;大兴区</t>
  </si>
  <si>
    <t>1:761</t>
  </si>
  <si>
    <t>明悦湾&lt;南苑&lt;丰台区</t>
  </si>
  <si>
    <t>1:702</t>
  </si>
  <si>
    <t>1:663</t>
  </si>
  <si>
    <t>1:670</t>
  </si>
  <si>
    <t>1:664</t>
  </si>
  <si>
    <t>1:695</t>
  </si>
  <si>
    <t>清欣园&lt;旧宫&lt;大兴区</t>
  </si>
  <si>
    <t>1:661</t>
  </si>
  <si>
    <t>1:679</t>
  </si>
  <si>
    <t>南海家园&lt;瀛海&lt;大兴区</t>
  </si>
  <si>
    <t>1:763</t>
  </si>
  <si>
    <t>1:780</t>
  </si>
  <si>
    <t>滨河西里北区&lt;清源街道&lt;大兴区</t>
  </si>
  <si>
    <t>1:681</t>
  </si>
  <si>
    <t>彩虹新城&lt;清源街道&lt;大兴区</t>
  </si>
  <si>
    <t>1:856</t>
  </si>
  <si>
    <t>1:932</t>
  </si>
  <si>
    <t>1:873</t>
  </si>
  <si>
    <t>中国铁建·花语府&lt;旧宫&lt;大兴区</t>
  </si>
  <si>
    <t>1:1023</t>
  </si>
  <si>
    <t>1:1016</t>
  </si>
  <si>
    <t>1:984</t>
  </si>
  <si>
    <t>1:1006</t>
  </si>
  <si>
    <t>1:1013</t>
  </si>
  <si>
    <t>1:927</t>
  </si>
  <si>
    <t>枣园尚城&lt;清源街道&lt;大兴区</t>
  </si>
  <si>
    <t>1:748</t>
  </si>
  <si>
    <t>1:757</t>
  </si>
  <si>
    <t>兴都苑&lt;西红门&lt;大兴区</t>
  </si>
  <si>
    <t>1:776</t>
  </si>
  <si>
    <t>1:721</t>
  </si>
  <si>
    <t>富强东里&lt;兴丰街道&lt;大兴区</t>
  </si>
  <si>
    <t>1:726</t>
  </si>
  <si>
    <t>1:713</t>
  </si>
  <si>
    <t>清澄名苑&lt;兴丰街道&lt;大兴区</t>
  </si>
  <si>
    <t>1:869</t>
  </si>
  <si>
    <t>1:955</t>
  </si>
  <si>
    <t>1:910</t>
  </si>
  <si>
    <t>首邑上城&lt;清源街道&lt;大兴区</t>
  </si>
  <si>
    <t>1:852</t>
  </si>
  <si>
    <t>1:736</t>
  </si>
  <si>
    <t>云龙家园&lt;旧宫&lt;大兴区</t>
  </si>
  <si>
    <t>1:864</t>
  </si>
  <si>
    <t>1:867</t>
  </si>
  <si>
    <t>1:829</t>
  </si>
  <si>
    <t>清逸园&lt;旧宫&lt;大兴区</t>
  </si>
  <si>
    <t>1:689</t>
  </si>
  <si>
    <t>灵秀山庄&lt;旧宫&lt;大兴区</t>
  </si>
  <si>
    <t>1:743</t>
  </si>
  <si>
    <t>金融街融汇&lt;天宫院街道&lt;大兴区</t>
  </si>
  <si>
    <t>郁花园一里&lt;清源街道&lt;大兴区</t>
  </si>
  <si>
    <t>旧宫新苑南区&lt;旧宫&lt;大兴区</t>
  </si>
  <si>
    <t>1:690</t>
  </si>
  <si>
    <t>鸿坤理想城&lt;西红门&lt;大兴区</t>
  </si>
  <si>
    <t>1:953</t>
  </si>
  <si>
    <t>1:935</t>
  </si>
  <si>
    <t>1:915</t>
  </si>
  <si>
    <t>1:892</t>
  </si>
  <si>
    <t>1:945</t>
  </si>
  <si>
    <t>1:937</t>
  </si>
  <si>
    <t>1:934</t>
  </si>
  <si>
    <t>1:907</t>
  </si>
  <si>
    <t>美然绿色家园&lt;旧宫&lt;大兴区</t>
  </si>
  <si>
    <t>黄村西里&lt;兴丰街道&lt;大兴区</t>
  </si>
  <si>
    <t>1:682</t>
  </si>
  <si>
    <t>星光视界中心&lt;观音寺街道&lt;大兴区</t>
  </si>
  <si>
    <t>1:620</t>
  </si>
  <si>
    <t>1:624</t>
  </si>
  <si>
    <t>1:633</t>
  </si>
  <si>
    <t>1:629</t>
  </si>
  <si>
    <t>1:627</t>
  </si>
  <si>
    <t>顺驰领海&lt;清源街道&lt;大兴区</t>
  </si>
  <si>
    <t>1:1012</t>
  </si>
  <si>
    <t>1:966</t>
  </si>
  <si>
    <t>1:880</t>
  </si>
  <si>
    <t>1:917</t>
  </si>
  <si>
    <t>1:923</t>
  </si>
  <si>
    <t>月桂庄园&lt;西红门&lt;大兴区</t>
  </si>
  <si>
    <t>住总万科橙&lt;天宫院街道&lt;大兴区</t>
  </si>
  <si>
    <t>中建国际港&lt;清源街道&lt;大兴区</t>
  </si>
  <si>
    <t>金地仰山&lt;清源街道&lt;大兴区</t>
  </si>
  <si>
    <t>1:968</t>
  </si>
  <si>
    <t>1:1035</t>
  </si>
  <si>
    <t>1:1041</t>
  </si>
  <si>
    <t>1:982</t>
  </si>
  <si>
    <t>1:1010</t>
  </si>
  <si>
    <t>1:950</t>
  </si>
  <si>
    <t>1:920</t>
  </si>
  <si>
    <t>和悦华锦&lt;瀛海&lt;大兴区</t>
  </si>
  <si>
    <t>郁花园三里&lt;清源街道&lt;大兴区</t>
  </si>
  <si>
    <t>1:904</t>
  </si>
  <si>
    <t>新里西斯莱公馆&lt;清源街道&lt;大兴区</t>
  </si>
  <si>
    <t>清源西里&lt;清源街道&lt;大兴区</t>
  </si>
  <si>
    <t>兴海家园&lt;西红门&lt;大兴区</t>
  </si>
  <si>
    <t>1:874</t>
  </si>
  <si>
    <t>世嘉博客&lt;西红门&lt;大兴区</t>
  </si>
  <si>
    <t>宣颐家园&lt;旧宫&lt;大兴区</t>
  </si>
  <si>
    <t>1:655</t>
  </si>
  <si>
    <t>力宝广场&lt;亦庄&lt;大兴区</t>
  </si>
  <si>
    <t>1:402</t>
  </si>
  <si>
    <t>1:329</t>
  </si>
  <si>
    <t>1:354</t>
  </si>
  <si>
    <t>首开龙湖天琅&lt;瀛海&lt;大兴区</t>
  </si>
  <si>
    <t>1:1008</t>
  </si>
  <si>
    <t>1:1021</t>
  </si>
  <si>
    <t>1:593</t>
  </si>
  <si>
    <t>亦庄北岸&lt;旧宫&lt;大兴区</t>
  </si>
  <si>
    <t>上海沙龙&lt;亦庄&lt;大兴区</t>
  </si>
  <si>
    <t>保利茉莉公馆&lt;清源街道&lt;大兴区</t>
  </si>
  <si>
    <t>1:956</t>
  </si>
  <si>
    <t>葛洲坝紫郡府&lt;旧宫&lt;大兴区</t>
  </si>
  <si>
    <t>1:916</t>
  </si>
  <si>
    <t>1:975</t>
  </si>
  <si>
    <t>1:911</t>
  </si>
  <si>
    <t>首邑溪谷&lt;清源街道&lt;大兴区</t>
  </si>
  <si>
    <t>1:919</t>
  </si>
  <si>
    <t>1:972</t>
  </si>
  <si>
    <t>1:981</t>
  </si>
  <si>
    <t>1:990</t>
  </si>
  <si>
    <t>1:1007</t>
  </si>
  <si>
    <t>1:1055</t>
  </si>
  <si>
    <t>1:958</t>
  </si>
  <si>
    <t>1:996</t>
  </si>
  <si>
    <t>大雄郁金香舍&lt;亦庄&lt;大兴区</t>
  </si>
  <si>
    <t>富力盛悦居&lt;旧宫&lt;大兴区</t>
  </si>
  <si>
    <t>1:745</t>
  </si>
  <si>
    <t>1:720</t>
  </si>
  <si>
    <t>北京城建海梓府&lt;瀛海&lt;大兴区</t>
  </si>
  <si>
    <t>国锐金嵿&lt;亦庄&lt;大兴区</t>
  </si>
  <si>
    <t>金第万科朗润园&lt;旧宫&lt;大兴区</t>
  </si>
  <si>
    <t>1:899</t>
  </si>
  <si>
    <t>中信新城&lt;亦庄&lt;大兴区</t>
  </si>
  <si>
    <t>林肯公园C区住宅&lt;亦庄&lt;大兴区</t>
  </si>
  <si>
    <t>1:621</t>
  </si>
  <si>
    <t>林肯公园公寓&lt;亦庄&lt;大兴区</t>
  </si>
  <si>
    <t>林肯时代住宅&lt;亦庄&lt;大兴区</t>
  </si>
  <si>
    <t>1:430</t>
  </si>
  <si>
    <t>1:416</t>
  </si>
  <si>
    <t>1:400</t>
  </si>
  <si>
    <t>亦庄梅园小区&lt;亦庄&lt;大兴区</t>
  </si>
  <si>
    <t>亦庄金茂悦&lt;瀛海&lt;大兴区</t>
  </si>
  <si>
    <t>1:678</t>
  </si>
  <si>
    <t>亦庄金茂府&lt;瀛海&lt;大兴区</t>
  </si>
  <si>
    <t>1:889</t>
  </si>
  <si>
    <t>1:569</t>
  </si>
  <si>
    <t>1:644</t>
  </si>
  <si>
    <t>大兴绿地中央广场商业&lt;清源街道&lt;大兴区</t>
  </si>
  <si>
    <t>好景国际&lt;亦庄&lt;大兴区</t>
  </si>
  <si>
    <t>1:227</t>
  </si>
  <si>
    <t>1:311</t>
  </si>
  <si>
    <t>林肯公寓&lt;亦庄&lt;大兴区</t>
  </si>
  <si>
    <t>1:519</t>
  </si>
  <si>
    <t>悦廷&lt;亦庄&lt;大兴区</t>
  </si>
  <si>
    <t>1:597</t>
  </si>
  <si>
    <t>——</t>
    <phoneticPr fontId="1" type="noConversion"/>
  </si>
  <si>
    <r>
      <rPr>
        <b/>
        <sz val="11"/>
        <color theme="1"/>
        <rFont val="宋体"/>
        <family val="3"/>
        <charset val="134"/>
      </rPr>
      <t>城研中心提供数据</t>
    </r>
  </si>
  <si>
    <t>朝向</t>
    <phoneticPr fontId="1" type="noConversion"/>
  </si>
  <si>
    <t>精装修</t>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</si>
  <si>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</si>
  <si>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</si>
  <si>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南</t>
    <phoneticPr fontId="1" type="noConversion"/>
  </si>
  <si>
    <r>
      <rPr>
        <sz val="11"/>
        <color theme="1"/>
        <rFont val="宋体"/>
        <family val="3"/>
        <charset val="134"/>
      </rPr>
      <t>高</t>
    </r>
    <r>
      <rPr>
        <sz val="11"/>
        <color theme="1"/>
        <rFont val="Arial"/>
        <family val="2"/>
      </rPr>
      <t>/5</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</si>
  <si>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</si>
  <si>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</si>
  <si>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泰河园三里&lt;亦庄&lt;大兴区</t>
  </si>
  <si>
    <t>1:933</t>
  </si>
  <si>
    <t>1:926</t>
  </si>
  <si>
    <t>鹿海园&lt;瀛海&lt;大兴区</t>
  </si>
  <si>
    <t>1:901</t>
  </si>
  <si>
    <t>南</t>
    <phoneticPr fontId="1" type="noConversion"/>
  </si>
  <si>
    <t>高/6</t>
    <phoneticPr fontId="1" type="noConversion"/>
  </si>
  <si>
    <t>高/5</t>
    <phoneticPr fontId="1" type="noConversion"/>
  </si>
  <si>
    <r>
      <rPr>
        <sz val="11"/>
        <color theme="1"/>
        <rFont val="宋体"/>
        <family val="3"/>
        <charset val="134"/>
      </rPr>
      <t>中</t>
    </r>
    <r>
      <rPr>
        <sz val="11"/>
        <color theme="1"/>
        <rFont val="Arial"/>
        <family val="2"/>
      </rPr>
      <t>/6</t>
    </r>
    <phoneticPr fontId="1" type="noConversion"/>
  </si>
  <si>
    <t>低/6</t>
    <phoneticPr fontId="1" type="noConversion"/>
  </si>
  <si>
    <t>泰河园三里</t>
    <phoneticPr fontId="1" type="noConversion"/>
  </si>
  <si>
    <t>悦廷</t>
    <phoneticPr fontId="1" type="noConversion"/>
  </si>
  <si>
    <t>周边有金域东郡、北京城建海梓府、南海家园等居住小区，居住小区规模较大，入住率较高，综合评价居住区成熟度较好</t>
    <phoneticPr fontId="1" type="noConversion"/>
  </si>
  <si>
    <t>亦城亦景</t>
    <phoneticPr fontId="1" type="noConversion"/>
  </si>
  <si>
    <t>绿化率约为31%，较好</t>
    <phoneticPr fontId="1" type="noConversion"/>
  </si>
  <si>
    <t>主力户型为二居室，住宅套型较好</t>
    <phoneticPr fontId="1" type="noConversion"/>
  </si>
  <si>
    <t>周边有物美超市、世纪华联超市等，商业设施较齐备</t>
    <phoneticPr fontId="1" type="noConversion"/>
  </si>
  <si>
    <t>区域自然环境：南海子公园、体育公园；人文环境无。综合环境状况较好。</t>
    <phoneticPr fontId="1" type="noConversion"/>
  </si>
  <si>
    <t>周边有亦庄实验小学、亦庄实验中学、亦庄第二中心小学等教育设施；北京中医药大学东方医院(南院区)等医疗设施；中国光大银行、北京农商银行、中国建设银行等配套设施，公共配套设施状况较好</t>
    <phoneticPr fontId="1" type="noConversion"/>
  </si>
  <si>
    <t>周边有公交车站（泰河园三里），停靠线路有578路、
492、580、599、685路;专186、专90路等十余条公交线路，综合评价交通便捷度一般</t>
    <phoneticPr fontId="1" type="noConversion"/>
  </si>
  <si>
    <t>周边有公交车站（泰河园三里），停靠线路有578路、兴59路、573路、580路、599路、665路等十余条公交线路，综合评价交通便捷度一般</t>
    <phoneticPr fontId="1" type="noConversion"/>
  </si>
  <si>
    <t>估价对象所属项目东临亦庄实验小学，南临千顷堂街，西临四海路，北临空地、姜场街，距南六环路约2.7公里，路网密集度较好；周边有573、578、580、专183、兴31等；整体交通便捷度一般。</t>
    <phoneticPr fontId="1" type="noConversion"/>
  </si>
  <si>
    <t>有专业物业公司，物业服务保障较好</t>
    <phoneticPr fontId="1" type="noConversion"/>
  </si>
  <si>
    <t>有专业物业公司，物业服务保障一般</t>
    <phoneticPr fontId="1" type="noConversion"/>
  </si>
  <si>
    <r>
      <rPr>
        <sz val="10"/>
        <rFont val="仿宋_GB2312"/>
        <family val="3"/>
        <charset val="134"/>
      </rPr>
      <t>绿化率约为57</t>
    </r>
    <r>
      <rPr>
        <sz val="10"/>
        <rFont val="Arial"/>
        <family val="2"/>
      </rPr>
      <t>%</t>
    </r>
    <r>
      <rPr>
        <sz val="10"/>
        <rFont val="仿宋_GB2312"/>
        <family val="3"/>
        <charset val="134"/>
      </rPr>
      <t>，好</t>
    </r>
    <phoneticPr fontId="1" type="noConversion"/>
  </si>
  <si>
    <t>配备管理人员，数量充足，居住管理较好</t>
    <phoneticPr fontId="13" type="noConversion"/>
  </si>
  <si>
    <t>配备管理人员，数量一般，居住管理一般</t>
    <phoneticPr fontId="1" type="noConversion"/>
  </si>
  <si>
    <t>朝向好，能保证较长时间的采光，通风好，综合分析朝向、采光、通风状况较好</t>
    <phoneticPr fontId="13" type="noConversion"/>
  </si>
  <si>
    <t>朝向好，能保证较长时间的采光，通风好，综合分析朝向、采光、通风状况较好</t>
    <phoneticPr fontId="1" type="noConversion"/>
  </si>
  <si>
    <t>一城一景的一城一景的，在那个2020年九月份已经入住了，现在入住率是70%-80%，他的物业费是三块六毛八，我采暖费是就是市政的30块钱一平米的那种。</t>
    <phoneticPr fontId="1" type="noConversion"/>
  </si>
  <si>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phoneticPr fontId="1"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</si>
  <si>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</si>
  <si>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phoneticPr fontId="1" type="noConversion"/>
  </si>
  <si>
    <t>建筑面积</t>
    <phoneticPr fontId="1" type="noConversion"/>
  </si>
  <si>
    <t>78-94</t>
    <phoneticPr fontId="1" type="noConversion"/>
  </si>
  <si>
    <t>配备活动站、医疗站</t>
    <phoneticPr fontId="1" type="noConversion"/>
  </si>
  <si>
    <t>90-94</t>
    <phoneticPr fontId="1" type="noConversion"/>
  </si>
  <si>
    <t>户型</t>
  </si>
  <si>
    <t>各套建筑面积（㎡）</t>
  </si>
  <si>
    <t>套数</t>
  </si>
  <si>
    <t>总建筑面积（㎡）</t>
  </si>
  <si>
    <t>所在楼层</t>
  </si>
  <si>
    <t>89.13-89.21</t>
    <phoneticPr fontId="1" type="noConversion"/>
  </si>
  <si>
    <t>1-16</t>
    <phoneticPr fontId="1" type="noConversion"/>
  </si>
  <si>
    <t>A’</t>
    <phoneticPr fontId="1" type="noConversion"/>
  </si>
  <si>
    <t>A（二居）</t>
    <phoneticPr fontId="1" type="noConversion"/>
  </si>
  <si>
    <t>88.39-88.61</t>
    <phoneticPr fontId="1" type="noConversion"/>
  </si>
  <si>
    <t>1-16</t>
    <phoneticPr fontId="1" type="noConversion"/>
  </si>
  <si>
    <t>南北</t>
    <phoneticPr fontId="1" type="noConversion"/>
  </si>
  <si>
    <t>A’（二居）</t>
    <phoneticPr fontId="1" type="noConversion"/>
  </si>
  <si>
    <t>B（二居）</t>
    <phoneticPr fontId="1" type="noConversion"/>
  </si>
  <si>
    <t>88.41-88.49</t>
    <phoneticPr fontId="1" type="noConversion"/>
  </si>
  <si>
    <t>1-16</t>
    <phoneticPr fontId="1" type="noConversion"/>
  </si>
  <si>
    <t>南</t>
    <phoneticPr fontId="1" type="noConversion"/>
  </si>
  <si>
    <t>1-16</t>
    <phoneticPr fontId="1" type="noConversion"/>
  </si>
  <si>
    <t>C</t>
    <phoneticPr fontId="1" type="noConversion"/>
  </si>
  <si>
    <t>C（二居）</t>
    <phoneticPr fontId="1" type="noConversion"/>
  </si>
  <si>
    <t>B反（二居）</t>
    <phoneticPr fontId="1" type="noConversion"/>
  </si>
  <si>
    <t>C’（二居）</t>
    <phoneticPr fontId="1" type="noConversion"/>
  </si>
  <si>
    <t>D（二居）</t>
    <phoneticPr fontId="1" type="noConversion"/>
  </si>
  <si>
    <t>88.69-88.83</t>
    <phoneticPr fontId="1" type="noConversion"/>
  </si>
  <si>
    <t>1-11</t>
    <phoneticPr fontId="1" type="noConversion"/>
  </si>
  <si>
    <t>D（端）（二居）</t>
    <phoneticPr fontId="1" type="noConversion"/>
  </si>
  <si>
    <t>89.45-89.51</t>
    <phoneticPr fontId="1" type="noConversion"/>
  </si>
  <si>
    <t>D反（二居）</t>
    <phoneticPr fontId="1" type="noConversion"/>
  </si>
  <si>
    <t>D反（端）（二居）</t>
    <phoneticPr fontId="1" type="noConversion"/>
  </si>
  <si>
    <t>E（二居）</t>
    <phoneticPr fontId="1" type="noConversion"/>
  </si>
  <si>
    <t>1-11</t>
    <phoneticPr fontId="1" type="noConversion"/>
  </si>
  <si>
    <t>1-11</t>
    <phoneticPr fontId="1" type="noConversion"/>
  </si>
  <si>
    <t>E反</t>
    <phoneticPr fontId="1" type="noConversion"/>
  </si>
  <si>
    <t>合计</t>
    <phoneticPr fontId="1" type="noConversion"/>
  </si>
  <si>
    <t>低/20</t>
    <phoneticPr fontId="1" type="noConversion"/>
  </si>
  <si>
    <t>高/18</t>
    <phoneticPr fontId="1" type="noConversion"/>
  </si>
  <si>
    <t>低/14</t>
    <phoneticPr fontId="1" type="noConversion"/>
  </si>
  <si>
    <t>高/15</t>
    <phoneticPr fontId="1" type="noConversion"/>
  </si>
  <si>
    <r>
      <rPr>
        <sz val="11"/>
        <color theme="1"/>
        <rFont val="宋体"/>
        <family val="3"/>
        <charset val="134"/>
      </rPr>
      <t>中</t>
    </r>
    <r>
      <rPr>
        <sz val="11"/>
        <color theme="1"/>
        <rFont val="Arial"/>
        <family val="2"/>
      </rPr>
      <t>/18</t>
    </r>
    <phoneticPr fontId="1" type="noConversion"/>
  </si>
  <si>
    <t>低/20</t>
    <phoneticPr fontId="1" type="noConversion"/>
  </si>
  <si>
    <t>低/18</t>
    <phoneticPr fontId="1" type="noConversion"/>
  </si>
  <si>
    <t>中/18</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</si>
  <si>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</si>
  <si>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/20</t>
    </r>
    <phoneticPr fontId="1" type="noConversion"/>
  </si>
  <si>
    <t>低/18</t>
    <phoneticPr fontId="1" type="noConversion"/>
  </si>
  <si>
    <r>
      <rPr>
        <sz val="11"/>
        <color theme="1"/>
        <rFont val="宋体"/>
        <family val="3"/>
        <charset val="134"/>
      </rPr>
      <t>低</t>
    </r>
    <r>
      <rPr>
        <sz val="11"/>
        <color theme="1"/>
        <rFont val="Arial"/>
        <family val="2"/>
      </rPr>
      <t>/15</t>
    </r>
    <phoneticPr fontId="1" type="noConversion"/>
  </si>
  <si>
    <t>中/16</t>
    <phoneticPr fontId="1" type="noConversion"/>
  </si>
  <si>
    <t>南西北</t>
    <phoneticPr fontId="1" type="noConversion"/>
  </si>
  <si>
    <t>高/20</t>
    <phoneticPr fontId="1" type="noConversion"/>
  </si>
  <si>
    <r>
      <rPr>
        <sz val="11"/>
        <color theme="1"/>
        <rFont val="宋体"/>
        <family val="3"/>
        <charset val="134"/>
      </rPr>
      <t>低</t>
    </r>
    <r>
      <rPr>
        <sz val="11"/>
        <color theme="1"/>
        <rFont val="Arial"/>
        <family val="2"/>
      </rPr>
      <t>/18</t>
    </r>
    <phoneticPr fontId="1" type="noConversion"/>
  </si>
  <si>
    <t>低/15</t>
    <phoneticPr fontId="1" type="noConversion"/>
  </si>
  <si>
    <t>高/16</t>
  </si>
  <si>
    <t>低/15</t>
    <phoneticPr fontId="1" type="noConversion"/>
  </si>
  <si>
    <t>中/16</t>
    <phoneticPr fontId="1" type="noConversion"/>
  </si>
  <si>
    <t>二居室</t>
    <phoneticPr fontId="1" type="noConversion"/>
  </si>
  <si>
    <t>中/14</t>
    <phoneticPr fontId="1" type="noConversion"/>
  </si>
  <si>
    <t>低/18</t>
    <phoneticPr fontId="1" type="noConversion"/>
  </si>
  <si>
    <t>一居室</t>
    <phoneticPr fontId="1" type="noConversion"/>
  </si>
  <si>
    <t>中/18</t>
    <phoneticPr fontId="1" type="noConversion"/>
  </si>
  <si>
    <t>三居室</t>
    <phoneticPr fontId="1" type="noConversion"/>
  </si>
  <si>
    <t>高/18</t>
    <phoneticPr fontId="1" type="noConversion"/>
  </si>
  <si>
    <t>北</t>
    <phoneticPr fontId="1" type="noConversion"/>
  </si>
  <si>
    <t>中/20</t>
    <phoneticPr fontId="1" type="noConversion"/>
  </si>
  <si>
    <t>低/15</t>
    <phoneticPr fontId="1" type="noConversion"/>
  </si>
  <si>
    <t>南</t>
    <phoneticPr fontId="1" type="noConversion"/>
  </si>
  <si>
    <t>高/15</t>
    <phoneticPr fontId="1" type="noConversion"/>
  </si>
  <si>
    <t>中/18</t>
    <phoneticPr fontId="1" type="noConversion"/>
  </si>
  <si>
    <t>高/18</t>
    <phoneticPr fontId="1" type="noConversion"/>
  </si>
  <si>
    <t>中/15</t>
    <phoneticPr fontId="1" type="noConversion"/>
  </si>
  <si>
    <t>二居室</t>
    <phoneticPr fontId="1" type="noConversion"/>
  </si>
  <si>
    <t>西北</t>
    <phoneticPr fontId="1" type="noConversion"/>
  </si>
  <si>
    <t>中/15</t>
    <phoneticPr fontId="1" type="noConversion"/>
  </si>
  <si>
    <t>三居室</t>
    <phoneticPr fontId="1" type="noConversion"/>
  </si>
  <si>
    <t>中/18</t>
    <phoneticPr fontId="1" type="noConversion"/>
  </si>
  <si>
    <t>东南</t>
    <phoneticPr fontId="1" type="noConversion"/>
  </si>
  <si>
    <t>中/20</t>
    <phoneticPr fontId="1" type="noConversion"/>
  </si>
  <si>
    <t>——</t>
    <phoneticPr fontId="1" type="noConversion"/>
  </si>
  <si>
    <t>南海家园七里</t>
    <phoneticPr fontId="1" type="noConversion"/>
  </si>
  <si>
    <t>周边有金域东郡、北京城建海梓府、金茂府等居住小区，居住小区规模较大，入住率较高，综合评价居住区成熟度较好</t>
    <phoneticPr fontId="1" type="noConversion"/>
  </si>
  <si>
    <t>距南六环路约2.7公里，路网密集度较好；周边有573、578、580、专183、兴31等；整体交通便捷度一般。</t>
    <phoneticPr fontId="1" type="noConversion"/>
  </si>
  <si>
    <t>绿化率约为30%，较好</t>
    <phoneticPr fontId="1" type="noConversion"/>
  </si>
  <si>
    <r>
      <rPr>
        <sz val="10"/>
        <color theme="1"/>
        <rFont val="华文细黑"/>
        <family val="3"/>
        <charset val="134"/>
      </rPr>
      <t>序号</t>
    </r>
  </si>
  <si>
    <r>
      <rPr>
        <sz val="10"/>
        <color theme="1"/>
        <rFont val="华文细黑"/>
        <family val="3"/>
        <charset val="134"/>
      </rPr>
      <t>房号</t>
    </r>
  </si>
  <si>
    <r>
      <rPr>
        <sz val="10"/>
        <color theme="1"/>
        <rFont val="华文细黑"/>
        <family val="3"/>
        <charset val="134"/>
      </rPr>
      <t>合并房号</t>
    </r>
  </si>
  <si>
    <r>
      <rPr>
        <sz val="10"/>
        <color theme="1"/>
        <rFont val="华文细黑"/>
        <family val="3"/>
        <charset val="134"/>
      </rPr>
      <t>居室</t>
    </r>
  </si>
  <si>
    <r>
      <rPr>
        <sz val="10"/>
        <color theme="1"/>
        <rFont val="华文细黑"/>
        <family val="3"/>
        <charset val="134"/>
      </rPr>
      <t>朝向</t>
    </r>
  </si>
  <si>
    <r>
      <rPr>
        <sz val="10"/>
        <color theme="1"/>
        <rFont val="华文细黑"/>
        <family val="3"/>
        <charset val="134"/>
      </rPr>
      <t>户型编号</t>
    </r>
  </si>
  <si>
    <r>
      <rPr>
        <sz val="10"/>
        <color theme="1"/>
        <rFont val="华文细黑"/>
        <family val="3"/>
        <charset val="134"/>
      </rPr>
      <t>两居</t>
    </r>
  </si>
  <si>
    <r>
      <rPr>
        <sz val="10"/>
        <color theme="1"/>
        <rFont val="华文细黑"/>
        <family val="3"/>
        <charset val="134"/>
      </rPr>
      <t>南北</t>
    </r>
  </si>
  <si>
    <r>
      <rPr>
        <sz val="10"/>
        <color theme="1"/>
        <rFont val="华文细黑"/>
        <family val="3"/>
        <charset val="134"/>
      </rPr>
      <t>南</t>
    </r>
  </si>
  <si>
    <r>
      <t>B</t>
    </r>
    <r>
      <rPr>
        <sz val="10"/>
        <color theme="1"/>
        <rFont val="华文细黑"/>
        <family val="3"/>
        <charset val="134"/>
      </rPr>
      <t>反</t>
    </r>
    <phoneticPr fontId="1" type="noConversion"/>
  </si>
  <si>
    <r>
      <t>B</t>
    </r>
    <r>
      <rPr>
        <sz val="10"/>
        <color theme="1"/>
        <rFont val="华文细黑"/>
        <family val="3"/>
        <charset val="134"/>
      </rPr>
      <t>反</t>
    </r>
  </si>
  <si>
    <r>
      <t>D</t>
    </r>
    <r>
      <rPr>
        <sz val="10"/>
        <color theme="1"/>
        <rFont val="华文细黑"/>
        <family val="3"/>
        <charset val="134"/>
      </rPr>
      <t>反（端）</t>
    </r>
    <phoneticPr fontId="1" type="noConversion"/>
  </si>
  <si>
    <r>
      <t>E</t>
    </r>
    <r>
      <rPr>
        <sz val="10"/>
        <color theme="1"/>
        <rFont val="华文细黑"/>
        <family val="3"/>
        <charset val="134"/>
      </rPr>
      <t>反</t>
    </r>
  </si>
  <si>
    <r>
      <t>D</t>
    </r>
    <r>
      <rPr>
        <sz val="10"/>
        <color theme="1"/>
        <rFont val="华文细黑"/>
        <family val="3"/>
        <charset val="134"/>
      </rPr>
      <t>反（端）</t>
    </r>
  </si>
  <si>
    <r>
      <t>D</t>
    </r>
    <r>
      <rPr>
        <sz val="10"/>
        <color theme="1"/>
        <rFont val="华文细黑"/>
        <family val="3"/>
        <charset val="134"/>
      </rPr>
      <t>反</t>
    </r>
    <phoneticPr fontId="1" type="noConversion"/>
  </si>
  <si>
    <r>
      <t>D</t>
    </r>
    <r>
      <rPr>
        <sz val="10"/>
        <color theme="1"/>
        <rFont val="华文细黑"/>
        <family val="3"/>
        <charset val="134"/>
      </rPr>
      <t>反</t>
    </r>
  </si>
  <si>
    <r>
      <t>E</t>
    </r>
    <r>
      <rPr>
        <sz val="10"/>
        <color theme="1"/>
        <rFont val="华文细黑"/>
        <family val="3"/>
        <charset val="134"/>
      </rPr>
      <t>反</t>
    </r>
    <phoneticPr fontId="1" type="noConversion"/>
  </si>
  <si>
    <r>
      <t>D</t>
    </r>
    <r>
      <rPr>
        <sz val="10"/>
        <color theme="1"/>
        <rFont val="华文细黑"/>
        <family val="3"/>
        <charset val="134"/>
      </rPr>
      <t>（端）</t>
    </r>
    <phoneticPr fontId="1" type="noConversion"/>
  </si>
  <si>
    <r>
      <t>D</t>
    </r>
    <r>
      <rPr>
        <sz val="10"/>
        <color theme="1"/>
        <rFont val="华文细黑"/>
        <family val="3"/>
        <charset val="134"/>
      </rPr>
      <t>（端）</t>
    </r>
  </si>
  <si>
    <r>
      <rPr>
        <sz val="10"/>
        <color theme="1"/>
        <rFont val="华文细黑"/>
        <family val="3"/>
        <charset val="134"/>
      </rPr>
      <t>合计</t>
    </r>
    <phoneticPr fontId="1" type="noConversion"/>
  </si>
  <si>
    <t>楼号</t>
    <phoneticPr fontId="1" type="noConversion"/>
  </si>
  <si>
    <t>单元</t>
    <phoneticPr fontId="1" type="noConversion"/>
  </si>
  <si>
    <t>建筑面积（㎡）</t>
    <phoneticPr fontId="1" type="noConversion"/>
  </si>
  <si>
    <t>套内面积（㎡）</t>
    <phoneticPr fontId="1" type="noConversion"/>
  </si>
  <si>
    <t>——</t>
    <phoneticPr fontId="1" type="noConversion"/>
  </si>
  <si>
    <t>——</t>
    <phoneticPr fontId="1" type="noConversion"/>
  </si>
  <si>
    <t>面积</t>
  </si>
  <si>
    <t>装修</t>
  </si>
  <si>
    <t>楼层</t>
  </si>
  <si>
    <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</si>
  <si>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出租日期</t>
    <phoneticPr fontId="1" type="noConversion"/>
  </si>
  <si>
    <t>悦廷</t>
    <phoneticPr fontId="1" type="noConversion"/>
  </si>
  <si>
    <t>泰河园三里</t>
    <phoneticPr fontId="1" type="noConversion"/>
  </si>
  <si>
    <t>74-90</t>
    <phoneticPr fontId="1" type="noConversion"/>
  </si>
  <si>
    <t>时间</t>
  </si>
  <si>
    <t>样本数量</t>
  </si>
  <si>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</si>
  <si>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</si>
  <si>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t>2020</t>
    </r>
    <r>
      <rPr>
        <sz val="11"/>
        <color rgb="FF000000"/>
        <rFont val="宋体"/>
        <family val="3"/>
        <charset val="134"/>
      </rPr>
      <t>年三季度</t>
    </r>
  </si>
  <si>
    <r>
      <t>2020</t>
    </r>
    <r>
      <rPr>
        <sz val="11"/>
        <color rgb="FF000000"/>
        <rFont val="宋体"/>
        <family val="3"/>
        <charset val="134"/>
      </rPr>
      <t>年四季度</t>
    </r>
  </si>
  <si>
    <r>
      <t>2021</t>
    </r>
    <r>
      <rPr>
        <sz val="11"/>
        <color rgb="FF000000"/>
        <rFont val="宋体"/>
        <family val="3"/>
        <charset val="134"/>
      </rPr>
      <t>年一季度</t>
    </r>
  </si>
  <si>
    <t>——</t>
  </si>
  <si>
    <t>平均月租金</t>
  </si>
  <si>
    <r>
      <t>202</t>
    </r>
    <r>
      <rPr>
        <sz val="11"/>
        <color rgb="FF000000"/>
        <rFont val="宋体"/>
        <family val="3"/>
        <charset val="134"/>
      </rPr>
      <t>年二季度</t>
    </r>
    <phoneticPr fontId="1" type="noConversion"/>
  </si>
  <si>
    <r>
      <t>2021</t>
    </r>
    <r>
      <rPr>
        <sz val="11"/>
        <color rgb="FF000000"/>
        <rFont val="宋体"/>
        <family val="3"/>
        <charset val="134"/>
      </rPr>
      <t>年三季度（</t>
    </r>
    <r>
      <rPr>
        <sz val="11"/>
        <color rgb="FF000000"/>
        <rFont val="Arial"/>
        <family val="2"/>
      </rPr>
      <t>7</t>
    </r>
    <r>
      <rPr>
        <sz val="11"/>
        <color rgb="FF000000"/>
        <rFont val="宋体"/>
        <family val="3"/>
        <charset val="134"/>
      </rPr>
      <t>月）</t>
    </r>
    <phoneticPr fontId="1" type="noConversion"/>
  </si>
  <si>
    <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</si>
  <si>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t>2020</t>
    </r>
    <r>
      <rPr>
        <sz val="9"/>
        <color rgb="FF000000"/>
        <rFont val="华文细黑"/>
        <family val="3"/>
        <charset val="134"/>
      </rPr>
      <t>年三季度</t>
    </r>
  </si>
  <si>
    <r>
      <t>2020</t>
    </r>
    <r>
      <rPr>
        <sz val="9"/>
        <color rgb="FF000000"/>
        <rFont val="华文细黑"/>
        <family val="3"/>
        <charset val="134"/>
      </rPr>
      <t>年四季度</t>
    </r>
  </si>
  <si>
    <r>
      <t>2021</t>
    </r>
    <r>
      <rPr>
        <sz val="9"/>
        <color rgb="FF000000"/>
        <rFont val="华文细黑"/>
        <family val="3"/>
        <charset val="134"/>
      </rPr>
      <t>年一季度</t>
    </r>
  </si>
  <si>
    <r>
      <t>202</t>
    </r>
    <r>
      <rPr>
        <sz val="9"/>
        <color rgb="FF000000"/>
        <rFont val="华文细黑"/>
        <family val="3"/>
        <charset val="134"/>
      </rPr>
      <t>年二季度</t>
    </r>
  </si>
  <si>
    <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</si>
  <si>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t>——</t>
    <phoneticPr fontId="1" type="noConversion"/>
  </si>
  <si>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phoneticPr fontId="1" type="noConversion"/>
  </si>
  <si>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phoneticPr fontId="1" type="noConversion"/>
  </si>
  <si>
    <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月）（含物业费、含取暖费）</t>
    </r>
  </si>
  <si>
    <t>主力户型为二居室，住宅套型较好</t>
    <phoneticPr fontId="1" type="noConversion"/>
  </si>
  <si>
    <t>普通装修</t>
    <phoneticPr fontId="1" type="noConversion"/>
  </si>
  <si>
    <t>含物业费、不含供暖费平均租金单价</t>
    <phoneticPr fontId="1" type="noConversion"/>
  </si>
  <si>
    <t>——</t>
    <phoneticPr fontId="1" type="noConversion"/>
  </si>
  <si>
    <t>——</t>
    <phoneticPr fontId="1" type="noConversion"/>
  </si>
  <si>
    <t>——</t>
    <phoneticPr fontId="1" type="noConversion"/>
  </si>
  <si>
    <t>含物业费，不含取暖费</t>
    <phoneticPr fontId="1" type="noConversion"/>
  </si>
  <si>
    <t>——</t>
    <phoneticPr fontId="1" type="noConversion"/>
  </si>
  <si>
    <t>含物业费、含供暖费平均租金单价</t>
    <phoneticPr fontId="1" type="noConversion"/>
  </si>
  <si>
    <t>——</t>
    <phoneticPr fontId="1" type="noConversion"/>
  </si>
  <si>
    <t>——</t>
    <phoneticPr fontId="1" type="noConversion"/>
  </si>
  <si>
    <t>含物业费、含供暖费平均租金单价</t>
    <phoneticPr fontId="1" type="noConversion"/>
  </si>
  <si>
    <t>扣减物业费取暖费结果</t>
    <phoneticPr fontId="1" type="noConversion"/>
  </si>
  <si>
    <t>物业费</t>
    <phoneticPr fontId="1" type="noConversion"/>
  </si>
  <si>
    <t>元/平方米/月</t>
    <phoneticPr fontId="1" type="noConversion"/>
  </si>
  <si>
    <t>最终结果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</si>
</sst>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yyyy&quot;年&quot;m&quot;月&quot;d&quot;日&quot;;@"/>
    <numFmt numFmtId="178" formatCode="0.0%"/>
    <numFmt numFmtId="179" formatCode="yyyy&quot;年&quot;m&quot;月&quot;;@"/>
    <numFmt numFmtId="180" formatCode="0_ "/>
    <numFmt numFmtId="181" formatCode="[$-F400]h:mm:ss\ AM/PM"/>
    <numFmt numFmtId="182" formatCode="0.00_);[Red]\(0.00\)"/>
  </numFmts>
  <fonts count="38" x14ac:knownFonts="1">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color rgb="FFFF0000"/>
      <name val="Arial"/>
      <family val="2"/>
    </font>
    <font>
      <sz val="10"/>
      <color rgb="FFFF0000"/>
      <name val="宋体"/>
      <family val="3"/>
      <charset val="134"/>
    </font>
    <font>
      <b/>
      <sz val="11"/>
      <color theme="1"/>
      <name val="宋体"/>
      <family val="3"/>
      <charset val="134"/>
    </font>
    <font>
      <b/>
      <sz val="11"/>
      <color theme="1"/>
      <name val="Arial"/>
      <family val="2"/>
    </font>
    <font>
      <sz val="12"/>
      <color theme="1"/>
      <name val="宋体"/>
      <family val="2"/>
      <scheme val="minor"/>
    </font>
    <font>
      <sz val="10"/>
      <color theme="1"/>
      <name val="宋体"/>
      <family val="3"/>
      <charset val="134"/>
      <scheme val="minor"/>
    </font>
    <font>
      <sz val="8"/>
      <color theme="1"/>
      <name val="宋体"/>
      <family val="2"/>
      <scheme val="minor"/>
    </font>
    <font>
      <sz val="8"/>
      <color theme="1"/>
      <name val="宋体"/>
      <family val="3"/>
      <charset val="134"/>
      <scheme val="minor"/>
    </font>
    <font>
      <sz val="10.5"/>
      <color theme="1"/>
      <name val="宋体"/>
      <family val="3"/>
      <charset val="134"/>
    </font>
    <font>
      <sz val="10.5"/>
      <color rgb="FF000000"/>
      <name val="宋体"/>
      <family val="3"/>
      <charset val="134"/>
    </font>
    <font>
      <sz val="10"/>
      <color indexed="8"/>
      <name val="Arial"/>
      <family val="2"/>
    </font>
    <font>
      <sz val="10"/>
      <color theme="1"/>
      <name val="Arial"/>
      <family val="2"/>
    </font>
    <font>
      <sz val="10"/>
      <color theme="1"/>
      <name val="华文细黑"/>
      <family val="3"/>
      <charset val="134"/>
    </font>
    <font>
      <sz val="9"/>
      <color rgb="FF000000"/>
      <name val="华文细黑"/>
      <family val="3"/>
      <charset val="134"/>
    </font>
    <font>
      <sz val="9"/>
      <color rgb="FF000000"/>
      <name val="Arial"/>
      <family val="2"/>
    </font>
    <font>
      <sz val="11"/>
      <color rgb="FF000000"/>
      <name val="宋体"/>
      <family val="3"/>
      <charset val="134"/>
    </font>
    <font>
      <sz val="11"/>
      <color rgb="FF000000"/>
      <name val="Arial"/>
      <family val="2"/>
    </font>
    <font>
      <b/>
      <sz val="11"/>
      <color theme="1"/>
      <name val="宋体"/>
      <family val="3"/>
      <charset val="134"/>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9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181" fontId="2" fillId="0" borderId="0">
      <alignment vertical="center"/>
    </xf>
    <xf numFmtId="181" fontId="5" fillId="0" borderId="0"/>
    <xf numFmtId="0" fontId="24" fillId="0" borderId="0"/>
  </cellStyleXfs>
  <cellXfs count="23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6" borderId="1" xfId="2" applyFill="1" applyBorder="1">
      <alignment vertical="center"/>
    </xf>
    <xf numFmtId="14" fontId="16"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0" fontId="17"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4" fontId="10" fillId="0" borderId="10" xfId="2" applyNumberFormat="1" applyFont="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0" fontId="0" fillId="7" borderId="10" xfId="0" applyFill="1" applyBorder="1" applyAlignment="1">
      <alignment vertical="center"/>
    </xf>
    <xf numFmtId="0" fontId="0" fillId="6" borderId="10" xfId="0" applyFill="1" applyBorder="1" applyAlignment="1">
      <alignment vertical="center"/>
    </xf>
    <xf numFmtId="0" fontId="2" fillId="0" borderId="3" xfId="2" applyBorder="1">
      <alignment vertical="center"/>
    </xf>
    <xf numFmtId="0" fontId="0" fillId="8" borderId="10" xfId="0" applyFill="1" applyBorder="1" applyAlignment="1">
      <alignment vertical="center"/>
    </xf>
    <xf numFmtId="179" fontId="10" fillId="0" borderId="10" xfId="2" applyNumberFormat="1" applyFont="1" applyBorder="1" applyAlignment="1">
      <alignment horizontal="center" vertical="center"/>
    </xf>
    <xf numFmtId="0" fontId="10" fillId="0" borderId="10" xfId="2" applyFont="1" applyBorder="1" applyAlignment="1">
      <alignment vertical="center"/>
    </xf>
    <xf numFmtId="180" fontId="2" fillId="0" borderId="0" xfId="2" applyNumberFormat="1">
      <alignment vertical="center"/>
    </xf>
    <xf numFmtId="180" fontId="15" fillId="0" borderId="1" xfId="0" applyNumberFormat="1" applyFont="1" applyBorder="1" applyAlignment="1">
      <alignment horizontal="center" vertical="center" wrapText="1"/>
    </xf>
    <xf numFmtId="0" fontId="7" fillId="0" borderId="1" xfId="3" applyFont="1" applyFill="1" applyBorder="1" applyAlignment="1">
      <alignment horizontal="center" vertical="center" wrapText="1"/>
    </xf>
    <xf numFmtId="0" fontId="0" fillId="0" borderId="0" xfId="0"/>
    <xf numFmtId="0" fontId="20"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176" fontId="10" fillId="0" borderId="10" xfId="2" applyNumberFormat="1" applyFont="1" applyBorder="1" applyAlignment="1">
      <alignment horizontal="center" vertical="center"/>
    </xf>
    <xf numFmtId="178" fontId="7" fillId="0" borderId="10" xfId="3" applyNumberFormat="1" applyFont="1" applyFill="1" applyBorder="1" applyAlignment="1">
      <alignment horizontal="center" vertical="center" wrapText="1"/>
    </xf>
    <xf numFmtId="0" fontId="7" fillId="0" borderId="10" xfId="3" applyFont="1" applyFill="1" applyBorder="1" applyAlignment="1">
      <alignment horizontal="center" vertical="center" wrapText="1"/>
    </xf>
    <xf numFmtId="0" fontId="8" fillId="0" borderId="10" xfId="3" applyFont="1" applyFill="1" applyBorder="1" applyAlignment="1">
      <alignment horizontal="center" vertical="center" wrapText="1"/>
    </xf>
    <xf numFmtId="178" fontId="8" fillId="0" borderId="1" xfId="3" applyNumberFormat="1" applyFont="1" applyFill="1" applyBorder="1" applyAlignment="1">
      <alignment horizontal="center" vertical="center" wrapText="1"/>
    </xf>
    <xf numFmtId="0" fontId="20" fillId="0" borderId="10" xfId="3" applyFont="1" applyFill="1" applyBorder="1" applyAlignment="1">
      <alignment horizontal="center" vertical="center" wrapText="1"/>
    </xf>
    <xf numFmtId="0" fontId="2" fillId="0" borderId="0" xfId="2" applyBorder="1">
      <alignment vertical="center"/>
    </xf>
    <xf numFmtId="0" fontId="14" fillId="0" borderId="0" xfId="0" applyFont="1" applyBorder="1" applyAlignment="1">
      <alignment vertical="center" wrapText="1"/>
    </xf>
    <xf numFmtId="176" fontId="10" fillId="0" borderId="0" xfId="2" applyNumberFormat="1" applyFont="1" applyBorder="1" applyAlignment="1">
      <alignment horizontal="center" vertical="center"/>
    </xf>
    <xf numFmtId="0" fontId="16" fillId="0" borderId="0" xfId="2" applyFont="1" applyBorder="1" applyAlignment="1">
      <alignment horizontal="center" vertical="center"/>
    </xf>
    <xf numFmtId="0" fontId="15" fillId="4" borderId="1" xfId="0" applyFont="1" applyFill="1" applyBorder="1" applyAlignment="1">
      <alignment horizontal="center" vertical="center" wrapText="1"/>
    </xf>
    <xf numFmtId="180" fontId="15" fillId="4"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2" xfId="2" applyFont="1" applyFill="1" applyBorder="1" applyAlignment="1">
      <alignment horizontal="center" vertical="center"/>
    </xf>
    <xf numFmtId="176" fontId="10" fillId="0" borderId="6" xfId="2" applyNumberFormat="1" applyFont="1" applyBorder="1" applyAlignment="1">
      <alignment horizontal="center" vertical="center"/>
    </xf>
    <xf numFmtId="0" fontId="7" fillId="0" borderId="6" xfId="2" applyFont="1" applyFill="1" applyBorder="1" applyAlignment="1">
      <alignment horizontal="center" vertical="center"/>
    </xf>
    <xf numFmtId="0" fontId="2" fillId="0" borderId="0" xfId="91" applyNumberFormat="1">
      <alignment vertical="center"/>
    </xf>
    <xf numFmtId="0" fontId="2" fillId="0" borderId="0" xfId="91" applyNumberFormat="1" applyAlignment="1">
      <alignment horizontal="center" vertical="center"/>
    </xf>
    <xf numFmtId="0" fontId="16" fillId="0" borderId="10" xfId="2" applyFont="1" applyBorder="1" applyAlignment="1">
      <alignment horizontal="center" vertical="center"/>
    </xf>
    <xf numFmtId="14" fontId="16" fillId="0" borderId="10" xfId="2" applyNumberFormat="1" applyFont="1" applyFill="1" applyBorder="1" applyAlignment="1">
      <alignment horizontal="center" vertical="center"/>
    </xf>
    <xf numFmtId="0" fontId="16" fillId="0" borderId="10"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0" xfId="2" applyFont="1" applyFill="1">
      <alignment vertical="center"/>
    </xf>
    <xf numFmtId="0" fontId="10" fillId="0" borderId="0" xfId="2" applyFont="1" applyFill="1" applyAlignment="1">
      <alignment horizontal="left" vertical="center"/>
    </xf>
    <xf numFmtId="0" fontId="25" fillId="0" borderId="0" xfId="0" applyFont="1"/>
    <xf numFmtId="0" fontId="27" fillId="0" borderId="10" xfId="93" applyNumberFormat="1" applyFont="1" applyBorder="1" applyAlignment="1">
      <alignment horizontal="center"/>
    </xf>
    <xf numFmtId="0" fontId="10" fillId="0" borderId="15" xfId="2" applyFont="1" applyBorder="1" applyAlignment="1">
      <alignment horizontal="center" vertical="center"/>
    </xf>
    <xf numFmtId="0" fontId="23" fillId="4" borderId="0" xfId="2" applyFont="1" applyFill="1" applyBorder="1" applyAlignment="1">
      <alignment vertical="center"/>
    </xf>
    <xf numFmtId="0" fontId="23" fillId="0" borderId="0" xfId="2" applyFont="1" applyFill="1" applyBorder="1" applyAlignment="1">
      <alignment vertical="center"/>
    </xf>
    <xf numFmtId="0" fontId="16" fillId="0" borderId="15" xfId="2" applyFont="1" applyBorder="1" applyAlignment="1">
      <alignment horizontal="center" vertical="center"/>
    </xf>
    <xf numFmtId="0" fontId="17" fillId="0" borderId="15" xfId="2" applyFont="1" applyBorder="1" applyAlignment="1">
      <alignment horizontal="center" vertical="center"/>
    </xf>
    <xf numFmtId="14" fontId="16" fillId="0" borderId="10" xfId="2" applyNumberFormat="1" applyFont="1" applyBorder="1" applyAlignment="1">
      <alignment horizontal="center" vertical="center"/>
    </xf>
    <xf numFmtId="0" fontId="16" fillId="0" borderId="10" xfId="2" applyFont="1" applyBorder="1" applyAlignment="1">
      <alignment horizontal="center" vertical="center" wrapText="1"/>
    </xf>
    <xf numFmtId="0" fontId="25" fillId="0" borderId="0" xfId="0" applyFont="1" applyAlignment="1">
      <alignment horizontal="center"/>
    </xf>
    <xf numFmtId="176" fontId="10" fillId="9" borderId="1" xfId="2" applyNumberFormat="1" applyFont="1" applyFill="1" applyBorder="1" applyAlignment="1">
      <alignment horizontal="center" vertical="center"/>
    </xf>
    <xf numFmtId="176" fontId="10" fillId="9" borderId="10" xfId="2" applyNumberFormat="1" applyFont="1" applyFill="1" applyBorder="1" applyAlignment="1">
      <alignment horizontal="center" vertical="center"/>
    </xf>
    <xf numFmtId="0" fontId="10" fillId="9" borderId="10" xfId="2" applyFont="1" applyFill="1" applyBorder="1" applyAlignment="1">
      <alignment horizontal="center" vertical="center"/>
    </xf>
    <xf numFmtId="0" fontId="7" fillId="0" borderId="1" xfId="3" applyFont="1" applyFill="1" applyBorder="1" applyAlignment="1">
      <alignment horizontal="center" vertical="center" wrapText="1"/>
    </xf>
    <xf numFmtId="0" fontId="27" fillId="0" borderId="10" xfId="93" applyNumberFormat="1" applyFont="1" applyBorder="1" applyAlignment="1">
      <alignment horizontal="center" vertical="center"/>
    </xf>
    <xf numFmtId="180" fontId="15" fillId="0" borderId="1" xfId="0" applyNumberFormat="1" applyFont="1" applyFill="1" applyBorder="1" applyAlignment="1">
      <alignment horizontal="center" vertical="center" wrapText="1"/>
    </xf>
    <xf numFmtId="0" fontId="2" fillId="0" borderId="0" xfId="2" applyFill="1">
      <alignment vertical="center"/>
    </xf>
    <xf numFmtId="0" fontId="7"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Fill="1" applyBorder="1" applyAlignment="1">
      <alignment horizontal="center" vertical="center"/>
    </xf>
    <xf numFmtId="0" fontId="7" fillId="0" borderId="2" xfId="2" applyFont="1" applyFill="1" applyBorder="1" applyAlignment="1">
      <alignment horizontal="center" vertical="center"/>
    </xf>
    <xf numFmtId="176" fontId="10" fillId="9" borderId="10" xfId="2" applyNumberFormat="1" applyFont="1" applyFill="1" applyBorder="1" applyAlignment="1">
      <alignment horizontal="center" vertical="center"/>
    </xf>
    <xf numFmtId="0" fontId="16" fillId="0" borderId="10" xfId="2"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17" xfId="0" applyFont="1" applyBorder="1" applyAlignment="1">
      <alignment horizontal="center" vertical="center" wrapText="1"/>
    </xf>
    <xf numFmtId="49" fontId="28" fillId="0" borderId="16" xfId="0" applyNumberFormat="1" applyFont="1" applyBorder="1" applyAlignment="1">
      <alignment horizontal="center" vertical="center" wrapText="1"/>
    </xf>
    <xf numFmtId="49" fontId="28" fillId="0" borderId="17" xfId="0" applyNumberFormat="1" applyFont="1" applyBorder="1" applyAlignment="1">
      <alignment horizontal="center" vertical="center" wrapText="1"/>
    </xf>
    <xf numFmtId="49" fontId="0" fillId="0" borderId="0" xfId="0" applyNumberFormat="1"/>
    <xf numFmtId="0" fontId="28" fillId="0" borderId="18" xfId="0" applyFont="1" applyBorder="1" applyAlignment="1">
      <alignment vertical="center" wrapText="1"/>
    </xf>
    <xf numFmtId="0" fontId="28" fillId="0" borderId="16" xfId="0" applyFont="1" applyBorder="1" applyAlignment="1">
      <alignment vertical="center" wrapText="1"/>
    </xf>
    <xf numFmtId="0" fontId="16" fillId="0" borderId="10" xfId="2" applyFont="1" applyBorder="1" applyAlignment="1">
      <alignment horizontal="center" vertical="center"/>
    </xf>
    <xf numFmtId="0" fontId="31" fillId="0" borderId="10" xfId="91" applyNumberFormat="1" applyFont="1" applyBorder="1" applyAlignment="1">
      <alignment horizontal="left" vertical="center"/>
    </xf>
    <xf numFmtId="182" fontId="30" fillId="0" borderId="10" xfId="92" applyNumberFormat="1" applyFont="1" applyFill="1" applyBorder="1" applyAlignment="1" applyProtection="1">
      <alignment horizontal="left" vertical="center" shrinkToFit="1"/>
    </xf>
    <xf numFmtId="0" fontId="32" fillId="0" borderId="10" xfId="91" applyNumberFormat="1" applyFont="1" applyBorder="1" applyAlignment="1">
      <alignment horizontal="left" vertical="center"/>
    </xf>
    <xf numFmtId="0" fontId="10" fillId="0" borderId="10" xfId="2" applyFont="1" applyBorder="1" applyAlignment="1">
      <alignment horizontal="center" vertical="center"/>
    </xf>
    <xf numFmtId="0" fontId="16" fillId="0" borderId="10" xfId="2" applyFont="1" applyFill="1" applyBorder="1" applyAlignment="1">
      <alignment horizontal="center" vertical="center"/>
    </xf>
    <xf numFmtId="0" fontId="16" fillId="0" borderId="10" xfId="2" applyFont="1" applyBorder="1" applyAlignment="1">
      <alignment horizontal="center" vertical="center"/>
    </xf>
    <xf numFmtId="0" fontId="10" fillId="0" borderId="10" xfId="2" applyFont="1" applyBorder="1" applyAlignment="1">
      <alignment horizontal="center" vertical="center"/>
    </xf>
    <xf numFmtId="0" fontId="16" fillId="0" borderId="10" xfId="2" applyFont="1" applyFill="1" applyBorder="1" applyAlignment="1">
      <alignment horizontal="center" vertical="center"/>
    </xf>
    <xf numFmtId="0" fontId="16" fillId="0" borderId="10" xfId="2" applyFont="1" applyBorder="1" applyAlignment="1">
      <alignment horizontal="center" vertical="center"/>
    </xf>
    <xf numFmtId="0" fontId="33" fillId="0" borderId="10" xfId="0" applyFont="1" applyBorder="1" applyAlignment="1">
      <alignment horizontal="center" wrapText="1"/>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20" xfId="0" applyFont="1" applyBorder="1" applyAlignment="1">
      <alignment horizontal="center" vertical="center" wrapText="1"/>
    </xf>
    <xf numFmtId="0" fontId="36" fillId="0" borderId="21" xfId="0" applyFont="1" applyBorder="1" applyAlignment="1">
      <alignment horizontal="center" vertical="center"/>
    </xf>
    <xf numFmtId="0" fontId="31" fillId="0" borderId="22" xfId="0" applyFont="1" applyBorder="1" applyAlignment="1">
      <alignment horizontal="center" vertical="center"/>
    </xf>
    <xf numFmtId="0" fontId="36" fillId="0" borderId="22" xfId="0" applyFont="1" applyBorder="1" applyAlignment="1">
      <alignment horizontal="center" vertical="center" wrapText="1"/>
    </xf>
    <xf numFmtId="0" fontId="36" fillId="0" borderId="22" xfId="0" applyFont="1" applyBorder="1" applyAlignment="1">
      <alignment horizontal="center" vertical="center"/>
    </xf>
    <xf numFmtId="0" fontId="33" fillId="0" borderId="19" xfId="0" applyFont="1" applyBorder="1" applyAlignment="1">
      <alignment horizontal="justify" vertical="center"/>
    </xf>
    <xf numFmtId="0" fontId="33" fillId="0" borderId="20" xfId="0" applyFont="1" applyBorder="1" applyAlignment="1">
      <alignment horizontal="justify" vertical="center"/>
    </xf>
    <xf numFmtId="0" fontId="33" fillId="0" borderId="20" xfId="0" applyFont="1" applyBorder="1" applyAlignment="1">
      <alignment horizontal="justify" vertical="center" wrapText="1"/>
    </xf>
    <xf numFmtId="0" fontId="34" fillId="0" borderId="21" xfId="0" applyFont="1" applyBorder="1" applyAlignment="1">
      <alignment horizontal="justify" vertical="center"/>
    </xf>
    <xf numFmtId="0" fontId="34" fillId="0" borderId="22" xfId="0" applyFont="1" applyBorder="1" applyAlignment="1">
      <alignment horizontal="justify" vertical="center"/>
    </xf>
    <xf numFmtId="0" fontId="34" fillId="0" borderId="22" xfId="0" applyFont="1" applyBorder="1" applyAlignment="1">
      <alignment horizontal="justify" vertical="center" wrapText="1"/>
    </xf>
    <xf numFmtId="176" fontId="34" fillId="0" borderId="22" xfId="0" applyNumberFormat="1" applyFont="1" applyBorder="1" applyAlignment="1">
      <alignment horizontal="justify" vertical="center" wrapText="1"/>
    </xf>
    <xf numFmtId="176" fontId="36" fillId="0" borderId="22" xfId="0" applyNumberFormat="1" applyFont="1" applyBorder="1" applyAlignment="1">
      <alignment horizontal="center" vertical="center" wrapText="1"/>
    </xf>
    <xf numFmtId="176" fontId="34" fillId="0" borderId="22" xfId="0" applyNumberFormat="1" applyFont="1" applyBorder="1" applyAlignment="1">
      <alignment horizontal="justify"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7" fillId="0" borderId="15" xfId="2" applyFont="1" applyFill="1" applyBorder="1" applyAlignment="1">
      <alignment horizontal="center" vertical="center"/>
    </xf>
    <xf numFmtId="0" fontId="16" fillId="0" borderId="10" xfId="2" applyFont="1" applyBorder="1" applyAlignment="1">
      <alignment horizontal="center" vertical="center"/>
    </xf>
    <xf numFmtId="0" fontId="33" fillId="0" borderId="0" xfId="0" applyFont="1" applyBorder="1" applyAlignment="1">
      <alignment horizontal="justify" vertical="center"/>
    </xf>
    <xf numFmtId="176" fontId="34" fillId="0" borderId="0" xfId="0" applyNumberFormat="1" applyFont="1" applyBorder="1" applyAlignment="1">
      <alignment horizontal="justify"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176" fontId="7" fillId="0"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10" fillId="0" borderId="10" xfId="2" applyNumberFormat="1" applyFont="1" applyBorder="1" applyAlignment="1">
      <alignment horizontal="center" vertical="center"/>
    </xf>
    <xf numFmtId="176" fontId="10" fillId="9" borderId="10" xfId="2" applyNumberFormat="1" applyFont="1" applyFill="1" applyBorder="1" applyAlignment="1">
      <alignment horizontal="center" vertical="center"/>
    </xf>
    <xf numFmtId="0" fontId="7" fillId="0" borderId="6" xfId="2" applyFont="1" applyFill="1" applyBorder="1" applyAlignment="1">
      <alignment horizontal="center" vertical="center"/>
    </xf>
    <xf numFmtId="0" fontId="16" fillId="0" borderId="10" xfId="2" applyFont="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Border="1" applyAlignment="1">
      <alignment horizontal="center" vertical="center"/>
    </xf>
    <xf numFmtId="176" fontId="10" fillId="0" borderId="0" xfId="2" applyNumberFormat="1" applyFont="1">
      <alignment vertical="center"/>
    </xf>
    <xf numFmtId="0" fontId="7"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0" borderId="1" xfId="3" applyFont="1" applyFill="1" applyBorder="1" applyAlignment="1">
      <alignment vertical="center" wrapText="1"/>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6" fillId="0" borderId="0" xfId="0" applyFont="1" applyFill="1" applyBorder="1" applyAlignment="1">
      <alignment horizontal="center"/>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2" fillId="0" borderId="0" xfId="2" applyAlignment="1">
      <alignment horizontal="center" vertical="center" wrapText="1"/>
    </xf>
    <xf numFmtId="0" fontId="10" fillId="0" borderId="10" xfId="2" applyFont="1" applyBorder="1" applyAlignment="1">
      <alignment horizontal="center" vertical="center"/>
    </xf>
    <xf numFmtId="176" fontId="10" fillId="0" borderId="10" xfId="2" applyNumberFormat="1" applyFont="1" applyBorder="1" applyAlignment="1">
      <alignment horizontal="center" vertical="center"/>
    </xf>
    <xf numFmtId="0" fontId="35" fillId="0" borderId="23" xfId="0" applyFont="1" applyBorder="1" applyAlignment="1">
      <alignment horizontal="center" vertical="center"/>
    </xf>
    <xf numFmtId="0" fontId="35" fillId="0" borderId="20" xfId="0" applyFont="1" applyBorder="1" applyAlignment="1">
      <alignment horizontal="center" vertical="center"/>
    </xf>
    <xf numFmtId="0" fontId="33" fillId="0" borderId="23" xfId="0" applyFont="1" applyBorder="1" applyAlignment="1">
      <alignment horizontal="justify" vertical="center"/>
    </xf>
    <xf numFmtId="0" fontId="33" fillId="0" borderId="24" xfId="0" applyFont="1" applyBorder="1" applyAlignment="1">
      <alignment horizontal="justify" vertical="center"/>
    </xf>
    <xf numFmtId="0" fontId="23" fillId="4"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Fill="1" applyBorder="1" applyAlignment="1">
      <alignment horizontal="center" vertical="center"/>
    </xf>
    <xf numFmtId="0" fontId="10" fillId="9" borderId="3" xfId="2" applyFont="1" applyFill="1" applyBorder="1" applyAlignment="1">
      <alignment horizontal="center" vertical="center"/>
    </xf>
    <xf numFmtId="0" fontId="10" fillId="9" borderId="9" xfId="2" applyFont="1" applyFill="1" applyBorder="1" applyAlignment="1">
      <alignment horizontal="center" vertical="center"/>
    </xf>
    <xf numFmtId="0" fontId="10" fillId="9" borderId="11" xfId="2" applyFont="1" applyFill="1" applyBorder="1" applyAlignment="1">
      <alignment horizontal="center" vertical="center"/>
    </xf>
    <xf numFmtId="0" fontId="10" fillId="9" borderId="4"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176" fontId="10" fillId="9" borderId="10" xfId="2" applyNumberFormat="1" applyFont="1" applyFill="1" applyBorder="1" applyAlignment="1">
      <alignment horizontal="center" vertical="center"/>
    </xf>
    <xf numFmtId="0" fontId="17" fillId="9" borderId="3" xfId="2" applyFont="1" applyFill="1" applyBorder="1" applyAlignment="1">
      <alignment horizontal="center" vertical="center"/>
    </xf>
    <xf numFmtId="0" fontId="17" fillId="9" borderId="9" xfId="2" applyFont="1" applyFill="1" applyBorder="1" applyAlignment="1">
      <alignment horizontal="center" vertical="center"/>
    </xf>
    <xf numFmtId="0" fontId="17" fillId="9" borderId="11" xfId="2" applyFont="1" applyFill="1" applyBorder="1" applyAlignment="1">
      <alignment horizontal="center" vertical="center"/>
    </xf>
    <xf numFmtId="0" fontId="17" fillId="9" borderId="4"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16" fillId="0" borderId="10" xfId="2" applyFont="1" applyBorder="1" applyAlignment="1">
      <alignment horizontal="center" vertical="center"/>
    </xf>
    <xf numFmtId="0" fontId="23" fillId="4" borderId="13" xfId="2" applyFont="1" applyFill="1" applyBorder="1" applyAlignment="1">
      <alignment horizontal="center" vertical="center"/>
    </xf>
    <xf numFmtId="0" fontId="23" fillId="4" borderId="11" xfId="2" applyFont="1" applyFill="1" applyBorder="1" applyAlignment="1">
      <alignment horizontal="center" vertical="center"/>
    </xf>
    <xf numFmtId="0" fontId="23" fillId="4" borderId="12" xfId="2" applyFont="1" applyFill="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14" fontId="27" fillId="0" borderId="10" xfId="93" applyNumberFormat="1" applyFont="1" applyBorder="1" applyAlignment="1">
      <alignment horizontal="center" vertical="center"/>
    </xf>
    <xf numFmtId="0" fontId="26" fillId="0" borderId="10" xfId="93" applyNumberFormat="1" applyFont="1" applyBorder="1" applyAlignment="1">
      <alignment horizontal="center" vertical="center"/>
    </xf>
    <xf numFmtId="14" fontId="27" fillId="0" borderId="10" xfId="93" applyNumberFormat="1" applyFont="1" applyBorder="1" applyAlignment="1">
      <alignment horizontal="center"/>
    </xf>
    <xf numFmtId="0" fontId="26" fillId="0" borderId="10" xfId="93" applyNumberFormat="1" applyFont="1" applyBorder="1" applyAlignment="1">
      <alignment horizontal="center"/>
    </xf>
    <xf numFmtId="0" fontId="37" fillId="0" borderId="0" xfId="0" applyFont="1" applyAlignment="1">
      <alignment horizontal="center" vertical="center"/>
    </xf>
    <xf numFmtId="0" fontId="37" fillId="0" borderId="0" xfId="0" applyFont="1" applyAlignment="1">
      <alignment vertical="center"/>
    </xf>
  </cellXfs>
  <cellStyles count="94">
    <cellStyle name="常规" xfId="0" builtinId="0"/>
    <cellStyle name="常规 10" xfId="7"/>
    <cellStyle name="常规 10 2" xfId="8"/>
    <cellStyle name="常规 11" xfId="9"/>
    <cellStyle name="常规 11 2" xfId="10"/>
    <cellStyle name="常规 12" xfId="11"/>
    <cellStyle name="常规 12 2" xfId="12"/>
    <cellStyle name="常规 12 3" xfId="9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0"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029450"/>
          <a:ext cx="5047619" cy="2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179916</xdr:colOff>
      <xdr:row>6</xdr:row>
      <xdr:rowOff>137583</xdr:rowOff>
    </xdr:from>
    <xdr:to>
      <xdr:col>15</xdr:col>
      <xdr:colOff>88107</xdr:colOff>
      <xdr:row>33</xdr:row>
      <xdr:rowOff>125333</xdr:rowOff>
    </xdr:to>
    <xdr:pic>
      <xdr:nvPicPr>
        <xdr:cNvPr id="2" name="图片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498666" y="1756833"/>
          <a:ext cx="6342858" cy="4866667"/>
        </a:xfrm>
        <a:prstGeom prst="rect">
          <a:avLst/>
        </a:prstGeom>
      </xdr:spPr>
    </xdr:pic>
    <xdr:clientData/>
  </xdr:twoCellAnchor>
  <xdr:twoCellAnchor editAs="oneCell">
    <xdr:from>
      <xdr:col>8</xdr:col>
      <xdr:colOff>349249</xdr:colOff>
      <xdr:row>33</xdr:row>
      <xdr:rowOff>158749</xdr:rowOff>
    </xdr:from>
    <xdr:to>
      <xdr:col>16</xdr:col>
      <xdr:colOff>236189</xdr:colOff>
      <xdr:row>40</xdr:row>
      <xdr:rowOff>79225</xdr:rowOff>
    </xdr:to>
    <xdr:pic>
      <xdr:nvPicPr>
        <xdr:cNvPr id="3" name="图片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143999" y="6476999"/>
          <a:ext cx="7009524" cy="11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400050</xdr:colOff>
      <xdr:row>17</xdr:row>
      <xdr:rowOff>76200</xdr:rowOff>
    </xdr:from>
    <xdr:to>
      <xdr:col>17</xdr:col>
      <xdr:colOff>542564</xdr:colOff>
      <xdr:row>28</xdr:row>
      <xdr:rowOff>74269</xdr:rowOff>
    </xdr:to>
    <xdr:pic>
      <xdr:nvPicPr>
        <xdr:cNvPr id="3" name="图片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991975" y="3152775"/>
          <a:ext cx="2885714" cy="2000000"/>
        </a:xfrm>
        <a:prstGeom prst="rect">
          <a:avLst/>
        </a:prstGeom>
      </xdr:spPr>
    </xdr:pic>
    <xdr:clientData/>
  </xdr:twoCellAnchor>
  <xdr:twoCellAnchor editAs="oneCell">
    <xdr:from>
      <xdr:col>9</xdr:col>
      <xdr:colOff>0</xdr:colOff>
      <xdr:row>6</xdr:row>
      <xdr:rowOff>114300</xdr:rowOff>
    </xdr:from>
    <xdr:to>
      <xdr:col>16</xdr:col>
      <xdr:colOff>628903</xdr:colOff>
      <xdr:row>31</xdr:row>
      <xdr:rowOff>112054</xdr:rowOff>
    </xdr:to>
    <xdr:pic>
      <xdr:nvPicPr>
        <xdr:cNvPr id="2" name="图片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10067925" y="1743075"/>
          <a:ext cx="6942858" cy="4533334"/>
        </a:xfrm>
        <a:prstGeom prst="rect">
          <a:avLst/>
        </a:prstGeom>
      </xdr:spPr>
    </xdr:pic>
    <xdr:clientData/>
  </xdr:twoCellAnchor>
  <xdr:twoCellAnchor editAs="oneCell">
    <xdr:from>
      <xdr:col>9</xdr:col>
      <xdr:colOff>57150</xdr:colOff>
      <xdr:row>28</xdr:row>
      <xdr:rowOff>170330</xdr:rowOff>
    </xdr:from>
    <xdr:to>
      <xdr:col>17</xdr:col>
      <xdr:colOff>674202</xdr:colOff>
      <xdr:row>33</xdr:row>
      <xdr:rowOff>65455</xdr:rowOff>
    </xdr:to>
    <xdr:pic>
      <xdr:nvPicPr>
        <xdr:cNvPr id="4" name="图片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1162179" y="6266330"/>
          <a:ext cx="7598317" cy="791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9905999" y="1143000"/>
          <a:ext cx="6438096" cy="4447619"/>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10051676" y="5580529"/>
          <a:ext cx="5885715" cy="1780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232834</xdr:colOff>
      <xdr:row>32</xdr:row>
      <xdr:rowOff>62551</xdr:rowOff>
    </xdr:from>
    <xdr:to>
      <xdr:col>13</xdr:col>
      <xdr:colOff>328081</xdr:colOff>
      <xdr:row>41</xdr:row>
      <xdr:rowOff>43909</xdr:rowOff>
    </xdr:to>
    <xdr:pic>
      <xdr:nvPicPr>
        <xdr:cNvPr id="4" name="图片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9027584" y="5851634"/>
          <a:ext cx="4317997" cy="1611192"/>
        </a:xfrm>
        <a:prstGeom prst="rect">
          <a:avLst/>
        </a:prstGeom>
      </xdr:spPr>
    </xdr:pic>
    <xdr:clientData/>
  </xdr:twoCellAnchor>
  <xdr:twoCellAnchor editAs="oneCell">
    <xdr:from>
      <xdr:col>8</xdr:col>
      <xdr:colOff>148611</xdr:colOff>
      <xdr:row>6</xdr:row>
      <xdr:rowOff>148166</xdr:rowOff>
    </xdr:from>
    <xdr:to>
      <xdr:col>14</xdr:col>
      <xdr:colOff>151643</xdr:colOff>
      <xdr:row>31</xdr:row>
      <xdr:rowOff>40595</xdr:rowOff>
    </xdr:to>
    <xdr:pic>
      <xdr:nvPicPr>
        <xdr:cNvPr id="2" name="图片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8943361" y="1238249"/>
          <a:ext cx="4913699" cy="4411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324725" y="7372350"/>
          <a:ext cx="7952381" cy="6857143"/>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7620000" y="0"/>
          <a:ext cx="7123810" cy="80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opLeftCell="A19" zoomScale="90" zoomScaleNormal="90" workbookViewId="0">
      <selection activeCell="C34" sqref="C34"/>
    </sheetView>
  </sheetViews>
  <sheetFormatPr defaultRowHeight="13.5" x14ac:dyDescent="0.1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x14ac:dyDescent="0.15">
      <c r="A1" s="190" t="s">
        <v>29</v>
      </c>
      <c r="B1" s="190"/>
      <c r="C1" s="190"/>
      <c r="D1" s="190"/>
      <c r="E1" s="190"/>
      <c r="F1" s="190"/>
      <c r="G1" s="190"/>
      <c r="H1" s="190"/>
      <c r="I1" s="190"/>
      <c r="J1" s="190"/>
      <c r="K1" s="190"/>
      <c r="L1" s="190"/>
    </row>
    <row r="2" spans="1:12" x14ac:dyDescent="0.15">
      <c r="A2" s="15"/>
      <c r="B2" s="15"/>
      <c r="C2" s="15"/>
      <c r="D2" s="15"/>
      <c r="E2" s="15"/>
      <c r="F2" s="15"/>
      <c r="G2" s="15"/>
      <c r="H2" s="15"/>
      <c r="I2" s="15"/>
      <c r="J2" s="15"/>
      <c r="K2" s="15"/>
      <c r="L2" s="15"/>
    </row>
    <row r="3" spans="1:12" x14ac:dyDescent="0.15">
      <c r="A3" s="188" t="s">
        <v>30</v>
      </c>
      <c r="B3" s="189"/>
      <c r="C3" s="174" t="s">
        <v>31</v>
      </c>
      <c r="D3" s="174"/>
      <c r="E3" s="174" t="s">
        <v>32</v>
      </c>
      <c r="F3" s="174"/>
      <c r="G3" s="174" t="s">
        <v>33</v>
      </c>
      <c r="H3" s="174"/>
      <c r="I3" s="188" t="s">
        <v>34</v>
      </c>
      <c r="J3" s="189"/>
      <c r="K3" s="188" t="s">
        <v>35</v>
      </c>
      <c r="L3" s="189"/>
    </row>
    <row r="4" spans="1:12" x14ac:dyDescent="0.15">
      <c r="A4" s="174" t="s">
        <v>36</v>
      </c>
      <c r="B4" s="174"/>
      <c r="C4" s="191" t="s">
        <v>665</v>
      </c>
      <c r="D4" s="189"/>
      <c r="E4" s="192" t="s">
        <v>663</v>
      </c>
      <c r="F4" s="189"/>
      <c r="G4" s="192" t="s">
        <v>662</v>
      </c>
      <c r="H4" s="189"/>
      <c r="I4" s="188" t="str">
        <f>[2]清枫华景园数据!C2</f>
        <v>清枫华景园</v>
      </c>
      <c r="J4" s="189"/>
      <c r="K4" s="192" t="s">
        <v>766</v>
      </c>
      <c r="L4" s="189"/>
    </row>
    <row r="5" spans="1:12" x14ac:dyDescent="0.15">
      <c r="A5" s="174" t="s">
        <v>37</v>
      </c>
      <c r="B5" s="174"/>
      <c r="C5" s="188" t="s">
        <v>38</v>
      </c>
      <c r="D5" s="189"/>
      <c r="E5" s="183">
        <f>悦廷!L4</f>
        <v>54.946666666666658</v>
      </c>
      <c r="F5" s="184"/>
      <c r="G5" s="183">
        <f>泰河园三里!L4</f>
        <v>47</v>
      </c>
      <c r="H5" s="184"/>
      <c r="I5" s="183">
        <f>[2]清枫华景园数据!I6</f>
        <v>97.111735724259049</v>
      </c>
      <c r="J5" s="184"/>
      <c r="K5" s="183">
        <f>南海家园七里!L4</f>
        <v>48.363333333333337</v>
      </c>
      <c r="L5" s="184"/>
    </row>
    <row r="6" spans="1:12" ht="36.75" x14ac:dyDescent="0.15">
      <c r="A6" s="174" t="s">
        <v>39</v>
      </c>
      <c r="B6" s="174"/>
      <c r="C6" s="16" t="s">
        <v>40</v>
      </c>
      <c r="D6" s="17">
        <v>100</v>
      </c>
      <c r="E6" s="16" t="s">
        <v>40</v>
      </c>
      <c r="F6" s="17">
        <v>100</v>
      </c>
      <c r="G6" s="16" t="s">
        <v>40</v>
      </c>
      <c r="H6" s="17">
        <v>100</v>
      </c>
      <c r="I6" s="16" t="s">
        <v>40</v>
      </c>
      <c r="J6" s="17">
        <v>100</v>
      </c>
      <c r="K6" s="16" t="s">
        <v>40</v>
      </c>
      <c r="L6" s="17">
        <v>100</v>
      </c>
    </row>
    <row r="7" spans="1:12" x14ac:dyDescent="0.15">
      <c r="A7" s="174" t="s">
        <v>41</v>
      </c>
      <c r="B7" s="174"/>
      <c r="C7" s="18" t="s">
        <v>42</v>
      </c>
      <c r="D7" s="18">
        <v>100</v>
      </c>
      <c r="E7" s="18" t="s">
        <v>42</v>
      </c>
      <c r="F7" s="18">
        <v>100</v>
      </c>
      <c r="G7" s="18" t="s">
        <v>42</v>
      </c>
      <c r="H7" s="18">
        <f>IF(G7=C7,100,"请调整")</f>
        <v>100</v>
      </c>
      <c r="I7" s="32" t="s">
        <v>42</v>
      </c>
      <c r="J7" s="32">
        <f>IF(I7=C7,100,"请调整")</f>
        <v>100</v>
      </c>
      <c r="K7" s="18" t="s">
        <v>42</v>
      </c>
      <c r="L7" s="18">
        <f>IF(K7=G7,100,"请调整")</f>
        <v>100</v>
      </c>
    </row>
    <row r="8" spans="1:12" ht="72" x14ac:dyDescent="0.15">
      <c r="A8" s="175" t="s">
        <v>43</v>
      </c>
      <c r="B8" s="19" t="s">
        <v>44</v>
      </c>
      <c r="C8" s="19" t="s">
        <v>664</v>
      </c>
      <c r="D8" s="18">
        <v>100</v>
      </c>
      <c r="E8" s="19" t="s">
        <v>320</v>
      </c>
      <c r="F8" s="18">
        <v>100</v>
      </c>
      <c r="G8" s="19" t="str">
        <f>E8</f>
        <v>周边有中芯花园、鹿海园、南海家园、博客雅苑等居住小区，居住小区规模较大，入住率较高，综合评价居住区成熟度较好</v>
      </c>
      <c r="H8" s="18">
        <v>100</v>
      </c>
      <c r="I8" s="32" t="s">
        <v>45</v>
      </c>
      <c r="J8" s="32">
        <v>100</v>
      </c>
      <c r="K8" s="19" t="s">
        <v>767</v>
      </c>
      <c r="L8" s="18">
        <v>100</v>
      </c>
    </row>
    <row r="9" spans="1:12" ht="93.75" customHeight="1" x14ac:dyDescent="0.15">
      <c r="A9" s="176"/>
      <c r="B9" s="19" t="s">
        <v>46</v>
      </c>
      <c r="C9" s="19" t="s">
        <v>673</v>
      </c>
      <c r="D9" s="18">
        <v>100</v>
      </c>
      <c r="E9" s="19" t="s">
        <v>672</v>
      </c>
      <c r="F9" s="18">
        <v>100</v>
      </c>
      <c r="G9" s="19" t="s">
        <v>671</v>
      </c>
      <c r="H9" s="79">
        <v>100</v>
      </c>
      <c r="I9" s="32" t="s">
        <v>45</v>
      </c>
      <c r="J9" s="32">
        <v>100</v>
      </c>
      <c r="K9" s="19" t="s">
        <v>768</v>
      </c>
      <c r="L9" s="18">
        <v>100</v>
      </c>
    </row>
    <row r="10" spans="1:12" ht="36" x14ac:dyDescent="0.15">
      <c r="A10" s="176"/>
      <c r="B10" s="19" t="s">
        <v>47</v>
      </c>
      <c r="C10" s="19" t="s">
        <v>668</v>
      </c>
      <c r="D10" s="18">
        <v>100</v>
      </c>
      <c r="E10" s="19" t="str">
        <f>C10</f>
        <v>周边有物美超市、世纪华联超市等，商业设施较齐备</v>
      </c>
      <c r="F10" s="18">
        <v>100</v>
      </c>
      <c r="G10" s="19" t="str">
        <f>E10</f>
        <v>周边有物美超市、世纪华联超市等，商业设施较齐备</v>
      </c>
      <c r="H10" s="18">
        <v>100</v>
      </c>
      <c r="I10" s="32" t="s">
        <v>48</v>
      </c>
      <c r="J10" s="32">
        <v>100</v>
      </c>
      <c r="K10" s="19" t="str">
        <f>G10</f>
        <v>周边有物美超市、世纪华联超市等，商业设施较齐备</v>
      </c>
      <c r="L10" s="18">
        <v>100</v>
      </c>
    </row>
    <row r="11" spans="1:12" ht="48" x14ac:dyDescent="0.15">
      <c r="A11" s="176"/>
      <c r="B11" s="19" t="s">
        <v>49</v>
      </c>
      <c r="C11" s="19" t="s">
        <v>669</v>
      </c>
      <c r="D11" s="18">
        <v>100</v>
      </c>
      <c r="E11" s="19" t="str">
        <f>C11</f>
        <v>区域自然环境：南海子公园、体育公园；人文环境无。综合环境状况较好。</v>
      </c>
      <c r="F11" s="18">
        <v>100</v>
      </c>
      <c r="G11" s="19" t="str">
        <f>E11</f>
        <v>区域自然环境：南海子公园、体育公园；人文环境无。综合环境状况较好。</v>
      </c>
      <c r="H11" s="18">
        <v>100</v>
      </c>
      <c r="I11" s="32" t="s">
        <v>48</v>
      </c>
      <c r="J11" s="32">
        <v>100</v>
      </c>
      <c r="K11" s="19" t="str">
        <f>G11</f>
        <v>区域自然环境：南海子公园、体育公园；人文环境无。综合环境状况较好。</v>
      </c>
      <c r="L11" s="18">
        <v>100</v>
      </c>
    </row>
    <row r="12" spans="1:12" ht="105.75" customHeight="1" x14ac:dyDescent="0.15">
      <c r="A12" s="177"/>
      <c r="B12" s="19" t="s">
        <v>50</v>
      </c>
      <c r="C12" s="19" t="s">
        <v>670</v>
      </c>
      <c r="D12" s="18">
        <v>100</v>
      </c>
      <c r="E12" s="19" t="str">
        <f>C12</f>
        <v>周边有亦庄实验小学、亦庄实验中学、亦庄第二中心小学等教育设施；北京中医药大学东方医院(南院区)等医疗设施；中国光大银行、北京农商银行、中国建设银行等配套设施，公共配套设施状况较好</v>
      </c>
      <c r="F12" s="18">
        <v>100</v>
      </c>
      <c r="G12" s="19" t="str">
        <f>E12</f>
        <v>周边有亦庄实验小学、亦庄实验中学、亦庄第二中心小学等教育设施；北京中医药大学东方医院(南院区)等医疗设施；中国光大银行、北京农商银行、中国建设银行等配套设施，公共配套设施状况较好</v>
      </c>
      <c r="H12" s="18">
        <v>100</v>
      </c>
      <c r="I12" s="32" t="s">
        <v>51</v>
      </c>
      <c r="J12" s="32">
        <v>100</v>
      </c>
      <c r="K12" s="19" t="str">
        <f>G12</f>
        <v>周边有亦庄实验小学、亦庄实验中学、亦庄第二中心小学等教育设施；北京中医药大学东方医院(南院区)等医疗设施；中国光大银行、北京农商银行、中国建设银行等配套设施，公共配套设施状况较好</v>
      </c>
      <c r="L12" s="18">
        <v>100</v>
      </c>
    </row>
    <row r="13" spans="1:12" ht="33" customHeight="1" x14ac:dyDescent="0.15">
      <c r="A13" s="178" t="s">
        <v>52</v>
      </c>
      <c r="B13" s="19" t="s">
        <v>53</v>
      </c>
      <c r="C13" s="19" t="s">
        <v>674</v>
      </c>
      <c r="D13" s="18">
        <v>100</v>
      </c>
      <c r="E13" s="19" t="s">
        <v>675</v>
      </c>
      <c r="F13" s="65">
        <v>95</v>
      </c>
      <c r="G13" s="19" t="s">
        <v>675</v>
      </c>
      <c r="H13" s="65">
        <v>95</v>
      </c>
      <c r="I13" s="32" t="s">
        <v>55</v>
      </c>
      <c r="J13" s="32">
        <v>100</v>
      </c>
      <c r="K13" s="19" t="s">
        <v>675</v>
      </c>
      <c r="L13" s="65">
        <v>95</v>
      </c>
    </row>
    <row r="14" spans="1:12" ht="21.75" customHeight="1" x14ac:dyDescent="0.15">
      <c r="A14" s="179"/>
      <c r="B14" s="19" t="s">
        <v>56</v>
      </c>
      <c r="C14" s="63" t="s">
        <v>326</v>
      </c>
      <c r="D14" s="18">
        <v>100</v>
      </c>
      <c r="E14" s="19" t="s">
        <v>666</v>
      </c>
      <c r="F14" s="18">
        <v>100</v>
      </c>
      <c r="G14" s="63" t="s">
        <v>676</v>
      </c>
      <c r="H14" s="65">
        <v>102</v>
      </c>
      <c r="I14" s="32" t="s">
        <v>57</v>
      </c>
      <c r="J14" s="32">
        <v>98</v>
      </c>
      <c r="K14" s="19" t="s">
        <v>769</v>
      </c>
      <c r="L14" s="79">
        <v>100</v>
      </c>
    </row>
    <row r="15" spans="1:12" ht="19.5" customHeight="1" x14ac:dyDescent="0.15">
      <c r="A15" s="179"/>
      <c r="B15" s="18" t="s">
        <v>58</v>
      </c>
      <c r="C15" s="19" t="s">
        <v>687</v>
      </c>
      <c r="D15" s="112">
        <v>100</v>
      </c>
      <c r="E15" s="112" t="s">
        <v>59</v>
      </c>
      <c r="F15" s="112">
        <v>100</v>
      </c>
      <c r="G15" s="112" t="s">
        <v>59</v>
      </c>
      <c r="H15" s="112">
        <v>100</v>
      </c>
      <c r="I15" s="112" t="s">
        <v>60</v>
      </c>
      <c r="J15" s="112">
        <v>100</v>
      </c>
      <c r="K15" s="112" t="s">
        <v>59</v>
      </c>
      <c r="L15" s="112">
        <v>100</v>
      </c>
    </row>
    <row r="16" spans="1:12" ht="24" x14ac:dyDescent="0.15">
      <c r="A16" s="179"/>
      <c r="B16" s="20" t="s">
        <v>61</v>
      </c>
      <c r="C16" s="71" t="s">
        <v>677</v>
      </c>
      <c r="D16" s="18">
        <v>100</v>
      </c>
      <c r="E16" s="71" t="s">
        <v>678</v>
      </c>
      <c r="F16" s="65">
        <v>95</v>
      </c>
      <c r="G16" s="71" t="s">
        <v>678</v>
      </c>
      <c r="H16" s="65">
        <v>95</v>
      </c>
      <c r="I16" s="21" t="s">
        <v>62</v>
      </c>
      <c r="J16" s="32">
        <v>100</v>
      </c>
      <c r="K16" s="71" t="s">
        <v>678</v>
      </c>
      <c r="L16" s="65">
        <v>95</v>
      </c>
    </row>
    <row r="17" spans="1:14" s="64" customFormat="1" ht="24" x14ac:dyDescent="0.15">
      <c r="A17" s="179"/>
      <c r="B17" s="70" t="s">
        <v>324</v>
      </c>
      <c r="C17" s="19" t="s">
        <v>667</v>
      </c>
      <c r="D17" s="69">
        <v>100</v>
      </c>
      <c r="E17" s="19" t="s">
        <v>825</v>
      </c>
      <c r="F17" s="69">
        <v>100</v>
      </c>
      <c r="G17" s="19" t="s">
        <v>825</v>
      </c>
      <c r="H17" s="69">
        <v>100</v>
      </c>
      <c r="I17" s="68"/>
      <c r="J17" s="69"/>
      <c r="K17" s="19" t="s">
        <v>667</v>
      </c>
      <c r="L17" s="72">
        <v>100</v>
      </c>
    </row>
    <row r="18" spans="1:14" s="64" customFormat="1" x14ac:dyDescent="0.15">
      <c r="A18" s="179"/>
      <c r="B18" s="70" t="s">
        <v>685</v>
      </c>
      <c r="C18" s="70">
        <v>88</v>
      </c>
      <c r="D18" s="69">
        <v>100</v>
      </c>
      <c r="E18" s="70" t="s">
        <v>688</v>
      </c>
      <c r="F18" s="69">
        <v>100</v>
      </c>
      <c r="G18" s="70" t="s">
        <v>686</v>
      </c>
      <c r="H18" s="69">
        <v>100</v>
      </c>
      <c r="I18" s="68"/>
      <c r="J18" s="69"/>
      <c r="K18" s="70" t="s">
        <v>803</v>
      </c>
      <c r="L18" s="69">
        <v>100</v>
      </c>
    </row>
    <row r="19" spans="1:14" ht="45.75" customHeight="1" x14ac:dyDescent="0.15">
      <c r="A19" s="179"/>
      <c r="B19" s="19" t="s">
        <v>325</v>
      </c>
      <c r="C19" s="19" t="s">
        <v>679</v>
      </c>
      <c r="D19" s="18">
        <v>100</v>
      </c>
      <c r="E19" s="19" t="s">
        <v>680</v>
      </c>
      <c r="F19" s="108">
        <v>100</v>
      </c>
      <c r="G19" s="19" t="s">
        <v>679</v>
      </c>
      <c r="H19" s="108">
        <v>100</v>
      </c>
      <c r="I19" s="20" t="s">
        <v>63</v>
      </c>
      <c r="J19" s="32">
        <v>100</v>
      </c>
      <c r="K19" s="19" t="s">
        <v>328</v>
      </c>
      <c r="L19" s="108">
        <v>100</v>
      </c>
    </row>
    <row r="20" spans="1:14" ht="51.75" customHeight="1" x14ac:dyDescent="0.15">
      <c r="A20" s="179"/>
      <c r="B20" s="19" t="s">
        <v>64</v>
      </c>
      <c r="C20" s="19" t="s">
        <v>329</v>
      </c>
      <c r="D20" s="18">
        <v>100</v>
      </c>
      <c r="E20" s="19" t="s">
        <v>329</v>
      </c>
      <c r="F20" s="108">
        <v>100</v>
      </c>
      <c r="G20" s="19" t="s">
        <v>329</v>
      </c>
      <c r="H20" s="108">
        <v>100</v>
      </c>
      <c r="I20" s="32" t="s">
        <v>65</v>
      </c>
      <c r="J20" s="32">
        <v>100</v>
      </c>
      <c r="K20" s="19" t="s">
        <v>329</v>
      </c>
      <c r="L20" s="108">
        <v>100</v>
      </c>
    </row>
    <row r="21" spans="1:14" ht="48" x14ac:dyDescent="0.15">
      <c r="A21" s="179"/>
      <c r="B21" s="19" t="s">
        <v>66</v>
      </c>
      <c r="C21" s="19" t="s">
        <v>327</v>
      </c>
      <c r="D21" s="18">
        <v>100</v>
      </c>
      <c r="E21" s="19" t="s">
        <v>67</v>
      </c>
      <c r="F21" s="65">
        <v>102</v>
      </c>
      <c r="G21" s="19" t="str">
        <f>E21</f>
        <v>配备家具、家电；程度较新；功能正常，质量有保证，较好</v>
      </c>
      <c r="H21" s="65">
        <f>F21</f>
        <v>102</v>
      </c>
      <c r="I21" s="32" t="s">
        <v>54</v>
      </c>
      <c r="J21" s="32">
        <v>100</v>
      </c>
      <c r="K21" s="19" t="str">
        <f>E21</f>
        <v>配备家具、家电；程度较新；功能正常，质量有保证，较好</v>
      </c>
      <c r="L21" s="65">
        <f>F21</f>
        <v>102</v>
      </c>
    </row>
    <row r="22" spans="1:14" ht="24" hidden="1" x14ac:dyDescent="0.15">
      <c r="A22" s="22"/>
      <c r="B22" s="33" t="s">
        <v>68</v>
      </c>
      <c r="C22" s="18" t="s">
        <v>69</v>
      </c>
      <c r="D22" s="18">
        <v>100</v>
      </c>
      <c r="E22" s="19" t="s">
        <v>153</v>
      </c>
      <c r="F22" s="18">
        <f>D22</f>
        <v>100</v>
      </c>
      <c r="G22" s="19" t="s">
        <v>153</v>
      </c>
      <c r="H22" s="18">
        <f>D22</f>
        <v>100</v>
      </c>
      <c r="I22" s="32" t="s">
        <v>69</v>
      </c>
      <c r="J22" s="32">
        <v>100</v>
      </c>
      <c r="K22" s="19" t="s">
        <v>153</v>
      </c>
      <c r="L22" s="18">
        <f>D22</f>
        <v>100</v>
      </c>
    </row>
    <row r="23" spans="1:14" ht="60" hidden="1" x14ac:dyDescent="0.15">
      <c r="A23" s="22"/>
      <c r="B23" s="33" t="s">
        <v>70</v>
      </c>
      <c r="C23" s="18" t="s">
        <v>71</v>
      </c>
      <c r="D23" s="18">
        <v>100</v>
      </c>
      <c r="E23" s="18" t="s">
        <v>72</v>
      </c>
      <c r="F23" s="25">
        <f>D23</f>
        <v>100</v>
      </c>
      <c r="G23" s="25" t="s">
        <v>72</v>
      </c>
      <c r="H23" s="25">
        <f>F23</f>
        <v>100</v>
      </c>
      <c r="I23" s="25" t="s">
        <v>72</v>
      </c>
      <c r="J23" s="25">
        <v>99</v>
      </c>
      <c r="K23" s="25" t="s">
        <v>72</v>
      </c>
      <c r="L23" s="25">
        <f>F23</f>
        <v>100</v>
      </c>
    </row>
    <row r="24" spans="1:14" ht="48" hidden="1" x14ac:dyDescent="0.15">
      <c r="A24" s="22"/>
      <c r="B24" s="33" t="s">
        <v>73</v>
      </c>
      <c r="C24" s="18" t="s">
        <v>74</v>
      </c>
      <c r="D24" s="18">
        <v>100</v>
      </c>
      <c r="E24" s="18" t="s">
        <v>74</v>
      </c>
      <c r="F24" s="25">
        <v>100</v>
      </c>
      <c r="G24" s="25" t="s">
        <v>74</v>
      </c>
      <c r="H24" s="25">
        <v>100</v>
      </c>
      <c r="I24" s="25" t="s">
        <v>74</v>
      </c>
      <c r="J24" s="25">
        <v>100</v>
      </c>
      <c r="K24" s="25" t="s">
        <v>74</v>
      </c>
      <c r="L24" s="25">
        <v>100</v>
      </c>
    </row>
    <row r="25" spans="1:14" x14ac:dyDescent="0.15">
      <c r="A25" s="180" t="s">
        <v>75</v>
      </c>
      <c r="B25" s="180"/>
      <c r="C25" s="174" t="s">
        <v>76</v>
      </c>
      <c r="D25" s="174"/>
      <c r="E25" s="182">
        <f>悦廷!M4</f>
        <v>51.746666666666655</v>
      </c>
      <c r="F25" s="182"/>
      <c r="G25" s="182">
        <f>泰河园三里!M4</f>
        <v>43.95</v>
      </c>
      <c r="H25" s="182"/>
      <c r="I25" s="183">
        <f>I5</f>
        <v>97.111735724259049</v>
      </c>
      <c r="J25" s="184"/>
      <c r="K25" s="183">
        <f>南海家园七里!M4</f>
        <v>44.363333333333337</v>
      </c>
      <c r="L25" s="184"/>
    </row>
    <row r="26" spans="1:14" x14ac:dyDescent="0.15">
      <c r="A26" s="180" t="s">
        <v>77</v>
      </c>
      <c r="B26" s="180"/>
      <c r="C26" s="174" t="s">
        <v>76</v>
      </c>
      <c r="D26" s="174"/>
      <c r="E26" s="185">
        <f>ROUND(E25*POWER(100,COUNT(F6:F24))/PRODUCT(F6:F24),2)</f>
        <v>56.21</v>
      </c>
      <c r="F26" s="185"/>
      <c r="G26" s="185">
        <f>ROUND(G25*POWER(100,COUNT(H6:H24))/PRODUCT(H6:H24),2)</f>
        <v>46.81</v>
      </c>
      <c r="H26" s="185"/>
      <c r="I26" s="186">
        <f>ROUND(I25*POWER(100,COUNT(J6:J24))/PRODUCT(J6:J24),2)</f>
        <v>100.09</v>
      </c>
      <c r="J26" s="187"/>
      <c r="K26" s="186">
        <f>ROUND(K25*POWER(100,COUNT(L6:L24))/PRODUCT(L6:L24),2)</f>
        <v>48.19</v>
      </c>
      <c r="L26" s="187"/>
      <c r="N26">
        <f>G25/K25</f>
        <v>0.99068299646855507</v>
      </c>
    </row>
    <row r="27" spans="1:14" ht="14.25" x14ac:dyDescent="0.2">
      <c r="A27" s="181" t="str">
        <f>CONCATENATE("估价对象比较价值=(",TEXT(E26,"G/通用格式"),"+",TEXT(G26,"G/通用格式"),"+",TEXT(K26,"G/通用格式"),")","/",3,"=",ROUND((E26+G26+K26)/3,0))</f>
        <v>估价对象比较价值=(56.21+46.81+48.19)/3=50</v>
      </c>
      <c r="B27" s="181"/>
      <c r="C27" s="181"/>
      <c r="D27" s="181"/>
      <c r="E27" s="181"/>
      <c r="F27" s="181"/>
      <c r="G27" s="181"/>
      <c r="H27" s="181"/>
      <c r="I27" s="181"/>
      <c r="J27" s="181"/>
      <c r="K27" s="23"/>
      <c r="L27" s="23"/>
    </row>
    <row r="28" spans="1:14" x14ac:dyDescent="0.15">
      <c r="A28" s="14" t="s">
        <v>838</v>
      </c>
      <c r="B28" s="14">
        <v>3.68</v>
      </c>
      <c r="C28" s="14" t="s">
        <v>839</v>
      </c>
      <c r="D28" s="14"/>
      <c r="E28" s="14"/>
      <c r="F28" s="14"/>
      <c r="G28" s="14"/>
      <c r="H28" s="14"/>
      <c r="I28" s="14"/>
      <c r="J28" s="14"/>
      <c r="K28" s="14"/>
      <c r="L28" s="14"/>
    </row>
    <row r="29" spans="1:14" x14ac:dyDescent="0.15">
      <c r="A29" s="14"/>
      <c r="B29" s="14"/>
      <c r="C29" s="14">
        <f>ROUND((E26+G26+K26)/3,0)</f>
        <v>50</v>
      </c>
      <c r="D29" s="14"/>
      <c r="E29" s="14">
        <f>ROUND(E26/E25,4)</f>
        <v>1.0863</v>
      </c>
      <c r="F29" s="14"/>
      <c r="G29" s="14">
        <f>ROUND(G26/G25,4)</f>
        <v>1.0650999999999999</v>
      </c>
      <c r="H29" s="14"/>
      <c r="I29" s="14"/>
      <c r="J29" s="14"/>
      <c r="K29" s="14">
        <f>ROUND(K26/K25,4)</f>
        <v>1.0863</v>
      </c>
      <c r="L29" s="14"/>
    </row>
    <row r="30" spans="1:14" x14ac:dyDescent="0.15">
      <c r="A30" s="228" t="s">
        <v>840</v>
      </c>
      <c r="B30" s="228"/>
      <c r="C30" s="229">
        <f>C29+B28</f>
        <v>53.68</v>
      </c>
      <c r="D30" s="14"/>
      <c r="E30" s="14"/>
      <c r="F30" s="14"/>
      <c r="G30" s="14"/>
      <c r="H30" s="14"/>
      <c r="I30" s="14"/>
      <c r="J30" s="14"/>
      <c r="K30" s="14"/>
      <c r="L30" s="14"/>
    </row>
    <row r="31" spans="1:14" x14ac:dyDescent="0.15">
      <c r="A31" s="14"/>
      <c r="B31" s="14"/>
      <c r="C31" s="14"/>
      <c r="D31" s="14"/>
      <c r="E31" s="14">
        <f>E25*E29</f>
        <v>56.212403999999992</v>
      </c>
      <c r="F31" s="14"/>
      <c r="G31" s="14">
        <f>G25*G29</f>
        <v>46.811145000000003</v>
      </c>
      <c r="H31" s="14"/>
      <c r="I31" s="14"/>
      <c r="J31" s="14"/>
      <c r="K31" s="24">
        <f>K25*K29</f>
        <v>48.191889000000003</v>
      </c>
      <c r="L31" s="14"/>
    </row>
  </sheetData>
  <mergeCells count="37">
    <mergeCell ref="A30:B30"/>
    <mergeCell ref="K26:L26"/>
    <mergeCell ref="K25:L25"/>
    <mergeCell ref="A3:B3"/>
    <mergeCell ref="C3:D3"/>
    <mergeCell ref="E3:F3"/>
    <mergeCell ref="G3:H3"/>
    <mergeCell ref="I3:J3"/>
    <mergeCell ref="K5:L5"/>
    <mergeCell ref="K3:L3"/>
    <mergeCell ref="A4:B4"/>
    <mergeCell ref="C4:D4"/>
    <mergeCell ref="E4:F4"/>
    <mergeCell ref="G4:H4"/>
    <mergeCell ref="I4:J4"/>
    <mergeCell ref="K4:L4"/>
    <mergeCell ref="A5:B5"/>
    <mergeCell ref="C5:D5"/>
    <mergeCell ref="E5:F5"/>
    <mergeCell ref="G5:H5"/>
    <mergeCell ref="I5:J5"/>
    <mergeCell ref="A1:L1"/>
    <mergeCell ref="A27:J27"/>
    <mergeCell ref="E25:F25"/>
    <mergeCell ref="G25:H25"/>
    <mergeCell ref="I25:J25"/>
    <mergeCell ref="A26:B26"/>
    <mergeCell ref="C26:D26"/>
    <mergeCell ref="E26:F26"/>
    <mergeCell ref="G26:H26"/>
    <mergeCell ref="I26:J26"/>
    <mergeCell ref="C25:D25"/>
    <mergeCell ref="A6:B6"/>
    <mergeCell ref="A7:B7"/>
    <mergeCell ref="A8:A12"/>
    <mergeCell ref="A13:A21"/>
    <mergeCell ref="A25:B25"/>
  </mergeCells>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6"/>
  <sheetViews>
    <sheetView topLeftCell="A19" zoomScaleNormal="100" workbookViewId="0">
      <selection activeCell="R16" sqref="R16"/>
    </sheetView>
  </sheetViews>
  <sheetFormatPr defaultColWidth="9" defaultRowHeight="13.5" x14ac:dyDescent="0.15"/>
  <cols>
    <col min="1" max="1" width="8.25" style="88" customWidth="1"/>
    <col min="2" max="4" width="9" style="88"/>
    <col min="5" max="6" width="12.875" style="88" customWidth="1"/>
    <col min="7" max="7" width="10.875" style="88" customWidth="1"/>
    <col min="8" max="9" width="9" style="88"/>
    <col min="10" max="10" width="11.125" style="88" customWidth="1"/>
    <col min="11" max="16384" width="9" style="87"/>
  </cols>
  <sheetData>
    <row r="1" spans="1:12" ht="14.25" x14ac:dyDescent="0.15">
      <c r="A1" s="130" t="s">
        <v>770</v>
      </c>
      <c r="B1" s="132" t="s">
        <v>790</v>
      </c>
      <c r="C1" s="132" t="s">
        <v>791</v>
      </c>
      <c r="D1" s="130" t="s">
        <v>771</v>
      </c>
      <c r="E1" s="130" t="s">
        <v>772</v>
      </c>
      <c r="F1" s="132" t="s">
        <v>792</v>
      </c>
      <c r="G1" s="132" t="s">
        <v>793</v>
      </c>
      <c r="H1" s="130" t="s">
        <v>773</v>
      </c>
      <c r="I1" s="130" t="s">
        <v>774</v>
      </c>
      <c r="J1" s="130" t="s">
        <v>775</v>
      </c>
    </row>
    <row r="2" spans="1:12" ht="14.25" x14ac:dyDescent="0.15">
      <c r="A2" s="130">
        <v>1</v>
      </c>
      <c r="B2" s="130">
        <v>1</v>
      </c>
      <c r="C2" s="130">
        <v>1</v>
      </c>
      <c r="D2" s="130">
        <v>101</v>
      </c>
      <c r="E2" s="130" t="str">
        <f t="shared" ref="E2:E65" si="0">B2&amp;-C2&amp;-D2</f>
        <v>1-1-101</v>
      </c>
      <c r="F2" s="131">
        <v>89.19</v>
      </c>
      <c r="G2" s="131">
        <v>72.73</v>
      </c>
      <c r="H2" s="130" t="s">
        <v>776</v>
      </c>
      <c r="I2" s="130" t="s">
        <v>777</v>
      </c>
      <c r="J2" s="130" t="s">
        <v>363</v>
      </c>
    </row>
    <row r="3" spans="1:12" ht="14.25" x14ac:dyDescent="0.15">
      <c r="A3" s="130">
        <v>2</v>
      </c>
      <c r="B3" s="130">
        <v>1</v>
      </c>
      <c r="C3" s="130">
        <v>1</v>
      </c>
      <c r="D3" s="130">
        <v>102</v>
      </c>
      <c r="E3" s="130" t="str">
        <f t="shared" si="0"/>
        <v>1-1-102</v>
      </c>
      <c r="F3" s="131">
        <v>88.47</v>
      </c>
      <c r="G3" s="131">
        <v>72.14</v>
      </c>
      <c r="H3" s="130" t="s">
        <v>776</v>
      </c>
      <c r="I3" s="130" t="s">
        <v>778</v>
      </c>
      <c r="J3" s="130" t="s">
        <v>779</v>
      </c>
    </row>
    <row r="4" spans="1:12" ht="14.25" x14ac:dyDescent="0.15">
      <c r="A4" s="130">
        <v>3</v>
      </c>
      <c r="B4" s="130">
        <v>1</v>
      </c>
      <c r="C4" s="130">
        <v>1</v>
      </c>
      <c r="D4" s="130">
        <v>103</v>
      </c>
      <c r="E4" s="130" t="str">
        <f t="shared" si="0"/>
        <v>1-1-103</v>
      </c>
      <c r="F4" s="131">
        <v>88.47</v>
      </c>
      <c r="G4" s="131">
        <v>72.14</v>
      </c>
      <c r="H4" s="130" t="s">
        <v>776</v>
      </c>
      <c r="I4" s="130" t="s">
        <v>778</v>
      </c>
      <c r="J4" s="130" t="s">
        <v>169</v>
      </c>
    </row>
    <row r="5" spans="1:12" ht="14.25" x14ac:dyDescent="0.15">
      <c r="A5" s="130">
        <v>4</v>
      </c>
      <c r="B5" s="130">
        <v>1</v>
      </c>
      <c r="C5" s="130">
        <v>1</v>
      </c>
      <c r="D5" s="130">
        <v>104</v>
      </c>
      <c r="E5" s="130" t="str">
        <f t="shared" si="0"/>
        <v>1-1-104</v>
      </c>
      <c r="F5" s="131">
        <v>88.45</v>
      </c>
      <c r="G5" s="131">
        <v>72.12</v>
      </c>
      <c r="H5" s="130" t="s">
        <v>776</v>
      </c>
      <c r="I5" s="130" t="s">
        <v>777</v>
      </c>
      <c r="J5" s="130" t="s">
        <v>696</v>
      </c>
    </row>
    <row r="6" spans="1:12" ht="14.25" x14ac:dyDescent="0.15">
      <c r="A6" s="130">
        <v>5</v>
      </c>
      <c r="B6" s="130">
        <v>1</v>
      </c>
      <c r="C6" s="130">
        <v>1</v>
      </c>
      <c r="D6" s="130">
        <v>201</v>
      </c>
      <c r="E6" s="130" t="str">
        <f t="shared" si="0"/>
        <v>1-1-201</v>
      </c>
      <c r="F6" s="131">
        <v>89.19</v>
      </c>
      <c r="G6" s="131">
        <v>72.73</v>
      </c>
      <c r="H6" s="130" t="s">
        <v>776</v>
      </c>
      <c r="I6" s="130" t="s">
        <v>777</v>
      </c>
      <c r="J6" s="130" t="s">
        <v>363</v>
      </c>
    </row>
    <row r="7" spans="1:12" ht="14.25" x14ac:dyDescent="0.15">
      <c r="A7" s="130">
        <v>6</v>
      </c>
      <c r="B7" s="130">
        <v>1</v>
      </c>
      <c r="C7" s="130">
        <v>1</v>
      </c>
      <c r="D7" s="130">
        <v>202</v>
      </c>
      <c r="E7" s="130" t="str">
        <f t="shared" si="0"/>
        <v>1-1-202</v>
      </c>
      <c r="F7" s="131">
        <v>88.47</v>
      </c>
      <c r="G7" s="131">
        <v>72.14</v>
      </c>
      <c r="H7" s="130" t="s">
        <v>776</v>
      </c>
      <c r="I7" s="130" t="s">
        <v>778</v>
      </c>
      <c r="J7" s="130" t="s">
        <v>780</v>
      </c>
    </row>
    <row r="8" spans="1:12" ht="14.25" x14ac:dyDescent="0.15">
      <c r="A8" s="130">
        <v>7</v>
      </c>
      <c r="B8" s="130">
        <v>1</v>
      </c>
      <c r="C8" s="130">
        <v>1</v>
      </c>
      <c r="D8" s="130">
        <v>203</v>
      </c>
      <c r="E8" s="130" t="str">
        <f t="shared" si="0"/>
        <v>1-1-203</v>
      </c>
      <c r="F8" s="131">
        <v>88.47</v>
      </c>
      <c r="G8" s="131">
        <v>72.14</v>
      </c>
      <c r="H8" s="130" t="s">
        <v>776</v>
      </c>
      <c r="I8" s="130" t="s">
        <v>778</v>
      </c>
      <c r="J8" s="130" t="s">
        <v>169</v>
      </c>
    </row>
    <row r="9" spans="1:12" ht="14.25" x14ac:dyDescent="0.15">
      <c r="A9" s="130">
        <v>8</v>
      </c>
      <c r="B9" s="130">
        <v>1</v>
      </c>
      <c r="C9" s="130">
        <v>1</v>
      </c>
      <c r="D9" s="130">
        <v>204</v>
      </c>
      <c r="E9" s="130" t="str">
        <f t="shared" si="0"/>
        <v>1-1-204</v>
      </c>
      <c r="F9" s="131">
        <v>88.45</v>
      </c>
      <c r="G9" s="131">
        <v>72.12</v>
      </c>
      <c r="H9" s="130" t="s">
        <v>776</v>
      </c>
      <c r="I9" s="130" t="s">
        <v>777</v>
      </c>
      <c r="J9" s="130" t="s">
        <v>364</v>
      </c>
    </row>
    <row r="10" spans="1:12" ht="12" customHeight="1" x14ac:dyDescent="0.15">
      <c r="A10" s="130">
        <v>9</v>
      </c>
      <c r="B10" s="130">
        <v>1</v>
      </c>
      <c r="C10" s="130">
        <v>1</v>
      </c>
      <c r="D10" s="130">
        <v>301</v>
      </c>
      <c r="E10" s="130" t="str">
        <f t="shared" si="0"/>
        <v>1-1-301</v>
      </c>
      <c r="F10" s="131">
        <v>89.19</v>
      </c>
      <c r="G10" s="131">
        <v>72.73</v>
      </c>
      <c r="H10" s="130" t="s">
        <v>776</v>
      </c>
      <c r="I10" s="130" t="s">
        <v>777</v>
      </c>
      <c r="J10" s="130" t="s">
        <v>363</v>
      </c>
    </row>
    <row r="11" spans="1:12" ht="14.25" x14ac:dyDescent="0.15">
      <c r="A11" s="130">
        <v>10</v>
      </c>
      <c r="B11" s="130">
        <v>1</v>
      </c>
      <c r="C11" s="130">
        <v>1</v>
      </c>
      <c r="D11" s="130">
        <v>302</v>
      </c>
      <c r="E11" s="130" t="str">
        <f t="shared" si="0"/>
        <v>1-1-302</v>
      </c>
      <c r="F11" s="131">
        <v>88.47</v>
      </c>
      <c r="G11" s="131">
        <v>72.14</v>
      </c>
      <c r="H11" s="130" t="s">
        <v>776</v>
      </c>
      <c r="I11" s="130" t="s">
        <v>778</v>
      </c>
      <c r="J11" s="130" t="s">
        <v>780</v>
      </c>
    </row>
    <row r="12" spans="1:12" ht="14.25" x14ac:dyDescent="0.15">
      <c r="A12" s="130">
        <v>11</v>
      </c>
      <c r="B12" s="130">
        <v>1</v>
      </c>
      <c r="C12" s="130">
        <v>1</v>
      </c>
      <c r="D12" s="130">
        <v>303</v>
      </c>
      <c r="E12" s="130" t="str">
        <f t="shared" si="0"/>
        <v>1-1-303</v>
      </c>
      <c r="F12" s="131">
        <v>88.47</v>
      </c>
      <c r="G12" s="131">
        <v>72.14</v>
      </c>
      <c r="H12" s="130" t="s">
        <v>776</v>
      </c>
      <c r="I12" s="130" t="s">
        <v>778</v>
      </c>
      <c r="J12" s="130" t="s">
        <v>169</v>
      </c>
    </row>
    <row r="13" spans="1:12" ht="14.25" x14ac:dyDescent="0.15">
      <c r="A13" s="130">
        <v>12</v>
      </c>
      <c r="B13" s="130">
        <v>1</v>
      </c>
      <c r="C13" s="130">
        <v>1</v>
      </c>
      <c r="D13" s="130">
        <v>304</v>
      </c>
      <c r="E13" s="130" t="str">
        <f t="shared" si="0"/>
        <v>1-1-304</v>
      </c>
      <c r="F13" s="131">
        <v>88.45</v>
      </c>
      <c r="G13" s="131">
        <v>72.12</v>
      </c>
      <c r="H13" s="130" t="s">
        <v>776</v>
      </c>
      <c r="I13" s="130" t="s">
        <v>777</v>
      </c>
      <c r="J13" s="130" t="s">
        <v>364</v>
      </c>
    </row>
    <row r="14" spans="1:12" ht="14.25" x14ac:dyDescent="0.15">
      <c r="A14" s="130">
        <v>13</v>
      </c>
      <c r="B14" s="130">
        <v>1</v>
      </c>
      <c r="C14" s="130">
        <v>1</v>
      </c>
      <c r="D14" s="130">
        <v>401</v>
      </c>
      <c r="E14" s="130" t="str">
        <f t="shared" si="0"/>
        <v>1-1-401</v>
      </c>
      <c r="F14" s="131">
        <v>89.19</v>
      </c>
      <c r="G14" s="131">
        <v>72.73</v>
      </c>
      <c r="H14" s="130" t="s">
        <v>776</v>
      </c>
      <c r="I14" s="130" t="s">
        <v>777</v>
      </c>
      <c r="J14" s="130" t="s">
        <v>363</v>
      </c>
    </row>
    <row r="15" spans="1:12" ht="14.25" x14ac:dyDescent="0.15">
      <c r="A15" s="130">
        <v>14</v>
      </c>
      <c r="B15" s="130">
        <v>1</v>
      </c>
      <c r="C15" s="130">
        <v>1</v>
      </c>
      <c r="D15" s="130">
        <v>402</v>
      </c>
      <c r="E15" s="130" t="str">
        <f t="shared" si="0"/>
        <v>1-1-402</v>
      </c>
      <c r="F15" s="131">
        <v>88.47</v>
      </c>
      <c r="G15" s="131">
        <v>72.14</v>
      </c>
      <c r="H15" s="130" t="s">
        <v>776</v>
      </c>
      <c r="I15" s="130" t="s">
        <v>778</v>
      </c>
      <c r="J15" s="130" t="s">
        <v>780</v>
      </c>
    </row>
    <row r="16" spans="1:12" ht="14.25" x14ac:dyDescent="0.15">
      <c r="A16" s="130">
        <v>15</v>
      </c>
      <c r="B16" s="130">
        <v>1</v>
      </c>
      <c r="C16" s="130">
        <v>1</v>
      </c>
      <c r="D16" s="130">
        <v>403</v>
      </c>
      <c r="E16" s="130" t="str">
        <f t="shared" si="0"/>
        <v>1-1-403</v>
      </c>
      <c r="F16" s="131">
        <v>88.47</v>
      </c>
      <c r="G16" s="131">
        <v>72.14</v>
      </c>
      <c r="H16" s="130" t="s">
        <v>776</v>
      </c>
      <c r="I16" s="130" t="s">
        <v>778</v>
      </c>
      <c r="J16" s="130" t="s">
        <v>169</v>
      </c>
      <c r="L16" s="87" t="s">
        <v>365</v>
      </c>
    </row>
    <row r="17" spans="1:10" ht="14.25" x14ac:dyDescent="0.15">
      <c r="A17" s="130">
        <v>16</v>
      </c>
      <c r="B17" s="130">
        <v>1</v>
      </c>
      <c r="C17" s="130">
        <v>1</v>
      </c>
      <c r="D17" s="130">
        <v>404</v>
      </c>
      <c r="E17" s="130" t="str">
        <f t="shared" si="0"/>
        <v>1-1-404</v>
      </c>
      <c r="F17" s="131">
        <v>88.45</v>
      </c>
      <c r="G17" s="131">
        <v>72.12</v>
      </c>
      <c r="H17" s="130" t="s">
        <v>776</v>
      </c>
      <c r="I17" s="130" t="s">
        <v>777</v>
      </c>
      <c r="J17" s="130" t="s">
        <v>364</v>
      </c>
    </row>
    <row r="18" spans="1:10" ht="14.25" x14ac:dyDescent="0.15">
      <c r="A18" s="130">
        <v>17</v>
      </c>
      <c r="B18" s="130">
        <v>1</v>
      </c>
      <c r="C18" s="130">
        <v>1</v>
      </c>
      <c r="D18" s="130">
        <v>501</v>
      </c>
      <c r="E18" s="130" t="str">
        <f t="shared" si="0"/>
        <v>1-1-501</v>
      </c>
      <c r="F18" s="131">
        <v>89.19</v>
      </c>
      <c r="G18" s="131">
        <v>72.73</v>
      </c>
      <c r="H18" s="130" t="s">
        <v>776</v>
      </c>
      <c r="I18" s="130" t="s">
        <v>777</v>
      </c>
      <c r="J18" s="130" t="s">
        <v>363</v>
      </c>
    </row>
    <row r="19" spans="1:10" ht="14.25" x14ac:dyDescent="0.15">
      <c r="A19" s="130">
        <v>18</v>
      </c>
      <c r="B19" s="130">
        <v>1</v>
      </c>
      <c r="C19" s="130">
        <v>1</v>
      </c>
      <c r="D19" s="130">
        <v>502</v>
      </c>
      <c r="E19" s="130" t="str">
        <f t="shared" si="0"/>
        <v>1-1-502</v>
      </c>
      <c r="F19" s="131">
        <v>88.47</v>
      </c>
      <c r="G19" s="131">
        <v>72.14</v>
      </c>
      <c r="H19" s="130" t="s">
        <v>776</v>
      </c>
      <c r="I19" s="130" t="s">
        <v>778</v>
      </c>
      <c r="J19" s="130" t="s">
        <v>780</v>
      </c>
    </row>
    <row r="20" spans="1:10" ht="14.25" x14ac:dyDescent="0.15">
      <c r="A20" s="130">
        <v>19</v>
      </c>
      <c r="B20" s="130">
        <v>1</v>
      </c>
      <c r="C20" s="130">
        <v>1</v>
      </c>
      <c r="D20" s="130">
        <v>503</v>
      </c>
      <c r="E20" s="130" t="str">
        <f t="shared" si="0"/>
        <v>1-1-503</v>
      </c>
      <c r="F20" s="131">
        <v>88.47</v>
      </c>
      <c r="G20" s="131">
        <v>72.14</v>
      </c>
      <c r="H20" s="130" t="s">
        <v>776</v>
      </c>
      <c r="I20" s="130" t="s">
        <v>778</v>
      </c>
      <c r="J20" s="130" t="s">
        <v>169</v>
      </c>
    </row>
    <row r="21" spans="1:10" ht="14.25" x14ac:dyDescent="0.15">
      <c r="A21" s="130">
        <v>20</v>
      </c>
      <c r="B21" s="130">
        <v>1</v>
      </c>
      <c r="C21" s="130">
        <v>1</v>
      </c>
      <c r="D21" s="130">
        <v>504</v>
      </c>
      <c r="E21" s="130" t="str">
        <f t="shared" si="0"/>
        <v>1-1-504</v>
      </c>
      <c r="F21" s="131">
        <v>88.45</v>
      </c>
      <c r="G21" s="131">
        <v>72.12</v>
      </c>
      <c r="H21" s="130" t="s">
        <v>776</v>
      </c>
      <c r="I21" s="130" t="s">
        <v>777</v>
      </c>
      <c r="J21" s="130" t="s">
        <v>364</v>
      </c>
    </row>
    <row r="22" spans="1:10" ht="14.25" x14ac:dyDescent="0.15">
      <c r="A22" s="130">
        <v>21</v>
      </c>
      <c r="B22" s="130">
        <v>1</v>
      </c>
      <c r="C22" s="130">
        <v>1</v>
      </c>
      <c r="D22" s="130">
        <v>601</v>
      </c>
      <c r="E22" s="130" t="str">
        <f t="shared" si="0"/>
        <v>1-1-601</v>
      </c>
      <c r="F22" s="131">
        <v>89.19</v>
      </c>
      <c r="G22" s="131">
        <v>72.73</v>
      </c>
      <c r="H22" s="130" t="s">
        <v>776</v>
      </c>
      <c r="I22" s="130" t="s">
        <v>777</v>
      </c>
      <c r="J22" s="130" t="s">
        <v>363</v>
      </c>
    </row>
    <row r="23" spans="1:10" ht="14.25" x14ac:dyDescent="0.15">
      <c r="A23" s="130">
        <v>22</v>
      </c>
      <c r="B23" s="130">
        <v>1</v>
      </c>
      <c r="C23" s="130">
        <v>1</v>
      </c>
      <c r="D23" s="130">
        <v>602</v>
      </c>
      <c r="E23" s="130" t="str">
        <f t="shared" si="0"/>
        <v>1-1-602</v>
      </c>
      <c r="F23" s="131">
        <v>88.47</v>
      </c>
      <c r="G23" s="131">
        <v>72.14</v>
      </c>
      <c r="H23" s="130" t="s">
        <v>776</v>
      </c>
      <c r="I23" s="130" t="s">
        <v>778</v>
      </c>
      <c r="J23" s="130" t="s">
        <v>780</v>
      </c>
    </row>
    <row r="24" spans="1:10" ht="14.25" x14ac:dyDescent="0.15">
      <c r="A24" s="130">
        <v>23</v>
      </c>
      <c r="B24" s="130">
        <v>1</v>
      </c>
      <c r="C24" s="130">
        <v>1</v>
      </c>
      <c r="D24" s="130">
        <v>603</v>
      </c>
      <c r="E24" s="130" t="str">
        <f t="shared" si="0"/>
        <v>1-1-603</v>
      </c>
      <c r="F24" s="131">
        <v>88.47</v>
      </c>
      <c r="G24" s="131">
        <v>72.14</v>
      </c>
      <c r="H24" s="130" t="s">
        <v>776</v>
      </c>
      <c r="I24" s="130" t="s">
        <v>778</v>
      </c>
      <c r="J24" s="130" t="s">
        <v>169</v>
      </c>
    </row>
    <row r="25" spans="1:10" ht="14.25" x14ac:dyDescent="0.15">
      <c r="A25" s="130">
        <v>24</v>
      </c>
      <c r="B25" s="130">
        <v>1</v>
      </c>
      <c r="C25" s="130">
        <v>1</v>
      </c>
      <c r="D25" s="130">
        <v>604</v>
      </c>
      <c r="E25" s="130" t="str">
        <f t="shared" si="0"/>
        <v>1-1-604</v>
      </c>
      <c r="F25" s="131">
        <v>88.45</v>
      </c>
      <c r="G25" s="131">
        <v>72.12</v>
      </c>
      <c r="H25" s="130" t="s">
        <v>776</v>
      </c>
      <c r="I25" s="130" t="s">
        <v>777</v>
      </c>
      <c r="J25" s="130" t="s">
        <v>364</v>
      </c>
    </row>
    <row r="26" spans="1:10" ht="14.25" x14ac:dyDescent="0.15">
      <c r="A26" s="130">
        <v>25</v>
      </c>
      <c r="B26" s="130">
        <v>1</v>
      </c>
      <c r="C26" s="130">
        <v>1</v>
      </c>
      <c r="D26" s="130">
        <v>701</v>
      </c>
      <c r="E26" s="130" t="str">
        <f t="shared" si="0"/>
        <v>1-1-701</v>
      </c>
      <c r="F26" s="131">
        <v>89.19</v>
      </c>
      <c r="G26" s="131">
        <v>72.73</v>
      </c>
      <c r="H26" s="130" t="s">
        <v>776</v>
      </c>
      <c r="I26" s="130" t="s">
        <v>777</v>
      </c>
      <c r="J26" s="130" t="s">
        <v>363</v>
      </c>
    </row>
    <row r="27" spans="1:10" ht="14.25" x14ac:dyDescent="0.15">
      <c r="A27" s="130">
        <v>26</v>
      </c>
      <c r="B27" s="130">
        <v>1</v>
      </c>
      <c r="C27" s="130">
        <v>1</v>
      </c>
      <c r="D27" s="130">
        <v>702</v>
      </c>
      <c r="E27" s="130" t="str">
        <f t="shared" si="0"/>
        <v>1-1-702</v>
      </c>
      <c r="F27" s="131">
        <v>88.47</v>
      </c>
      <c r="G27" s="131">
        <v>72.14</v>
      </c>
      <c r="H27" s="130" t="s">
        <v>776</v>
      </c>
      <c r="I27" s="130" t="s">
        <v>778</v>
      </c>
      <c r="J27" s="130" t="s">
        <v>780</v>
      </c>
    </row>
    <row r="28" spans="1:10" ht="14.25" x14ac:dyDescent="0.15">
      <c r="A28" s="130">
        <v>27</v>
      </c>
      <c r="B28" s="130">
        <v>1</v>
      </c>
      <c r="C28" s="130">
        <v>1</v>
      </c>
      <c r="D28" s="130">
        <v>703</v>
      </c>
      <c r="E28" s="130" t="str">
        <f t="shared" si="0"/>
        <v>1-1-703</v>
      </c>
      <c r="F28" s="131">
        <v>88.47</v>
      </c>
      <c r="G28" s="131">
        <v>72.14</v>
      </c>
      <c r="H28" s="130" t="s">
        <v>776</v>
      </c>
      <c r="I28" s="130" t="s">
        <v>778</v>
      </c>
      <c r="J28" s="130" t="s">
        <v>169</v>
      </c>
    </row>
    <row r="29" spans="1:10" ht="14.25" x14ac:dyDescent="0.15">
      <c r="A29" s="130">
        <v>28</v>
      </c>
      <c r="B29" s="130">
        <v>1</v>
      </c>
      <c r="C29" s="130">
        <v>1</v>
      </c>
      <c r="D29" s="130">
        <v>704</v>
      </c>
      <c r="E29" s="130" t="str">
        <f t="shared" si="0"/>
        <v>1-1-704</v>
      </c>
      <c r="F29" s="131">
        <v>88.45</v>
      </c>
      <c r="G29" s="131">
        <v>72.12</v>
      </c>
      <c r="H29" s="130" t="s">
        <v>776</v>
      </c>
      <c r="I29" s="130" t="s">
        <v>777</v>
      </c>
      <c r="J29" s="130" t="s">
        <v>364</v>
      </c>
    </row>
    <row r="30" spans="1:10" ht="14.25" x14ac:dyDescent="0.15">
      <c r="A30" s="130">
        <v>29</v>
      </c>
      <c r="B30" s="130">
        <v>1</v>
      </c>
      <c r="C30" s="130">
        <v>1</v>
      </c>
      <c r="D30" s="130">
        <v>801</v>
      </c>
      <c r="E30" s="130" t="str">
        <f t="shared" si="0"/>
        <v>1-1-801</v>
      </c>
      <c r="F30" s="131">
        <v>89.19</v>
      </c>
      <c r="G30" s="131">
        <v>72.73</v>
      </c>
      <c r="H30" s="130" t="s">
        <v>776</v>
      </c>
      <c r="I30" s="130" t="s">
        <v>777</v>
      </c>
      <c r="J30" s="130" t="s">
        <v>363</v>
      </c>
    </row>
    <row r="31" spans="1:10" ht="14.25" x14ac:dyDescent="0.15">
      <c r="A31" s="130">
        <v>30</v>
      </c>
      <c r="B31" s="130">
        <v>1</v>
      </c>
      <c r="C31" s="130">
        <v>1</v>
      </c>
      <c r="D31" s="130">
        <v>802</v>
      </c>
      <c r="E31" s="130" t="str">
        <f t="shared" si="0"/>
        <v>1-1-802</v>
      </c>
      <c r="F31" s="131">
        <v>88.47</v>
      </c>
      <c r="G31" s="131">
        <v>72.14</v>
      </c>
      <c r="H31" s="130" t="s">
        <v>776</v>
      </c>
      <c r="I31" s="130" t="s">
        <v>778</v>
      </c>
      <c r="J31" s="130" t="s">
        <v>780</v>
      </c>
    </row>
    <row r="32" spans="1:10" ht="14.25" x14ac:dyDescent="0.15">
      <c r="A32" s="130">
        <v>31</v>
      </c>
      <c r="B32" s="130">
        <v>1</v>
      </c>
      <c r="C32" s="130">
        <v>1</v>
      </c>
      <c r="D32" s="130">
        <v>803</v>
      </c>
      <c r="E32" s="130" t="str">
        <f t="shared" si="0"/>
        <v>1-1-803</v>
      </c>
      <c r="F32" s="131">
        <v>88.47</v>
      </c>
      <c r="G32" s="131">
        <v>72.14</v>
      </c>
      <c r="H32" s="130" t="s">
        <v>776</v>
      </c>
      <c r="I32" s="130" t="s">
        <v>778</v>
      </c>
      <c r="J32" s="130" t="s">
        <v>169</v>
      </c>
    </row>
    <row r="33" spans="1:10" ht="14.25" x14ac:dyDescent="0.15">
      <c r="A33" s="130">
        <v>32</v>
      </c>
      <c r="B33" s="130">
        <v>1</v>
      </c>
      <c r="C33" s="130">
        <v>1</v>
      </c>
      <c r="D33" s="130">
        <v>804</v>
      </c>
      <c r="E33" s="130" t="str">
        <f t="shared" si="0"/>
        <v>1-1-804</v>
      </c>
      <c r="F33" s="131">
        <v>88.45</v>
      </c>
      <c r="G33" s="131">
        <v>72.12</v>
      </c>
      <c r="H33" s="130" t="s">
        <v>776</v>
      </c>
      <c r="I33" s="130" t="s">
        <v>777</v>
      </c>
      <c r="J33" s="130" t="s">
        <v>364</v>
      </c>
    </row>
    <row r="34" spans="1:10" ht="14.25" x14ac:dyDescent="0.15">
      <c r="A34" s="130">
        <v>33</v>
      </c>
      <c r="B34" s="130">
        <v>1</v>
      </c>
      <c r="C34" s="130">
        <v>1</v>
      </c>
      <c r="D34" s="130">
        <v>901</v>
      </c>
      <c r="E34" s="130" t="str">
        <f t="shared" si="0"/>
        <v>1-1-901</v>
      </c>
      <c r="F34" s="131">
        <v>89.19</v>
      </c>
      <c r="G34" s="131">
        <v>72.73</v>
      </c>
      <c r="H34" s="130" t="s">
        <v>776</v>
      </c>
      <c r="I34" s="130" t="s">
        <v>777</v>
      </c>
      <c r="J34" s="130" t="s">
        <v>363</v>
      </c>
    </row>
    <row r="35" spans="1:10" ht="14.25" x14ac:dyDescent="0.15">
      <c r="A35" s="130">
        <v>34</v>
      </c>
      <c r="B35" s="130">
        <v>1</v>
      </c>
      <c r="C35" s="130">
        <v>1</v>
      </c>
      <c r="D35" s="130">
        <v>902</v>
      </c>
      <c r="E35" s="130" t="str">
        <f t="shared" si="0"/>
        <v>1-1-902</v>
      </c>
      <c r="F35" s="131">
        <v>88.47</v>
      </c>
      <c r="G35" s="131">
        <v>72.14</v>
      </c>
      <c r="H35" s="130" t="s">
        <v>776</v>
      </c>
      <c r="I35" s="130" t="s">
        <v>778</v>
      </c>
      <c r="J35" s="130" t="s">
        <v>780</v>
      </c>
    </row>
    <row r="36" spans="1:10" ht="14.25" x14ac:dyDescent="0.15">
      <c r="A36" s="130">
        <v>35</v>
      </c>
      <c r="B36" s="130">
        <v>1</v>
      </c>
      <c r="C36" s="130">
        <v>1</v>
      </c>
      <c r="D36" s="130">
        <v>903</v>
      </c>
      <c r="E36" s="130" t="str">
        <f t="shared" si="0"/>
        <v>1-1-903</v>
      </c>
      <c r="F36" s="131">
        <v>88.47</v>
      </c>
      <c r="G36" s="131">
        <v>72.14</v>
      </c>
      <c r="H36" s="130" t="s">
        <v>776</v>
      </c>
      <c r="I36" s="130" t="s">
        <v>778</v>
      </c>
      <c r="J36" s="130" t="s">
        <v>169</v>
      </c>
    </row>
    <row r="37" spans="1:10" ht="14.25" x14ac:dyDescent="0.15">
      <c r="A37" s="130">
        <v>36</v>
      </c>
      <c r="B37" s="130">
        <v>1</v>
      </c>
      <c r="C37" s="130">
        <v>1</v>
      </c>
      <c r="D37" s="130">
        <v>904</v>
      </c>
      <c r="E37" s="130" t="str">
        <f t="shared" si="0"/>
        <v>1-1-904</v>
      </c>
      <c r="F37" s="131">
        <v>88.45</v>
      </c>
      <c r="G37" s="131">
        <v>72.12</v>
      </c>
      <c r="H37" s="130" t="s">
        <v>776</v>
      </c>
      <c r="I37" s="130" t="s">
        <v>777</v>
      </c>
      <c r="J37" s="130" t="s">
        <v>364</v>
      </c>
    </row>
    <row r="38" spans="1:10" ht="14.25" x14ac:dyDescent="0.15">
      <c r="A38" s="130">
        <v>37</v>
      </c>
      <c r="B38" s="130">
        <v>1</v>
      </c>
      <c r="C38" s="130">
        <v>1</v>
      </c>
      <c r="D38" s="130">
        <v>1001</v>
      </c>
      <c r="E38" s="130" t="str">
        <f t="shared" si="0"/>
        <v>1-1-1001</v>
      </c>
      <c r="F38" s="131">
        <v>89.19</v>
      </c>
      <c r="G38" s="131">
        <v>72.73</v>
      </c>
      <c r="H38" s="130" t="s">
        <v>776</v>
      </c>
      <c r="I38" s="130" t="s">
        <v>777</v>
      </c>
      <c r="J38" s="130" t="s">
        <v>363</v>
      </c>
    </row>
    <row r="39" spans="1:10" ht="14.25" x14ac:dyDescent="0.15">
      <c r="A39" s="130">
        <v>38</v>
      </c>
      <c r="B39" s="130">
        <v>1</v>
      </c>
      <c r="C39" s="130">
        <v>1</v>
      </c>
      <c r="D39" s="130">
        <v>1002</v>
      </c>
      <c r="E39" s="130" t="str">
        <f t="shared" si="0"/>
        <v>1-1-1002</v>
      </c>
      <c r="F39" s="131">
        <v>88.47</v>
      </c>
      <c r="G39" s="131">
        <v>72.14</v>
      </c>
      <c r="H39" s="130" t="s">
        <v>776</v>
      </c>
      <c r="I39" s="130" t="s">
        <v>778</v>
      </c>
      <c r="J39" s="130" t="s">
        <v>780</v>
      </c>
    </row>
    <row r="40" spans="1:10" ht="14.25" x14ac:dyDescent="0.15">
      <c r="A40" s="130">
        <v>39</v>
      </c>
      <c r="B40" s="130">
        <v>1</v>
      </c>
      <c r="C40" s="130">
        <v>1</v>
      </c>
      <c r="D40" s="130">
        <v>1003</v>
      </c>
      <c r="E40" s="130" t="str">
        <f t="shared" si="0"/>
        <v>1-1-1003</v>
      </c>
      <c r="F40" s="131">
        <v>88.47</v>
      </c>
      <c r="G40" s="131">
        <v>72.14</v>
      </c>
      <c r="H40" s="130" t="s">
        <v>776</v>
      </c>
      <c r="I40" s="130" t="s">
        <v>778</v>
      </c>
      <c r="J40" s="130" t="s">
        <v>169</v>
      </c>
    </row>
    <row r="41" spans="1:10" ht="14.25" x14ac:dyDescent="0.15">
      <c r="A41" s="130">
        <v>40</v>
      </c>
      <c r="B41" s="130">
        <v>1</v>
      </c>
      <c r="C41" s="130">
        <v>1</v>
      </c>
      <c r="D41" s="130">
        <v>1004</v>
      </c>
      <c r="E41" s="130" t="str">
        <f t="shared" si="0"/>
        <v>1-1-1004</v>
      </c>
      <c r="F41" s="131">
        <v>88.45</v>
      </c>
      <c r="G41" s="131">
        <v>72.12</v>
      </c>
      <c r="H41" s="130" t="s">
        <v>776</v>
      </c>
      <c r="I41" s="130" t="s">
        <v>777</v>
      </c>
      <c r="J41" s="130" t="s">
        <v>364</v>
      </c>
    </row>
    <row r="42" spans="1:10" ht="14.25" x14ac:dyDescent="0.15">
      <c r="A42" s="130">
        <v>41</v>
      </c>
      <c r="B42" s="130">
        <v>1</v>
      </c>
      <c r="C42" s="130">
        <v>1</v>
      </c>
      <c r="D42" s="130">
        <v>1101</v>
      </c>
      <c r="E42" s="130" t="str">
        <f t="shared" si="0"/>
        <v>1-1-1101</v>
      </c>
      <c r="F42" s="131">
        <v>89.19</v>
      </c>
      <c r="G42" s="131">
        <v>72.73</v>
      </c>
      <c r="H42" s="130" t="s">
        <v>776</v>
      </c>
      <c r="I42" s="130" t="s">
        <v>777</v>
      </c>
      <c r="J42" s="130" t="s">
        <v>363</v>
      </c>
    </row>
    <row r="43" spans="1:10" ht="14.25" x14ac:dyDescent="0.15">
      <c r="A43" s="130">
        <v>42</v>
      </c>
      <c r="B43" s="130">
        <v>1</v>
      </c>
      <c r="C43" s="130">
        <v>1</v>
      </c>
      <c r="D43" s="130">
        <v>1102</v>
      </c>
      <c r="E43" s="130" t="str">
        <f t="shared" si="0"/>
        <v>1-1-1102</v>
      </c>
      <c r="F43" s="131">
        <v>88.47</v>
      </c>
      <c r="G43" s="131">
        <v>72.14</v>
      </c>
      <c r="H43" s="130" t="s">
        <v>776</v>
      </c>
      <c r="I43" s="130" t="s">
        <v>778</v>
      </c>
      <c r="J43" s="130" t="s">
        <v>780</v>
      </c>
    </row>
    <row r="44" spans="1:10" ht="14.25" x14ac:dyDescent="0.15">
      <c r="A44" s="130">
        <v>43</v>
      </c>
      <c r="B44" s="130">
        <v>1</v>
      </c>
      <c r="C44" s="130">
        <v>1</v>
      </c>
      <c r="D44" s="130">
        <v>1103</v>
      </c>
      <c r="E44" s="130" t="str">
        <f t="shared" si="0"/>
        <v>1-1-1103</v>
      </c>
      <c r="F44" s="131">
        <v>88.47</v>
      </c>
      <c r="G44" s="131">
        <v>72.14</v>
      </c>
      <c r="H44" s="130" t="s">
        <v>776</v>
      </c>
      <c r="I44" s="130" t="s">
        <v>778</v>
      </c>
      <c r="J44" s="130" t="s">
        <v>169</v>
      </c>
    </row>
    <row r="45" spans="1:10" ht="14.25" x14ac:dyDescent="0.15">
      <c r="A45" s="130">
        <v>44</v>
      </c>
      <c r="B45" s="130">
        <v>1</v>
      </c>
      <c r="C45" s="130">
        <v>1</v>
      </c>
      <c r="D45" s="130">
        <v>1104</v>
      </c>
      <c r="E45" s="130" t="str">
        <f t="shared" si="0"/>
        <v>1-1-1104</v>
      </c>
      <c r="F45" s="131">
        <v>88.45</v>
      </c>
      <c r="G45" s="131">
        <v>72.12</v>
      </c>
      <c r="H45" s="130" t="s">
        <v>776</v>
      </c>
      <c r="I45" s="130" t="s">
        <v>777</v>
      </c>
      <c r="J45" s="130" t="s">
        <v>364</v>
      </c>
    </row>
    <row r="46" spans="1:10" ht="14.25" x14ac:dyDescent="0.15">
      <c r="A46" s="130">
        <v>45</v>
      </c>
      <c r="B46" s="130">
        <v>1</v>
      </c>
      <c r="C46" s="130">
        <v>1</v>
      </c>
      <c r="D46" s="130">
        <v>1201</v>
      </c>
      <c r="E46" s="130" t="str">
        <f t="shared" si="0"/>
        <v>1-1-1201</v>
      </c>
      <c r="F46" s="131">
        <v>89.19</v>
      </c>
      <c r="G46" s="131">
        <v>72.73</v>
      </c>
      <c r="H46" s="130" t="s">
        <v>776</v>
      </c>
      <c r="I46" s="130" t="s">
        <v>777</v>
      </c>
      <c r="J46" s="130" t="s">
        <v>363</v>
      </c>
    </row>
    <row r="47" spans="1:10" ht="14.25" x14ac:dyDescent="0.15">
      <c r="A47" s="130">
        <v>46</v>
      </c>
      <c r="B47" s="130">
        <v>1</v>
      </c>
      <c r="C47" s="130">
        <v>1</v>
      </c>
      <c r="D47" s="130">
        <v>1202</v>
      </c>
      <c r="E47" s="130" t="str">
        <f t="shared" si="0"/>
        <v>1-1-1202</v>
      </c>
      <c r="F47" s="131">
        <v>88.47</v>
      </c>
      <c r="G47" s="131">
        <v>72.14</v>
      </c>
      <c r="H47" s="130" t="s">
        <v>776</v>
      </c>
      <c r="I47" s="130" t="s">
        <v>778</v>
      </c>
      <c r="J47" s="130" t="s">
        <v>780</v>
      </c>
    </row>
    <row r="48" spans="1:10" ht="14.25" x14ac:dyDescent="0.15">
      <c r="A48" s="130">
        <v>47</v>
      </c>
      <c r="B48" s="130">
        <v>1</v>
      </c>
      <c r="C48" s="130">
        <v>1</v>
      </c>
      <c r="D48" s="130">
        <v>1203</v>
      </c>
      <c r="E48" s="130" t="str">
        <f t="shared" si="0"/>
        <v>1-1-1203</v>
      </c>
      <c r="F48" s="131">
        <v>88.47</v>
      </c>
      <c r="G48" s="131">
        <v>72.14</v>
      </c>
      <c r="H48" s="130" t="s">
        <v>776</v>
      </c>
      <c r="I48" s="130" t="s">
        <v>778</v>
      </c>
      <c r="J48" s="130" t="s">
        <v>169</v>
      </c>
    </row>
    <row r="49" spans="1:10" ht="14.25" x14ac:dyDescent="0.15">
      <c r="A49" s="130">
        <v>48</v>
      </c>
      <c r="B49" s="130">
        <v>1</v>
      </c>
      <c r="C49" s="130">
        <v>1</v>
      </c>
      <c r="D49" s="130">
        <v>1204</v>
      </c>
      <c r="E49" s="130" t="str">
        <f t="shared" si="0"/>
        <v>1-1-1204</v>
      </c>
      <c r="F49" s="131">
        <v>88.45</v>
      </c>
      <c r="G49" s="131">
        <v>72.12</v>
      </c>
      <c r="H49" s="130" t="s">
        <v>776</v>
      </c>
      <c r="I49" s="130" t="s">
        <v>777</v>
      </c>
      <c r="J49" s="130" t="s">
        <v>364</v>
      </c>
    </row>
    <row r="50" spans="1:10" ht="14.25" x14ac:dyDescent="0.15">
      <c r="A50" s="130">
        <v>49</v>
      </c>
      <c r="B50" s="130">
        <v>1</v>
      </c>
      <c r="C50" s="130">
        <v>1</v>
      </c>
      <c r="D50" s="130">
        <v>1301</v>
      </c>
      <c r="E50" s="130" t="str">
        <f t="shared" si="0"/>
        <v>1-1-1301</v>
      </c>
      <c r="F50" s="131">
        <v>89.19</v>
      </c>
      <c r="G50" s="131">
        <v>72.73</v>
      </c>
      <c r="H50" s="130" t="s">
        <v>776</v>
      </c>
      <c r="I50" s="130" t="s">
        <v>777</v>
      </c>
      <c r="J50" s="130" t="s">
        <v>363</v>
      </c>
    </row>
    <row r="51" spans="1:10" ht="14.25" x14ac:dyDescent="0.15">
      <c r="A51" s="130">
        <v>50</v>
      </c>
      <c r="B51" s="130">
        <v>1</v>
      </c>
      <c r="C51" s="130">
        <v>1</v>
      </c>
      <c r="D51" s="130">
        <v>1302</v>
      </c>
      <c r="E51" s="130" t="str">
        <f t="shared" si="0"/>
        <v>1-1-1302</v>
      </c>
      <c r="F51" s="131">
        <v>88.47</v>
      </c>
      <c r="G51" s="131">
        <v>72.14</v>
      </c>
      <c r="H51" s="130" t="s">
        <v>776</v>
      </c>
      <c r="I51" s="130" t="s">
        <v>778</v>
      </c>
      <c r="J51" s="130" t="s">
        <v>780</v>
      </c>
    </row>
    <row r="52" spans="1:10" ht="14.25" x14ac:dyDescent="0.15">
      <c r="A52" s="130">
        <v>51</v>
      </c>
      <c r="B52" s="130">
        <v>1</v>
      </c>
      <c r="C52" s="130">
        <v>1</v>
      </c>
      <c r="D52" s="130">
        <v>1303</v>
      </c>
      <c r="E52" s="130" t="str">
        <f t="shared" si="0"/>
        <v>1-1-1303</v>
      </c>
      <c r="F52" s="131">
        <v>88.47</v>
      </c>
      <c r="G52" s="131">
        <v>72.14</v>
      </c>
      <c r="H52" s="130" t="s">
        <v>776</v>
      </c>
      <c r="I52" s="130" t="s">
        <v>778</v>
      </c>
      <c r="J52" s="130" t="s">
        <v>169</v>
      </c>
    </row>
    <row r="53" spans="1:10" ht="14.25" x14ac:dyDescent="0.15">
      <c r="A53" s="130">
        <v>52</v>
      </c>
      <c r="B53" s="130">
        <v>1</v>
      </c>
      <c r="C53" s="130">
        <v>1</v>
      </c>
      <c r="D53" s="130">
        <v>1304</v>
      </c>
      <c r="E53" s="130" t="str">
        <f t="shared" si="0"/>
        <v>1-1-1304</v>
      </c>
      <c r="F53" s="131">
        <v>88.45</v>
      </c>
      <c r="G53" s="131">
        <v>72.12</v>
      </c>
      <c r="H53" s="130" t="s">
        <v>776</v>
      </c>
      <c r="I53" s="130" t="s">
        <v>777</v>
      </c>
      <c r="J53" s="130" t="s">
        <v>364</v>
      </c>
    </row>
    <row r="54" spans="1:10" ht="14.25" x14ac:dyDescent="0.15">
      <c r="A54" s="130">
        <v>53</v>
      </c>
      <c r="B54" s="130">
        <v>1</v>
      </c>
      <c r="C54" s="130">
        <v>1</v>
      </c>
      <c r="D54" s="130">
        <v>1401</v>
      </c>
      <c r="E54" s="130" t="str">
        <f t="shared" si="0"/>
        <v>1-1-1401</v>
      </c>
      <c r="F54" s="131">
        <v>89.19</v>
      </c>
      <c r="G54" s="131">
        <v>72.73</v>
      </c>
      <c r="H54" s="130" t="s">
        <v>776</v>
      </c>
      <c r="I54" s="130" t="s">
        <v>777</v>
      </c>
      <c r="J54" s="130" t="s">
        <v>363</v>
      </c>
    </row>
    <row r="55" spans="1:10" ht="14.25" x14ac:dyDescent="0.15">
      <c r="A55" s="130">
        <v>54</v>
      </c>
      <c r="B55" s="130">
        <v>1</v>
      </c>
      <c r="C55" s="130">
        <v>1</v>
      </c>
      <c r="D55" s="130">
        <v>1402</v>
      </c>
      <c r="E55" s="130" t="str">
        <f t="shared" si="0"/>
        <v>1-1-1402</v>
      </c>
      <c r="F55" s="131">
        <v>88.47</v>
      </c>
      <c r="G55" s="131">
        <v>72.14</v>
      </c>
      <c r="H55" s="130" t="s">
        <v>776</v>
      </c>
      <c r="I55" s="130" t="s">
        <v>778</v>
      </c>
      <c r="J55" s="130" t="s">
        <v>780</v>
      </c>
    </row>
    <row r="56" spans="1:10" ht="14.25" x14ac:dyDescent="0.15">
      <c r="A56" s="130">
        <v>55</v>
      </c>
      <c r="B56" s="130">
        <v>1</v>
      </c>
      <c r="C56" s="130">
        <v>1</v>
      </c>
      <c r="D56" s="130">
        <v>1403</v>
      </c>
      <c r="E56" s="130" t="str">
        <f t="shared" si="0"/>
        <v>1-1-1403</v>
      </c>
      <c r="F56" s="131">
        <v>88.47</v>
      </c>
      <c r="G56" s="131">
        <v>72.14</v>
      </c>
      <c r="H56" s="130" t="s">
        <v>776</v>
      </c>
      <c r="I56" s="130" t="s">
        <v>778</v>
      </c>
      <c r="J56" s="130" t="s">
        <v>169</v>
      </c>
    </row>
    <row r="57" spans="1:10" ht="14.25" x14ac:dyDescent="0.15">
      <c r="A57" s="130">
        <v>56</v>
      </c>
      <c r="B57" s="130">
        <v>1</v>
      </c>
      <c r="C57" s="130">
        <v>1</v>
      </c>
      <c r="D57" s="130">
        <v>1404</v>
      </c>
      <c r="E57" s="130" t="str">
        <f t="shared" si="0"/>
        <v>1-1-1404</v>
      </c>
      <c r="F57" s="131">
        <v>88.45</v>
      </c>
      <c r="G57" s="131">
        <v>72.12</v>
      </c>
      <c r="H57" s="130" t="s">
        <v>776</v>
      </c>
      <c r="I57" s="130" t="s">
        <v>777</v>
      </c>
      <c r="J57" s="130" t="s">
        <v>364</v>
      </c>
    </row>
    <row r="58" spans="1:10" ht="14.25" x14ac:dyDescent="0.15">
      <c r="A58" s="130">
        <v>57</v>
      </c>
      <c r="B58" s="130">
        <v>1</v>
      </c>
      <c r="C58" s="130">
        <v>1</v>
      </c>
      <c r="D58" s="130">
        <v>1501</v>
      </c>
      <c r="E58" s="130" t="str">
        <f t="shared" si="0"/>
        <v>1-1-1501</v>
      </c>
      <c r="F58" s="131">
        <v>89.19</v>
      </c>
      <c r="G58" s="131">
        <v>72.73</v>
      </c>
      <c r="H58" s="130" t="s">
        <v>776</v>
      </c>
      <c r="I58" s="130" t="s">
        <v>777</v>
      </c>
      <c r="J58" s="130" t="s">
        <v>363</v>
      </c>
    </row>
    <row r="59" spans="1:10" ht="14.25" x14ac:dyDescent="0.15">
      <c r="A59" s="130">
        <v>58</v>
      </c>
      <c r="B59" s="130">
        <v>1</v>
      </c>
      <c r="C59" s="130">
        <v>1</v>
      </c>
      <c r="D59" s="130">
        <v>1502</v>
      </c>
      <c r="E59" s="130" t="str">
        <f t="shared" si="0"/>
        <v>1-1-1502</v>
      </c>
      <c r="F59" s="131">
        <v>88.47</v>
      </c>
      <c r="G59" s="131">
        <v>72.14</v>
      </c>
      <c r="H59" s="130" t="s">
        <v>776</v>
      </c>
      <c r="I59" s="130" t="s">
        <v>778</v>
      </c>
      <c r="J59" s="130" t="s">
        <v>780</v>
      </c>
    </row>
    <row r="60" spans="1:10" ht="14.25" x14ac:dyDescent="0.15">
      <c r="A60" s="130">
        <v>59</v>
      </c>
      <c r="B60" s="130">
        <v>1</v>
      </c>
      <c r="C60" s="130">
        <v>1</v>
      </c>
      <c r="D60" s="130">
        <v>1503</v>
      </c>
      <c r="E60" s="130" t="str">
        <f t="shared" si="0"/>
        <v>1-1-1503</v>
      </c>
      <c r="F60" s="131">
        <v>88.47</v>
      </c>
      <c r="G60" s="131">
        <v>72.14</v>
      </c>
      <c r="H60" s="130" t="s">
        <v>776</v>
      </c>
      <c r="I60" s="130" t="s">
        <v>778</v>
      </c>
      <c r="J60" s="130" t="s">
        <v>169</v>
      </c>
    </row>
    <row r="61" spans="1:10" ht="14.25" x14ac:dyDescent="0.15">
      <c r="A61" s="130">
        <v>60</v>
      </c>
      <c r="B61" s="130">
        <v>1</v>
      </c>
      <c r="C61" s="130">
        <v>1</v>
      </c>
      <c r="D61" s="130">
        <v>1504</v>
      </c>
      <c r="E61" s="130" t="str">
        <f t="shared" si="0"/>
        <v>1-1-1504</v>
      </c>
      <c r="F61" s="131">
        <v>88.45</v>
      </c>
      <c r="G61" s="131">
        <v>72.12</v>
      </c>
      <c r="H61" s="130" t="s">
        <v>776</v>
      </c>
      <c r="I61" s="130" t="s">
        <v>777</v>
      </c>
      <c r="J61" s="130" t="s">
        <v>364</v>
      </c>
    </row>
    <row r="62" spans="1:10" ht="14.25" x14ac:dyDescent="0.15">
      <c r="A62" s="130">
        <v>61</v>
      </c>
      <c r="B62" s="130">
        <v>1</v>
      </c>
      <c r="C62" s="130">
        <v>1</v>
      </c>
      <c r="D62" s="130">
        <v>1601</v>
      </c>
      <c r="E62" s="130" t="str">
        <f t="shared" si="0"/>
        <v>1-1-1601</v>
      </c>
      <c r="F62" s="131">
        <v>89.19</v>
      </c>
      <c r="G62" s="131">
        <v>72.73</v>
      </c>
      <c r="H62" s="130" t="s">
        <v>776</v>
      </c>
      <c r="I62" s="130" t="s">
        <v>777</v>
      </c>
      <c r="J62" s="130" t="s">
        <v>363</v>
      </c>
    </row>
    <row r="63" spans="1:10" ht="14.25" x14ac:dyDescent="0.15">
      <c r="A63" s="130">
        <v>62</v>
      </c>
      <c r="B63" s="130">
        <v>1</v>
      </c>
      <c r="C63" s="130">
        <v>1</v>
      </c>
      <c r="D63" s="130">
        <v>1602</v>
      </c>
      <c r="E63" s="130" t="str">
        <f t="shared" si="0"/>
        <v>1-1-1602</v>
      </c>
      <c r="F63" s="131">
        <v>88.47</v>
      </c>
      <c r="G63" s="131">
        <v>72.14</v>
      </c>
      <c r="H63" s="130" t="s">
        <v>776</v>
      </c>
      <c r="I63" s="130" t="s">
        <v>778</v>
      </c>
      <c r="J63" s="130" t="s">
        <v>780</v>
      </c>
    </row>
    <row r="64" spans="1:10" ht="14.25" x14ac:dyDescent="0.15">
      <c r="A64" s="130">
        <v>63</v>
      </c>
      <c r="B64" s="130">
        <v>1</v>
      </c>
      <c r="C64" s="130">
        <v>1</v>
      </c>
      <c r="D64" s="130">
        <v>1603</v>
      </c>
      <c r="E64" s="130" t="str">
        <f t="shared" si="0"/>
        <v>1-1-1603</v>
      </c>
      <c r="F64" s="131">
        <v>88.47</v>
      </c>
      <c r="G64" s="131">
        <v>72.14</v>
      </c>
      <c r="H64" s="130" t="s">
        <v>776</v>
      </c>
      <c r="I64" s="130" t="s">
        <v>778</v>
      </c>
      <c r="J64" s="130" t="s">
        <v>169</v>
      </c>
    </row>
    <row r="65" spans="1:10" ht="14.25" x14ac:dyDescent="0.15">
      <c r="A65" s="130">
        <v>64</v>
      </c>
      <c r="B65" s="130">
        <v>1</v>
      </c>
      <c r="C65" s="130">
        <v>1</v>
      </c>
      <c r="D65" s="130">
        <v>1604</v>
      </c>
      <c r="E65" s="130" t="str">
        <f t="shared" si="0"/>
        <v>1-1-1604</v>
      </c>
      <c r="F65" s="131">
        <v>88.45</v>
      </c>
      <c r="G65" s="131">
        <v>72.12</v>
      </c>
      <c r="H65" s="130" t="s">
        <v>776</v>
      </c>
      <c r="I65" s="130" t="s">
        <v>777</v>
      </c>
      <c r="J65" s="130" t="s">
        <v>364</v>
      </c>
    </row>
    <row r="66" spans="1:10" ht="14.25" x14ac:dyDescent="0.15">
      <c r="A66" s="130">
        <v>65</v>
      </c>
      <c r="B66" s="130">
        <v>1</v>
      </c>
      <c r="C66" s="130">
        <v>2</v>
      </c>
      <c r="D66" s="130">
        <v>101</v>
      </c>
      <c r="E66" s="130" t="str">
        <f t="shared" ref="E66:E129" si="1">B66&amp;-C66&amp;-D66</f>
        <v>1-2-101</v>
      </c>
      <c r="F66" s="131">
        <v>88.45</v>
      </c>
      <c r="G66" s="131">
        <v>72.12</v>
      </c>
      <c r="H66" s="130" t="s">
        <v>776</v>
      </c>
      <c r="I66" s="130" t="s">
        <v>777</v>
      </c>
      <c r="J66" s="130" t="s">
        <v>707</v>
      </c>
    </row>
    <row r="67" spans="1:10" ht="14.25" x14ac:dyDescent="0.15">
      <c r="A67" s="130">
        <v>66</v>
      </c>
      <c r="B67" s="130">
        <v>1</v>
      </c>
      <c r="C67" s="130">
        <v>2</v>
      </c>
      <c r="D67" s="130">
        <v>102</v>
      </c>
      <c r="E67" s="130" t="str">
        <f t="shared" si="1"/>
        <v>1-2-102</v>
      </c>
      <c r="F67" s="131">
        <v>88.47</v>
      </c>
      <c r="G67" s="131">
        <v>72.14</v>
      </c>
      <c r="H67" s="130" t="s">
        <v>776</v>
      </c>
      <c r="I67" s="130" t="s">
        <v>778</v>
      </c>
      <c r="J67" s="130" t="s">
        <v>780</v>
      </c>
    </row>
    <row r="68" spans="1:10" ht="14.25" x14ac:dyDescent="0.15">
      <c r="A68" s="130">
        <v>67</v>
      </c>
      <c r="B68" s="130">
        <v>1</v>
      </c>
      <c r="C68" s="130">
        <v>2</v>
      </c>
      <c r="D68" s="130">
        <v>103</v>
      </c>
      <c r="E68" s="130" t="str">
        <f t="shared" si="1"/>
        <v>1-2-103</v>
      </c>
      <c r="F68" s="131">
        <v>88.47</v>
      </c>
      <c r="G68" s="131">
        <v>72.14</v>
      </c>
      <c r="H68" s="130" t="s">
        <v>776</v>
      </c>
      <c r="I68" s="130" t="s">
        <v>778</v>
      </c>
      <c r="J68" s="130" t="s">
        <v>169</v>
      </c>
    </row>
    <row r="69" spans="1:10" ht="14.25" x14ac:dyDescent="0.15">
      <c r="A69" s="130">
        <v>68</v>
      </c>
      <c r="B69" s="130">
        <v>1</v>
      </c>
      <c r="C69" s="130">
        <v>2</v>
      </c>
      <c r="D69" s="130">
        <v>104</v>
      </c>
      <c r="E69" s="130" t="str">
        <f t="shared" si="1"/>
        <v>1-2-104</v>
      </c>
      <c r="F69" s="131">
        <v>89.19</v>
      </c>
      <c r="G69" s="131">
        <v>72.73</v>
      </c>
      <c r="H69" s="130" t="s">
        <v>776</v>
      </c>
      <c r="I69" s="130" t="s">
        <v>777</v>
      </c>
      <c r="J69" s="130" t="s">
        <v>170</v>
      </c>
    </row>
    <row r="70" spans="1:10" ht="14.25" x14ac:dyDescent="0.15">
      <c r="A70" s="130">
        <v>69</v>
      </c>
      <c r="B70" s="130">
        <v>1</v>
      </c>
      <c r="C70" s="130">
        <v>2</v>
      </c>
      <c r="D70" s="130">
        <v>201</v>
      </c>
      <c r="E70" s="130" t="str">
        <f t="shared" si="1"/>
        <v>1-2-201</v>
      </c>
      <c r="F70" s="131">
        <v>88.45</v>
      </c>
      <c r="G70" s="131">
        <v>72.12</v>
      </c>
      <c r="H70" s="130" t="s">
        <v>776</v>
      </c>
      <c r="I70" s="130" t="s">
        <v>777</v>
      </c>
      <c r="J70" s="130" t="s">
        <v>366</v>
      </c>
    </row>
    <row r="71" spans="1:10" ht="14.25" x14ac:dyDescent="0.15">
      <c r="A71" s="130">
        <v>70</v>
      </c>
      <c r="B71" s="130">
        <v>1</v>
      </c>
      <c r="C71" s="130">
        <v>2</v>
      </c>
      <c r="D71" s="130">
        <v>202</v>
      </c>
      <c r="E71" s="130" t="str">
        <f t="shared" si="1"/>
        <v>1-2-202</v>
      </c>
      <c r="F71" s="131">
        <v>88.47</v>
      </c>
      <c r="G71" s="131">
        <v>72.14</v>
      </c>
      <c r="H71" s="130" t="s">
        <v>776</v>
      </c>
      <c r="I71" s="130" t="s">
        <v>778</v>
      </c>
      <c r="J71" s="130" t="s">
        <v>780</v>
      </c>
    </row>
    <row r="72" spans="1:10" ht="14.25" x14ac:dyDescent="0.15">
      <c r="A72" s="130">
        <v>71</v>
      </c>
      <c r="B72" s="130">
        <v>1</v>
      </c>
      <c r="C72" s="130">
        <v>2</v>
      </c>
      <c r="D72" s="130">
        <v>203</v>
      </c>
      <c r="E72" s="130" t="str">
        <f t="shared" si="1"/>
        <v>1-2-203</v>
      </c>
      <c r="F72" s="131">
        <v>88.47</v>
      </c>
      <c r="G72" s="131">
        <v>72.14</v>
      </c>
      <c r="H72" s="130" t="s">
        <v>776</v>
      </c>
      <c r="I72" s="130" t="s">
        <v>778</v>
      </c>
      <c r="J72" s="130" t="s">
        <v>169</v>
      </c>
    </row>
    <row r="73" spans="1:10" ht="14.25" x14ac:dyDescent="0.15">
      <c r="A73" s="130">
        <v>72</v>
      </c>
      <c r="B73" s="130">
        <v>1</v>
      </c>
      <c r="C73" s="130">
        <v>2</v>
      </c>
      <c r="D73" s="130">
        <v>204</v>
      </c>
      <c r="E73" s="130" t="str">
        <f t="shared" si="1"/>
        <v>1-2-204</v>
      </c>
      <c r="F73" s="131">
        <v>89.19</v>
      </c>
      <c r="G73" s="131">
        <v>72.73</v>
      </c>
      <c r="H73" s="130" t="s">
        <v>776</v>
      </c>
      <c r="I73" s="130" t="s">
        <v>777</v>
      </c>
      <c r="J73" s="130" t="s">
        <v>170</v>
      </c>
    </row>
    <row r="74" spans="1:10" ht="14.25" x14ac:dyDescent="0.15">
      <c r="A74" s="130">
        <v>73</v>
      </c>
      <c r="B74" s="130">
        <v>1</v>
      </c>
      <c r="C74" s="130">
        <v>2</v>
      </c>
      <c r="D74" s="130">
        <v>301</v>
      </c>
      <c r="E74" s="130" t="str">
        <f t="shared" si="1"/>
        <v>1-2-301</v>
      </c>
      <c r="F74" s="131">
        <v>88.45</v>
      </c>
      <c r="G74" s="131">
        <v>72.12</v>
      </c>
      <c r="H74" s="130" t="s">
        <v>776</v>
      </c>
      <c r="I74" s="130" t="s">
        <v>777</v>
      </c>
      <c r="J74" s="130" t="s">
        <v>366</v>
      </c>
    </row>
    <row r="75" spans="1:10" ht="14.25" x14ac:dyDescent="0.15">
      <c r="A75" s="130">
        <v>74</v>
      </c>
      <c r="B75" s="130">
        <v>1</v>
      </c>
      <c r="C75" s="130">
        <v>2</v>
      </c>
      <c r="D75" s="130">
        <v>302</v>
      </c>
      <c r="E75" s="130" t="str">
        <f t="shared" si="1"/>
        <v>1-2-302</v>
      </c>
      <c r="F75" s="131">
        <v>88.47</v>
      </c>
      <c r="G75" s="131">
        <v>72.14</v>
      </c>
      <c r="H75" s="130" t="s">
        <v>776</v>
      </c>
      <c r="I75" s="130" t="s">
        <v>778</v>
      </c>
      <c r="J75" s="130" t="s">
        <v>780</v>
      </c>
    </row>
    <row r="76" spans="1:10" ht="14.25" x14ac:dyDescent="0.15">
      <c r="A76" s="130">
        <v>75</v>
      </c>
      <c r="B76" s="130">
        <v>1</v>
      </c>
      <c r="C76" s="130">
        <v>2</v>
      </c>
      <c r="D76" s="130">
        <v>303</v>
      </c>
      <c r="E76" s="130" t="str">
        <f t="shared" si="1"/>
        <v>1-2-303</v>
      </c>
      <c r="F76" s="131">
        <v>88.47</v>
      </c>
      <c r="G76" s="131">
        <v>72.14</v>
      </c>
      <c r="H76" s="130" t="s">
        <v>776</v>
      </c>
      <c r="I76" s="130" t="s">
        <v>778</v>
      </c>
      <c r="J76" s="130" t="s">
        <v>169</v>
      </c>
    </row>
    <row r="77" spans="1:10" ht="14.25" x14ac:dyDescent="0.15">
      <c r="A77" s="130">
        <v>76</v>
      </c>
      <c r="B77" s="130">
        <v>1</v>
      </c>
      <c r="C77" s="130">
        <v>2</v>
      </c>
      <c r="D77" s="130">
        <v>304</v>
      </c>
      <c r="E77" s="130" t="str">
        <f t="shared" si="1"/>
        <v>1-2-304</v>
      </c>
      <c r="F77" s="131">
        <v>89.19</v>
      </c>
      <c r="G77" s="131">
        <v>72.73</v>
      </c>
      <c r="H77" s="130" t="s">
        <v>776</v>
      </c>
      <c r="I77" s="130" t="s">
        <v>777</v>
      </c>
      <c r="J77" s="130" t="s">
        <v>170</v>
      </c>
    </row>
    <row r="78" spans="1:10" ht="14.25" x14ac:dyDescent="0.15">
      <c r="A78" s="130">
        <v>77</v>
      </c>
      <c r="B78" s="130">
        <v>1</v>
      </c>
      <c r="C78" s="130">
        <v>2</v>
      </c>
      <c r="D78" s="130">
        <v>401</v>
      </c>
      <c r="E78" s="130" t="str">
        <f t="shared" si="1"/>
        <v>1-2-401</v>
      </c>
      <c r="F78" s="131">
        <v>88.45</v>
      </c>
      <c r="G78" s="131">
        <v>72.12</v>
      </c>
      <c r="H78" s="130" t="s">
        <v>776</v>
      </c>
      <c r="I78" s="130" t="s">
        <v>777</v>
      </c>
      <c r="J78" s="130" t="s">
        <v>366</v>
      </c>
    </row>
    <row r="79" spans="1:10" ht="14.25" x14ac:dyDescent="0.15">
      <c r="A79" s="130">
        <v>78</v>
      </c>
      <c r="B79" s="130">
        <v>1</v>
      </c>
      <c r="C79" s="130">
        <v>2</v>
      </c>
      <c r="D79" s="130">
        <v>402</v>
      </c>
      <c r="E79" s="130" t="str">
        <f t="shared" si="1"/>
        <v>1-2-402</v>
      </c>
      <c r="F79" s="131">
        <v>88.47</v>
      </c>
      <c r="G79" s="131">
        <v>72.14</v>
      </c>
      <c r="H79" s="130" t="s">
        <v>776</v>
      </c>
      <c r="I79" s="130" t="s">
        <v>778</v>
      </c>
      <c r="J79" s="130" t="s">
        <v>780</v>
      </c>
    </row>
    <row r="80" spans="1:10" ht="14.25" x14ac:dyDescent="0.15">
      <c r="A80" s="130">
        <v>79</v>
      </c>
      <c r="B80" s="130">
        <v>1</v>
      </c>
      <c r="C80" s="130">
        <v>2</v>
      </c>
      <c r="D80" s="130">
        <v>403</v>
      </c>
      <c r="E80" s="130" t="str">
        <f t="shared" si="1"/>
        <v>1-2-403</v>
      </c>
      <c r="F80" s="131">
        <v>88.47</v>
      </c>
      <c r="G80" s="131">
        <v>72.14</v>
      </c>
      <c r="H80" s="130" t="s">
        <v>776</v>
      </c>
      <c r="I80" s="130" t="s">
        <v>778</v>
      </c>
      <c r="J80" s="130" t="s">
        <v>169</v>
      </c>
    </row>
    <row r="81" spans="1:10" ht="14.25" x14ac:dyDescent="0.15">
      <c r="A81" s="130">
        <v>80</v>
      </c>
      <c r="B81" s="130">
        <v>1</v>
      </c>
      <c r="C81" s="130">
        <v>2</v>
      </c>
      <c r="D81" s="130">
        <v>404</v>
      </c>
      <c r="E81" s="130" t="str">
        <f t="shared" si="1"/>
        <v>1-2-404</v>
      </c>
      <c r="F81" s="131">
        <v>89.19</v>
      </c>
      <c r="G81" s="131">
        <v>72.73</v>
      </c>
      <c r="H81" s="130" t="s">
        <v>776</v>
      </c>
      <c r="I81" s="130" t="s">
        <v>777</v>
      </c>
      <c r="J81" s="130" t="s">
        <v>170</v>
      </c>
    </row>
    <row r="82" spans="1:10" ht="14.25" x14ac:dyDescent="0.15">
      <c r="A82" s="130">
        <v>81</v>
      </c>
      <c r="B82" s="130">
        <v>1</v>
      </c>
      <c r="C82" s="130">
        <v>2</v>
      </c>
      <c r="D82" s="130">
        <v>501</v>
      </c>
      <c r="E82" s="130" t="str">
        <f t="shared" si="1"/>
        <v>1-2-501</v>
      </c>
      <c r="F82" s="131">
        <v>88.45</v>
      </c>
      <c r="G82" s="131">
        <v>72.12</v>
      </c>
      <c r="H82" s="130" t="s">
        <v>776</v>
      </c>
      <c r="I82" s="130" t="s">
        <v>777</v>
      </c>
      <c r="J82" s="130" t="s">
        <v>366</v>
      </c>
    </row>
    <row r="83" spans="1:10" ht="14.25" x14ac:dyDescent="0.15">
      <c r="A83" s="130">
        <v>82</v>
      </c>
      <c r="B83" s="130">
        <v>1</v>
      </c>
      <c r="C83" s="130">
        <v>2</v>
      </c>
      <c r="D83" s="130">
        <v>502</v>
      </c>
      <c r="E83" s="130" t="str">
        <f t="shared" si="1"/>
        <v>1-2-502</v>
      </c>
      <c r="F83" s="131">
        <v>88.47</v>
      </c>
      <c r="G83" s="131">
        <v>72.14</v>
      </c>
      <c r="H83" s="130" t="s">
        <v>776</v>
      </c>
      <c r="I83" s="130" t="s">
        <v>778</v>
      </c>
      <c r="J83" s="130" t="s">
        <v>780</v>
      </c>
    </row>
    <row r="84" spans="1:10" ht="14.25" x14ac:dyDescent="0.15">
      <c r="A84" s="130">
        <v>83</v>
      </c>
      <c r="B84" s="130">
        <v>1</v>
      </c>
      <c r="C84" s="130">
        <v>2</v>
      </c>
      <c r="D84" s="130">
        <v>503</v>
      </c>
      <c r="E84" s="130" t="str">
        <f t="shared" si="1"/>
        <v>1-2-503</v>
      </c>
      <c r="F84" s="131">
        <v>88.47</v>
      </c>
      <c r="G84" s="131">
        <v>72.14</v>
      </c>
      <c r="H84" s="130" t="s">
        <v>776</v>
      </c>
      <c r="I84" s="130" t="s">
        <v>778</v>
      </c>
      <c r="J84" s="130" t="s">
        <v>169</v>
      </c>
    </row>
    <row r="85" spans="1:10" ht="14.25" x14ac:dyDescent="0.15">
      <c r="A85" s="130">
        <v>84</v>
      </c>
      <c r="B85" s="130">
        <v>1</v>
      </c>
      <c r="C85" s="130">
        <v>2</v>
      </c>
      <c r="D85" s="130">
        <v>504</v>
      </c>
      <c r="E85" s="130" t="str">
        <f t="shared" si="1"/>
        <v>1-2-504</v>
      </c>
      <c r="F85" s="131">
        <v>89.19</v>
      </c>
      <c r="G85" s="131">
        <v>72.73</v>
      </c>
      <c r="H85" s="130" t="s">
        <v>776</v>
      </c>
      <c r="I85" s="130" t="s">
        <v>777</v>
      </c>
      <c r="J85" s="130" t="s">
        <v>170</v>
      </c>
    </row>
    <row r="86" spans="1:10" ht="14.25" x14ac:dyDescent="0.15">
      <c r="A86" s="130">
        <v>85</v>
      </c>
      <c r="B86" s="130">
        <v>1</v>
      </c>
      <c r="C86" s="130">
        <v>2</v>
      </c>
      <c r="D86" s="130">
        <v>601</v>
      </c>
      <c r="E86" s="130" t="str">
        <f t="shared" si="1"/>
        <v>1-2-601</v>
      </c>
      <c r="F86" s="131">
        <v>88.45</v>
      </c>
      <c r="G86" s="131">
        <v>72.12</v>
      </c>
      <c r="H86" s="130" t="s">
        <v>776</v>
      </c>
      <c r="I86" s="130" t="s">
        <v>777</v>
      </c>
      <c r="J86" s="130" t="s">
        <v>366</v>
      </c>
    </row>
    <row r="87" spans="1:10" ht="14.25" x14ac:dyDescent="0.15">
      <c r="A87" s="130">
        <v>86</v>
      </c>
      <c r="B87" s="130">
        <v>1</v>
      </c>
      <c r="C87" s="130">
        <v>2</v>
      </c>
      <c r="D87" s="130">
        <v>602</v>
      </c>
      <c r="E87" s="130" t="str">
        <f t="shared" si="1"/>
        <v>1-2-602</v>
      </c>
      <c r="F87" s="131">
        <v>88.47</v>
      </c>
      <c r="G87" s="131">
        <v>72.14</v>
      </c>
      <c r="H87" s="130" t="s">
        <v>776</v>
      </c>
      <c r="I87" s="130" t="s">
        <v>778</v>
      </c>
      <c r="J87" s="130" t="s">
        <v>780</v>
      </c>
    </row>
    <row r="88" spans="1:10" ht="14.25" x14ac:dyDescent="0.15">
      <c r="A88" s="130">
        <v>87</v>
      </c>
      <c r="B88" s="130">
        <v>1</v>
      </c>
      <c r="C88" s="130">
        <v>2</v>
      </c>
      <c r="D88" s="130">
        <v>603</v>
      </c>
      <c r="E88" s="130" t="str">
        <f t="shared" si="1"/>
        <v>1-2-603</v>
      </c>
      <c r="F88" s="131">
        <v>88.47</v>
      </c>
      <c r="G88" s="131">
        <v>72.14</v>
      </c>
      <c r="H88" s="130" t="s">
        <v>776</v>
      </c>
      <c r="I88" s="130" t="s">
        <v>778</v>
      </c>
      <c r="J88" s="130" t="s">
        <v>169</v>
      </c>
    </row>
    <row r="89" spans="1:10" ht="14.25" x14ac:dyDescent="0.15">
      <c r="A89" s="130">
        <v>88</v>
      </c>
      <c r="B89" s="130">
        <v>1</v>
      </c>
      <c r="C89" s="130">
        <v>2</v>
      </c>
      <c r="D89" s="130">
        <v>604</v>
      </c>
      <c r="E89" s="130" t="str">
        <f t="shared" si="1"/>
        <v>1-2-604</v>
      </c>
      <c r="F89" s="131">
        <v>89.19</v>
      </c>
      <c r="G89" s="131">
        <v>72.73</v>
      </c>
      <c r="H89" s="130" t="s">
        <v>776</v>
      </c>
      <c r="I89" s="130" t="s">
        <v>777</v>
      </c>
      <c r="J89" s="130" t="s">
        <v>170</v>
      </c>
    </row>
    <row r="90" spans="1:10" ht="14.25" x14ac:dyDescent="0.15">
      <c r="A90" s="130">
        <v>89</v>
      </c>
      <c r="B90" s="130">
        <v>1</v>
      </c>
      <c r="C90" s="130">
        <v>2</v>
      </c>
      <c r="D90" s="130">
        <v>701</v>
      </c>
      <c r="E90" s="130" t="str">
        <f t="shared" si="1"/>
        <v>1-2-701</v>
      </c>
      <c r="F90" s="131">
        <v>88.45</v>
      </c>
      <c r="G90" s="131">
        <v>72.12</v>
      </c>
      <c r="H90" s="130" t="s">
        <v>776</v>
      </c>
      <c r="I90" s="130" t="s">
        <v>777</v>
      </c>
      <c r="J90" s="130" t="s">
        <v>366</v>
      </c>
    </row>
    <row r="91" spans="1:10" ht="14.25" x14ac:dyDescent="0.15">
      <c r="A91" s="130">
        <v>90</v>
      </c>
      <c r="B91" s="130">
        <v>1</v>
      </c>
      <c r="C91" s="130">
        <v>2</v>
      </c>
      <c r="D91" s="130">
        <v>702</v>
      </c>
      <c r="E91" s="130" t="str">
        <f t="shared" si="1"/>
        <v>1-2-702</v>
      </c>
      <c r="F91" s="131">
        <v>88.47</v>
      </c>
      <c r="G91" s="131">
        <v>72.14</v>
      </c>
      <c r="H91" s="130" t="s">
        <v>776</v>
      </c>
      <c r="I91" s="130" t="s">
        <v>778</v>
      </c>
      <c r="J91" s="130" t="s">
        <v>780</v>
      </c>
    </row>
    <row r="92" spans="1:10" ht="14.25" x14ac:dyDescent="0.15">
      <c r="A92" s="130">
        <v>91</v>
      </c>
      <c r="B92" s="130">
        <v>1</v>
      </c>
      <c r="C92" s="130">
        <v>2</v>
      </c>
      <c r="D92" s="130">
        <v>703</v>
      </c>
      <c r="E92" s="130" t="str">
        <f t="shared" si="1"/>
        <v>1-2-703</v>
      </c>
      <c r="F92" s="131">
        <v>88.47</v>
      </c>
      <c r="G92" s="131">
        <v>72.14</v>
      </c>
      <c r="H92" s="130" t="s">
        <v>776</v>
      </c>
      <c r="I92" s="130" t="s">
        <v>778</v>
      </c>
      <c r="J92" s="130" t="s">
        <v>169</v>
      </c>
    </row>
    <row r="93" spans="1:10" ht="14.25" x14ac:dyDescent="0.15">
      <c r="A93" s="130">
        <v>92</v>
      </c>
      <c r="B93" s="130">
        <v>1</v>
      </c>
      <c r="C93" s="130">
        <v>2</v>
      </c>
      <c r="D93" s="130">
        <v>704</v>
      </c>
      <c r="E93" s="130" t="str">
        <f t="shared" si="1"/>
        <v>1-2-704</v>
      </c>
      <c r="F93" s="131">
        <v>89.19</v>
      </c>
      <c r="G93" s="131">
        <v>72.73</v>
      </c>
      <c r="H93" s="130" t="s">
        <v>776</v>
      </c>
      <c r="I93" s="130" t="s">
        <v>777</v>
      </c>
      <c r="J93" s="130" t="s">
        <v>170</v>
      </c>
    </row>
    <row r="94" spans="1:10" ht="14.25" x14ac:dyDescent="0.15">
      <c r="A94" s="130">
        <v>93</v>
      </c>
      <c r="B94" s="130">
        <v>1</v>
      </c>
      <c r="C94" s="130">
        <v>2</v>
      </c>
      <c r="D94" s="130">
        <v>801</v>
      </c>
      <c r="E94" s="130" t="str">
        <f t="shared" si="1"/>
        <v>1-2-801</v>
      </c>
      <c r="F94" s="131">
        <v>88.45</v>
      </c>
      <c r="G94" s="131">
        <v>72.12</v>
      </c>
      <c r="H94" s="130" t="s">
        <v>776</v>
      </c>
      <c r="I94" s="130" t="s">
        <v>777</v>
      </c>
      <c r="J94" s="130" t="s">
        <v>366</v>
      </c>
    </row>
    <row r="95" spans="1:10" ht="14.25" x14ac:dyDescent="0.15">
      <c r="A95" s="130">
        <v>94</v>
      </c>
      <c r="B95" s="130">
        <v>1</v>
      </c>
      <c r="C95" s="130">
        <v>2</v>
      </c>
      <c r="D95" s="130">
        <v>802</v>
      </c>
      <c r="E95" s="130" t="str">
        <f t="shared" si="1"/>
        <v>1-2-802</v>
      </c>
      <c r="F95" s="131">
        <v>88.47</v>
      </c>
      <c r="G95" s="131">
        <v>72.14</v>
      </c>
      <c r="H95" s="130" t="s">
        <v>776</v>
      </c>
      <c r="I95" s="130" t="s">
        <v>778</v>
      </c>
      <c r="J95" s="130" t="s">
        <v>780</v>
      </c>
    </row>
    <row r="96" spans="1:10" ht="14.25" x14ac:dyDescent="0.15">
      <c r="A96" s="130">
        <v>95</v>
      </c>
      <c r="B96" s="130">
        <v>1</v>
      </c>
      <c r="C96" s="130">
        <v>2</v>
      </c>
      <c r="D96" s="130">
        <v>803</v>
      </c>
      <c r="E96" s="130" t="str">
        <f t="shared" si="1"/>
        <v>1-2-803</v>
      </c>
      <c r="F96" s="131">
        <v>88.47</v>
      </c>
      <c r="G96" s="131">
        <v>72.14</v>
      </c>
      <c r="H96" s="130" t="s">
        <v>776</v>
      </c>
      <c r="I96" s="130" t="s">
        <v>778</v>
      </c>
      <c r="J96" s="130" t="s">
        <v>169</v>
      </c>
    </row>
    <row r="97" spans="1:10" ht="14.25" x14ac:dyDescent="0.15">
      <c r="A97" s="130">
        <v>96</v>
      </c>
      <c r="B97" s="130">
        <v>1</v>
      </c>
      <c r="C97" s="130">
        <v>2</v>
      </c>
      <c r="D97" s="130">
        <v>804</v>
      </c>
      <c r="E97" s="130" t="str">
        <f t="shared" si="1"/>
        <v>1-2-804</v>
      </c>
      <c r="F97" s="131">
        <v>89.19</v>
      </c>
      <c r="G97" s="131">
        <v>72.73</v>
      </c>
      <c r="H97" s="130" t="s">
        <v>776</v>
      </c>
      <c r="I97" s="130" t="s">
        <v>777</v>
      </c>
      <c r="J97" s="130" t="s">
        <v>170</v>
      </c>
    </row>
    <row r="98" spans="1:10" ht="14.25" x14ac:dyDescent="0.15">
      <c r="A98" s="130">
        <v>97</v>
      </c>
      <c r="B98" s="130">
        <v>1</v>
      </c>
      <c r="C98" s="130">
        <v>2</v>
      </c>
      <c r="D98" s="130">
        <v>901</v>
      </c>
      <c r="E98" s="130" t="str">
        <f t="shared" si="1"/>
        <v>1-2-901</v>
      </c>
      <c r="F98" s="131">
        <v>88.45</v>
      </c>
      <c r="G98" s="131">
        <v>72.12</v>
      </c>
      <c r="H98" s="130" t="s">
        <v>776</v>
      </c>
      <c r="I98" s="130" t="s">
        <v>777</v>
      </c>
      <c r="J98" s="130" t="s">
        <v>366</v>
      </c>
    </row>
    <row r="99" spans="1:10" ht="14.25" x14ac:dyDescent="0.15">
      <c r="A99" s="130">
        <v>98</v>
      </c>
      <c r="B99" s="130">
        <v>1</v>
      </c>
      <c r="C99" s="130">
        <v>2</v>
      </c>
      <c r="D99" s="130">
        <v>902</v>
      </c>
      <c r="E99" s="130" t="str">
        <f t="shared" si="1"/>
        <v>1-2-902</v>
      </c>
      <c r="F99" s="131">
        <v>88.47</v>
      </c>
      <c r="G99" s="131">
        <v>72.14</v>
      </c>
      <c r="H99" s="130" t="s">
        <v>776</v>
      </c>
      <c r="I99" s="130" t="s">
        <v>778</v>
      </c>
      <c r="J99" s="130" t="s">
        <v>780</v>
      </c>
    </row>
    <row r="100" spans="1:10" ht="14.25" x14ac:dyDescent="0.15">
      <c r="A100" s="130">
        <v>99</v>
      </c>
      <c r="B100" s="130">
        <v>1</v>
      </c>
      <c r="C100" s="130">
        <v>2</v>
      </c>
      <c r="D100" s="130">
        <v>903</v>
      </c>
      <c r="E100" s="130" t="str">
        <f t="shared" si="1"/>
        <v>1-2-903</v>
      </c>
      <c r="F100" s="131">
        <v>88.47</v>
      </c>
      <c r="G100" s="131">
        <v>72.14</v>
      </c>
      <c r="H100" s="130" t="s">
        <v>776</v>
      </c>
      <c r="I100" s="130" t="s">
        <v>778</v>
      </c>
      <c r="J100" s="130" t="s">
        <v>169</v>
      </c>
    </row>
    <row r="101" spans="1:10" ht="14.25" x14ac:dyDescent="0.15">
      <c r="A101" s="130">
        <v>100</v>
      </c>
      <c r="B101" s="130">
        <v>1</v>
      </c>
      <c r="C101" s="130">
        <v>2</v>
      </c>
      <c r="D101" s="130">
        <v>904</v>
      </c>
      <c r="E101" s="130" t="str">
        <f t="shared" si="1"/>
        <v>1-2-904</v>
      </c>
      <c r="F101" s="131">
        <v>89.19</v>
      </c>
      <c r="G101" s="131">
        <v>72.73</v>
      </c>
      <c r="H101" s="130" t="s">
        <v>776</v>
      </c>
      <c r="I101" s="130" t="s">
        <v>777</v>
      </c>
      <c r="J101" s="130" t="s">
        <v>170</v>
      </c>
    </row>
    <row r="102" spans="1:10" ht="14.25" x14ac:dyDescent="0.15">
      <c r="A102" s="130">
        <v>101</v>
      </c>
      <c r="B102" s="130">
        <v>1</v>
      </c>
      <c r="C102" s="130">
        <v>2</v>
      </c>
      <c r="D102" s="130">
        <v>1001</v>
      </c>
      <c r="E102" s="130" t="str">
        <f t="shared" si="1"/>
        <v>1-2-1001</v>
      </c>
      <c r="F102" s="131">
        <v>88.45</v>
      </c>
      <c r="G102" s="131">
        <v>72.12</v>
      </c>
      <c r="H102" s="130" t="s">
        <v>776</v>
      </c>
      <c r="I102" s="130" t="s">
        <v>777</v>
      </c>
      <c r="J102" s="130" t="s">
        <v>366</v>
      </c>
    </row>
    <row r="103" spans="1:10" ht="14.25" x14ac:dyDescent="0.15">
      <c r="A103" s="130">
        <v>102</v>
      </c>
      <c r="B103" s="130">
        <v>1</v>
      </c>
      <c r="C103" s="130">
        <v>2</v>
      </c>
      <c r="D103" s="130">
        <v>1002</v>
      </c>
      <c r="E103" s="130" t="str">
        <f t="shared" si="1"/>
        <v>1-2-1002</v>
      </c>
      <c r="F103" s="131">
        <v>88.47</v>
      </c>
      <c r="G103" s="131">
        <v>72.14</v>
      </c>
      <c r="H103" s="130" t="s">
        <v>776</v>
      </c>
      <c r="I103" s="130" t="s">
        <v>778</v>
      </c>
      <c r="J103" s="130" t="s">
        <v>780</v>
      </c>
    </row>
    <row r="104" spans="1:10" ht="14.25" x14ac:dyDescent="0.15">
      <c r="A104" s="130">
        <v>103</v>
      </c>
      <c r="B104" s="130">
        <v>1</v>
      </c>
      <c r="C104" s="130">
        <v>2</v>
      </c>
      <c r="D104" s="130">
        <v>1003</v>
      </c>
      <c r="E104" s="130" t="str">
        <f t="shared" si="1"/>
        <v>1-2-1003</v>
      </c>
      <c r="F104" s="131">
        <v>88.47</v>
      </c>
      <c r="G104" s="131">
        <v>72.14</v>
      </c>
      <c r="H104" s="130" t="s">
        <v>776</v>
      </c>
      <c r="I104" s="130" t="s">
        <v>778</v>
      </c>
      <c r="J104" s="130" t="s">
        <v>169</v>
      </c>
    </row>
    <row r="105" spans="1:10" ht="14.25" x14ac:dyDescent="0.15">
      <c r="A105" s="130">
        <v>104</v>
      </c>
      <c r="B105" s="130">
        <v>1</v>
      </c>
      <c r="C105" s="130">
        <v>2</v>
      </c>
      <c r="D105" s="130">
        <v>1004</v>
      </c>
      <c r="E105" s="130" t="str">
        <f t="shared" si="1"/>
        <v>1-2-1004</v>
      </c>
      <c r="F105" s="131">
        <v>89.19</v>
      </c>
      <c r="G105" s="131">
        <v>72.73</v>
      </c>
      <c r="H105" s="130" t="s">
        <v>776</v>
      </c>
      <c r="I105" s="130" t="s">
        <v>777</v>
      </c>
      <c r="J105" s="130" t="s">
        <v>170</v>
      </c>
    </row>
    <row r="106" spans="1:10" ht="14.25" x14ac:dyDescent="0.15">
      <c r="A106" s="130">
        <v>105</v>
      </c>
      <c r="B106" s="130">
        <v>1</v>
      </c>
      <c r="C106" s="130">
        <v>2</v>
      </c>
      <c r="D106" s="130">
        <v>1101</v>
      </c>
      <c r="E106" s="130" t="str">
        <f t="shared" si="1"/>
        <v>1-2-1101</v>
      </c>
      <c r="F106" s="131">
        <v>88.45</v>
      </c>
      <c r="G106" s="131">
        <v>72.12</v>
      </c>
      <c r="H106" s="130" t="s">
        <v>776</v>
      </c>
      <c r="I106" s="130" t="s">
        <v>777</v>
      </c>
      <c r="J106" s="130" t="s">
        <v>366</v>
      </c>
    </row>
    <row r="107" spans="1:10" ht="14.25" x14ac:dyDescent="0.15">
      <c r="A107" s="130">
        <v>106</v>
      </c>
      <c r="B107" s="130">
        <v>1</v>
      </c>
      <c r="C107" s="130">
        <v>2</v>
      </c>
      <c r="D107" s="130">
        <v>1102</v>
      </c>
      <c r="E107" s="130" t="str">
        <f t="shared" si="1"/>
        <v>1-2-1102</v>
      </c>
      <c r="F107" s="131">
        <v>88.47</v>
      </c>
      <c r="G107" s="131">
        <v>72.14</v>
      </c>
      <c r="H107" s="130" t="s">
        <v>776</v>
      </c>
      <c r="I107" s="130" t="s">
        <v>778</v>
      </c>
      <c r="J107" s="130" t="s">
        <v>780</v>
      </c>
    </row>
    <row r="108" spans="1:10" ht="14.25" x14ac:dyDescent="0.15">
      <c r="A108" s="130">
        <v>107</v>
      </c>
      <c r="B108" s="130">
        <v>1</v>
      </c>
      <c r="C108" s="130">
        <v>2</v>
      </c>
      <c r="D108" s="130">
        <v>1103</v>
      </c>
      <c r="E108" s="130" t="str">
        <f t="shared" si="1"/>
        <v>1-2-1103</v>
      </c>
      <c r="F108" s="131">
        <v>88.47</v>
      </c>
      <c r="G108" s="131">
        <v>72.14</v>
      </c>
      <c r="H108" s="130" t="s">
        <v>776</v>
      </c>
      <c r="I108" s="130" t="s">
        <v>778</v>
      </c>
      <c r="J108" s="130" t="s">
        <v>169</v>
      </c>
    </row>
    <row r="109" spans="1:10" ht="14.25" x14ac:dyDescent="0.15">
      <c r="A109" s="130">
        <v>108</v>
      </c>
      <c r="B109" s="130">
        <v>1</v>
      </c>
      <c r="C109" s="130">
        <v>2</v>
      </c>
      <c r="D109" s="130">
        <v>1104</v>
      </c>
      <c r="E109" s="130" t="str">
        <f t="shared" si="1"/>
        <v>1-2-1104</v>
      </c>
      <c r="F109" s="131">
        <v>89.19</v>
      </c>
      <c r="G109" s="131">
        <v>72.73</v>
      </c>
      <c r="H109" s="130" t="s">
        <v>776</v>
      </c>
      <c r="I109" s="130" t="s">
        <v>777</v>
      </c>
      <c r="J109" s="130" t="s">
        <v>170</v>
      </c>
    </row>
    <row r="110" spans="1:10" ht="14.25" x14ac:dyDescent="0.15">
      <c r="A110" s="130">
        <v>109</v>
      </c>
      <c r="B110" s="130">
        <v>1</v>
      </c>
      <c r="C110" s="130">
        <v>2</v>
      </c>
      <c r="D110" s="130">
        <v>1201</v>
      </c>
      <c r="E110" s="130" t="str">
        <f t="shared" si="1"/>
        <v>1-2-1201</v>
      </c>
      <c r="F110" s="131">
        <v>88.45</v>
      </c>
      <c r="G110" s="131">
        <v>72.12</v>
      </c>
      <c r="H110" s="130" t="s">
        <v>776</v>
      </c>
      <c r="I110" s="130" t="s">
        <v>777</v>
      </c>
      <c r="J110" s="130" t="s">
        <v>366</v>
      </c>
    </row>
    <row r="111" spans="1:10" ht="14.25" x14ac:dyDescent="0.15">
      <c r="A111" s="130">
        <v>110</v>
      </c>
      <c r="B111" s="130">
        <v>1</v>
      </c>
      <c r="C111" s="130">
        <v>2</v>
      </c>
      <c r="D111" s="130">
        <v>1202</v>
      </c>
      <c r="E111" s="130" t="str">
        <f t="shared" si="1"/>
        <v>1-2-1202</v>
      </c>
      <c r="F111" s="131">
        <v>88.47</v>
      </c>
      <c r="G111" s="131">
        <v>72.14</v>
      </c>
      <c r="H111" s="130" t="s">
        <v>776</v>
      </c>
      <c r="I111" s="130" t="s">
        <v>778</v>
      </c>
      <c r="J111" s="130" t="s">
        <v>780</v>
      </c>
    </row>
    <row r="112" spans="1:10" ht="14.25" x14ac:dyDescent="0.15">
      <c r="A112" s="130">
        <v>111</v>
      </c>
      <c r="B112" s="130">
        <v>1</v>
      </c>
      <c r="C112" s="130">
        <v>2</v>
      </c>
      <c r="D112" s="130">
        <v>1203</v>
      </c>
      <c r="E112" s="130" t="str">
        <f t="shared" si="1"/>
        <v>1-2-1203</v>
      </c>
      <c r="F112" s="131">
        <v>88.47</v>
      </c>
      <c r="G112" s="131">
        <v>72.14</v>
      </c>
      <c r="H112" s="130" t="s">
        <v>776</v>
      </c>
      <c r="I112" s="130" t="s">
        <v>778</v>
      </c>
      <c r="J112" s="130" t="s">
        <v>169</v>
      </c>
    </row>
    <row r="113" spans="1:10" ht="14.25" x14ac:dyDescent="0.15">
      <c r="A113" s="130">
        <v>112</v>
      </c>
      <c r="B113" s="130">
        <v>1</v>
      </c>
      <c r="C113" s="130">
        <v>2</v>
      </c>
      <c r="D113" s="130">
        <v>1204</v>
      </c>
      <c r="E113" s="130" t="str">
        <f t="shared" si="1"/>
        <v>1-2-1204</v>
      </c>
      <c r="F113" s="131">
        <v>89.19</v>
      </c>
      <c r="G113" s="131">
        <v>72.73</v>
      </c>
      <c r="H113" s="130" t="s">
        <v>776</v>
      </c>
      <c r="I113" s="130" t="s">
        <v>777</v>
      </c>
      <c r="J113" s="130" t="s">
        <v>170</v>
      </c>
    </row>
    <row r="114" spans="1:10" ht="14.25" x14ac:dyDescent="0.15">
      <c r="A114" s="130">
        <v>113</v>
      </c>
      <c r="B114" s="130">
        <v>1</v>
      </c>
      <c r="C114" s="130">
        <v>2</v>
      </c>
      <c r="D114" s="130">
        <v>1301</v>
      </c>
      <c r="E114" s="130" t="str">
        <f t="shared" si="1"/>
        <v>1-2-1301</v>
      </c>
      <c r="F114" s="131">
        <v>88.45</v>
      </c>
      <c r="G114" s="131">
        <v>72.12</v>
      </c>
      <c r="H114" s="130" t="s">
        <v>776</v>
      </c>
      <c r="I114" s="130" t="s">
        <v>777</v>
      </c>
      <c r="J114" s="130" t="s">
        <v>366</v>
      </c>
    </row>
    <row r="115" spans="1:10" ht="14.25" x14ac:dyDescent="0.15">
      <c r="A115" s="130">
        <v>114</v>
      </c>
      <c r="B115" s="130">
        <v>1</v>
      </c>
      <c r="C115" s="130">
        <v>2</v>
      </c>
      <c r="D115" s="130">
        <v>1302</v>
      </c>
      <c r="E115" s="130" t="str">
        <f t="shared" si="1"/>
        <v>1-2-1302</v>
      </c>
      <c r="F115" s="131">
        <v>88.47</v>
      </c>
      <c r="G115" s="131">
        <v>72.14</v>
      </c>
      <c r="H115" s="130" t="s">
        <v>776</v>
      </c>
      <c r="I115" s="130" t="s">
        <v>778</v>
      </c>
      <c r="J115" s="130" t="s">
        <v>780</v>
      </c>
    </row>
    <row r="116" spans="1:10" ht="14.25" x14ac:dyDescent="0.15">
      <c r="A116" s="130">
        <v>115</v>
      </c>
      <c r="B116" s="130">
        <v>1</v>
      </c>
      <c r="C116" s="130">
        <v>2</v>
      </c>
      <c r="D116" s="130">
        <v>1303</v>
      </c>
      <c r="E116" s="130" t="str">
        <f t="shared" si="1"/>
        <v>1-2-1303</v>
      </c>
      <c r="F116" s="131">
        <v>88.47</v>
      </c>
      <c r="G116" s="131">
        <v>72.14</v>
      </c>
      <c r="H116" s="130" t="s">
        <v>776</v>
      </c>
      <c r="I116" s="130" t="s">
        <v>778</v>
      </c>
      <c r="J116" s="130" t="s">
        <v>169</v>
      </c>
    </row>
    <row r="117" spans="1:10" ht="14.25" x14ac:dyDescent="0.15">
      <c r="A117" s="130">
        <v>116</v>
      </c>
      <c r="B117" s="130">
        <v>1</v>
      </c>
      <c r="C117" s="130">
        <v>2</v>
      </c>
      <c r="D117" s="130">
        <v>1304</v>
      </c>
      <c r="E117" s="130" t="str">
        <f t="shared" si="1"/>
        <v>1-2-1304</v>
      </c>
      <c r="F117" s="131">
        <v>89.19</v>
      </c>
      <c r="G117" s="131">
        <v>72.73</v>
      </c>
      <c r="H117" s="130" t="s">
        <v>776</v>
      </c>
      <c r="I117" s="130" t="s">
        <v>777</v>
      </c>
      <c r="J117" s="130" t="s">
        <v>170</v>
      </c>
    </row>
    <row r="118" spans="1:10" ht="14.25" x14ac:dyDescent="0.15">
      <c r="A118" s="130">
        <v>117</v>
      </c>
      <c r="B118" s="130">
        <v>1</v>
      </c>
      <c r="C118" s="130">
        <v>2</v>
      </c>
      <c r="D118" s="130">
        <v>1401</v>
      </c>
      <c r="E118" s="130" t="str">
        <f t="shared" si="1"/>
        <v>1-2-1401</v>
      </c>
      <c r="F118" s="131">
        <v>88.45</v>
      </c>
      <c r="G118" s="131">
        <v>72.12</v>
      </c>
      <c r="H118" s="130" t="s">
        <v>776</v>
      </c>
      <c r="I118" s="130" t="s">
        <v>777</v>
      </c>
      <c r="J118" s="130" t="s">
        <v>366</v>
      </c>
    </row>
    <row r="119" spans="1:10" ht="14.25" x14ac:dyDescent="0.15">
      <c r="A119" s="130">
        <v>118</v>
      </c>
      <c r="B119" s="130">
        <v>1</v>
      </c>
      <c r="C119" s="130">
        <v>2</v>
      </c>
      <c r="D119" s="130">
        <v>1402</v>
      </c>
      <c r="E119" s="130" t="str">
        <f t="shared" si="1"/>
        <v>1-2-1402</v>
      </c>
      <c r="F119" s="131">
        <v>88.47</v>
      </c>
      <c r="G119" s="131">
        <v>72.14</v>
      </c>
      <c r="H119" s="130" t="s">
        <v>776</v>
      </c>
      <c r="I119" s="130" t="s">
        <v>778</v>
      </c>
      <c r="J119" s="130" t="s">
        <v>780</v>
      </c>
    </row>
    <row r="120" spans="1:10" ht="14.25" x14ac:dyDescent="0.15">
      <c r="A120" s="130">
        <v>119</v>
      </c>
      <c r="B120" s="130">
        <v>1</v>
      </c>
      <c r="C120" s="130">
        <v>2</v>
      </c>
      <c r="D120" s="130">
        <v>1403</v>
      </c>
      <c r="E120" s="130" t="str">
        <f t="shared" si="1"/>
        <v>1-2-1403</v>
      </c>
      <c r="F120" s="131">
        <v>88.47</v>
      </c>
      <c r="G120" s="131">
        <v>72.14</v>
      </c>
      <c r="H120" s="130" t="s">
        <v>776</v>
      </c>
      <c r="I120" s="130" t="s">
        <v>778</v>
      </c>
      <c r="J120" s="130" t="s">
        <v>169</v>
      </c>
    </row>
    <row r="121" spans="1:10" ht="14.25" x14ac:dyDescent="0.15">
      <c r="A121" s="130">
        <v>120</v>
      </c>
      <c r="B121" s="130">
        <v>1</v>
      </c>
      <c r="C121" s="130">
        <v>2</v>
      </c>
      <c r="D121" s="130">
        <v>1404</v>
      </c>
      <c r="E121" s="130" t="str">
        <f t="shared" si="1"/>
        <v>1-2-1404</v>
      </c>
      <c r="F121" s="131">
        <v>89.19</v>
      </c>
      <c r="G121" s="131">
        <v>72.73</v>
      </c>
      <c r="H121" s="130" t="s">
        <v>776</v>
      </c>
      <c r="I121" s="130" t="s">
        <v>777</v>
      </c>
      <c r="J121" s="130" t="s">
        <v>170</v>
      </c>
    </row>
    <row r="122" spans="1:10" ht="14.25" x14ac:dyDescent="0.15">
      <c r="A122" s="130">
        <v>121</v>
      </c>
      <c r="B122" s="130">
        <v>1</v>
      </c>
      <c r="C122" s="130">
        <v>2</v>
      </c>
      <c r="D122" s="130">
        <v>1501</v>
      </c>
      <c r="E122" s="130" t="str">
        <f t="shared" si="1"/>
        <v>1-2-1501</v>
      </c>
      <c r="F122" s="131">
        <v>88.45</v>
      </c>
      <c r="G122" s="131">
        <v>72.12</v>
      </c>
      <c r="H122" s="130" t="s">
        <v>776</v>
      </c>
      <c r="I122" s="130" t="s">
        <v>777</v>
      </c>
      <c r="J122" s="130" t="s">
        <v>366</v>
      </c>
    </row>
    <row r="123" spans="1:10" ht="14.25" x14ac:dyDescent="0.15">
      <c r="A123" s="130">
        <v>122</v>
      </c>
      <c r="B123" s="130">
        <v>1</v>
      </c>
      <c r="C123" s="130">
        <v>2</v>
      </c>
      <c r="D123" s="130">
        <v>1502</v>
      </c>
      <c r="E123" s="130" t="str">
        <f t="shared" si="1"/>
        <v>1-2-1502</v>
      </c>
      <c r="F123" s="131">
        <v>88.47</v>
      </c>
      <c r="G123" s="131">
        <v>72.14</v>
      </c>
      <c r="H123" s="130" t="s">
        <v>776</v>
      </c>
      <c r="I123" s="130" t="s">
        <v>778</v>
      </c>
      <c r="J123" s="130" t="s">
        <v>780</v>
      </c>
    </row>
    <row r="124" spans="1:10" ht="14.25" x14ac:dyDescent="0.15">
      <c r="A124" s="130">
        <v>123</v>
      </c>
      <c r="B124" s="130">
        <v>1</v>
      </c>
      <c r="C124" s="130">
        <v>2</v>
      </c>
      <c r="D124" s="130">
        <v>1503</v>
      </c>
      <c r="E124" s="130" t="str">
        <f t="shared" si="1"/>
        <v>1-2-1503</v>
      </c>
      <c r="F124" s="131">
        <v>88.47</v>
      </c>
      <c r="G124" s="131">
        <v>72.14</v>
      </c>
      <c r="H124" s="130" t="s">
        <v>776</v>
      </c>
      <c r="I124" s="130" t="s">
        <v>778</v>
      </c>
      <c r="J124" s="130" t="s">
        <v>169</v>
      </c>
    </row>
    <row r="125" spans="1:10" ht="14.25" x14ac:dyDescent="0.15">
      <c r="A125" s="130">
        <v>124</v>
      </c>
      <c r="B125" s="130">
        <v>1</v>
      </c>
      <c r="C125" s="130">
        <v>2</v>
      </c>
      <c r="D125" s="130">
        <v>1504</v>
      </c>
      <c r="E125" s="130" t="str">
        <f t="shared" si="1"/>
        <v>1-2-1504</v>
      </c>
      <c r="F125" s="131">
        <v>89.19</v>
      </c>
      <c r="G125" s="131">
        <v>72.73</v>
      </c>
      <c r="H125" s="130" t="s">
        <v>776</v>
      </c>
      <c r="I125" s="130" t="s">
        <v>777</v>
      </c>
      <c r="J125" s="130" t="s">
        <v>170</v>
      </c>
    </row>
    <row r="126" spans="1:10" ht="14.25" x14ac:dyDescent="0.15">
      <c r="A126" s="130">
        <v>125</v>
      </c>
      <c r="B126" s="130">
        <v>1</v>
      </c>
      <c r="C126" s="130">
        <v>2</v>
      </c>
      <c r="D126" s="130">
        <v>1601</v>
      </c>
      <c r="E126" s="130" t="str">
        <f t="shared" si="1"/>
        <v>1-2-1601</v>
      </c>
      <c r="F126" s="131">
        <v>88.45</v>
      </c>
      <c r="G126" s="131">
        <v>72.12</v>
      </c>
      <c r="H126" s="130" t="s">
        <v>776</v>
      </c>
      <c r="I126" s="130" t="s">
        <v>777</v>
      </c>
      <c r="J126" s="130" t="s">
        <v>366</v>
      </c>
    </row>
    <row r="127" spans="1:10" ht="14.25" x14ac:dyDescent="0.15">
      <c r="A127" s="130">
        <v>126</v>
      </c>
      <c r="B127" s="130">
        <v>1</v>
      </c>
      <c r="C127" s="130">
        <v>2</v>
      </c>
      <c r="D127" s="130">
        <v>1602</v>
      </c>
      <c r="E127" s="130" t="str">
        <f t="shared" si="1"/>
        <v>1-2-1602</v>
      </c>
      <c r="F127" s="131">
        <v>88.47</v>
      </c>
      <c r="G127" s="131">
        <v>72.14</v>
      </c>
      <c r="H127" s="130" t="s">
        <v>776</v>
      </c>
      <c r="I127" s="130" t="s">
        <v>778</v>
      </c>
      <c r="J127" s="130" t="s">
        <v>780</v>
      </c>
    </row>
    <row r="128" spans="1:10" ht="14.25" x14ac:dyDescent="0.15">
      <c r="A128" s="130">
        <v>127</v>
      </c>
      <c r="B128" s="130">
        <v>1</v>
      </c>
      <c r="C128" s="130">
        <v>2</v>
      </c>
      <c r="D128" s="130">
        <v>1603</v>
      </c>
      <c r="E128" s="130" t="str">
        <f t="shared" si="1"/>
        <v>1-2-1603</v>
      </c>
      <c r="F128" s="131">
        <v>88.47</v>
      </c>
      <c r="G128" s="131">
        <v>72.14</v>
      </c>
      <c r="H128" s="130" t="s">
        <v>776</v>
      </c>
      <c r="I128" s="130" t="s">
        <v>778</v>
      </c>
      <c r="J128" s="130" t="s">
        <v>169</v>
      </c>
    </row>
    <row r="129" spans="1:10" ht="14.25" x14ac:dyDescent="0.15">
      <c r="A129" s="130">
        <v>128</v>
      </c>
      <c r="B129" s="130">
        <v>1</v>
      </c>
      <c r="C129" s="130">
        <v>2</v>
      </c>
      <c r="D129" s="130">
        <v>1604</v>
      </c>
      <c r="E129" s="130" t="str">
        <f t="shared" si="1"/>
        <v>1-2-1604</v>
      </c>
      <c r="F129" s="131">
        <v>89.19</v>
      </c>
      <c r="G129" s="131">
        <v>72.73</v>
      </c>
      <c r="H129" s="130" t="s">
        <v>776</v>
      </c>
      <c r="I129" s="130" t="s">
        <v>777</v>
      </c>
      <c r="J129" s="130" t="s">
        <v>170</v>
      </c>
    </row>
    <row r="130" spans="1:10" ht="14.25" x14ac:dyDescent="0.15">
      <c r="A130" s="130">
        <v>129</v>
      </c>
      <c r="B130" s="130">
        <v>2</v>
      </c>
      <c r="C130" s="130">
        <v>1</v>
      </c>
      <c r="D130" s="130">
        <v>101</v>
      </c>
      <c r="E130" s="130" t="str">
        <f t="shared" ref="E130:E193" si="2">B130&amp;-C130&amp;-D130</f>
        <v>2-1-101</v>
      </c>
      <c r="F130" s="131">
        <v>89.15</v>
      </c>
      <c r="G130" s="131">
        <v>72.73</v>
      </c>
      <c r="H130" s="130" t="s">
        <v>776</v>
      </c>
      <c r="I130" s="130" t="s">
        <v>777</v>
      </c>
      <c r="J130" s="130" t="s">
        <v>363</v>
      </c>
    </row>
    <row r="131" spans="1:10" ht="14.25" x14ac:dyDescent="0.15">
      <c r="A131" s="130">
        <v>130</v>
      </c>
      <c r="B131" s="130">
        <v>2</v>
      </c>
      <c r="C131" s="130">
        <v>1</v>
      </c>
      <c r="D131" s="130">
        <v>102</v>
      </c>
      <c r="E131" s="130" t="str">
        <f t="shared" si="2"/>
        <v>2-1-102</v>
      </c>
      <c r="F131" s="131">
        <v>88.43</v>
      </c>
      <c r="G131" s="131">
        <v>72.14</v>
      </c>
      <c r="H131" s="130" t="s">
        <v>776</v>
      </c>
      <c r="I131" s="130" t="s">
        <v>778</v>
      </c>
      <c r="J131" s="130" t="s">
        <v>780</v>
      </c>
    </row>
    <row r="132" spans="1:10" ht="14.25" x14ac:dyDescent="0.15">
      <c r="A132" s="130">
        <v>131</v>
      </c>
      <c r="B132" s="130">
        <v>2</v>
      </c>
      <c r="C132" s="130">
        <v>1</v>
      </c>
      <c r="D132" s="130">
        <v>103</v>
      </c>
      <c r="E132" s="130" t="str">
        <f t="shared" si="2"/>
        <v>2-1-103</v>
      </c>
      <c r="F132" s="131">
        <v>88.43</v>
      </c>
      <c r="G132" s="131">
        <v>72.14</v>
      </c>
      <c r="H132" s="130" t="s">
        <v>776</v>
      </c>
      <c r="I132" s="130" t="s">
        <v>778</v>
      </c>
      <c r="J132" s="130" t="s">
        <v>169</v>
      </c>
    </row>
    <row r="133" spans="1:10" ht="14.25" x14ac:dyDescent="0.15">
      <c r="A133" s="130">
        <v>132</v>
      </c>
      <c r="B133" s="130">
        <v>2</v>
      </c>
      <c r="C133" s="130">
        <v>1</v>
      </c>
      <c r="D133" s="130">
        <v>104</v>
      </c>
      <c r="E133" s="130" t="str">
        <f t="shared" si="2"/>
        <v>2-1-104</v>
      </c>
      <c r="F133" s="131">
        <v>88.55</v>
      </c>
      <c r="G133" s="131">
        <v>72.239999999999995</v>
      </c>
      <c r="H133" s="130" t="s">
        <v>776</v>
      </c>
      <c r="I133" s="130" t="s">
        <v>777</v>
      </c>
      <c r="J133" s="130" t="s">
        <v>364</v>
      </c>
    </row>
    <row r="134" spans="1:10" ht="14.25" x14ac:dyDescent="0.15">
      <c r="A134" s="130">
        <v>133</v>
      </c>
      <c r="B134" s="130">
        <v>2</v>
      </c>
      <c r="C134" s="130">
        <v>1</v>
      </c>
      <c r="D134" s="130">
        <v>201</v>
      </c>
      <c r="E134" s="130" t="str">
        <f t="shared" si="2"/>
        <v>2-1-201</v>
      </c>
      <c r="F134" s="131">
        <v>89.15</v>
      </c>
      <c r="G134" s="131">
        <v>72.73</v>
      </c>
      <c r="H134" s="130" t="s">
        <v>776</v>
      </c>
      <c r="I134" s="130" t="s">
        <v>777</v>
      </c>
      <c r="J134" s="130" t="s">
        <v>363</v>
      </c>
    </row>
    <row r="135" spans="1:10" ht="14.25" x14ac:dyDescent="0.15">
      <c r="A135" s="130">
        <v>134</v>
      </c>
      <c r="B135" s="130">
        <v>2</v>
      </c>
      <c r="C135" s="130">
        <v>1</v>
      </c>
      <c r="D135" s="130">
        <v>202</v>
      </c>
      <c r="E135" s="130" t="str">
        <f t="shared" si="2"/>
        <v>2-1-202</v>
      </c>
      <c r="F135" s="131">
        <v>88.43</v>
      </c>
      <c r="G135" s="131">
        <v>72.14</v>
      </c>
      <c r="H135" s="130" t="s">
        <v>776</v>
      </c>
      <c r="I135" s="130" t="s">
        <v>778</v>
      </c>
      <c r="J135" s="130" t="s">
        <v>780</v>
      </c>
    </row>
    <row r="136" spans="1:10" ht="14.25" x14ac:dyDescent="0.15">
      <c r="A136" s="130">
        <v>135</v>
      </c>
      <c r="B136" s="130">
        <v>2</v>
      </c>
      <c r="C136" s="130">
        <v>1</v>
      </c>
      <c r="D136" s="130">
        <v>203</v>
      </c>
      <c r="E136" s="130" t="str">
        <f t="shared" si="2"/>
        <v>2-1-203</v>
      </c>
      <c r="F136" s="131">
        <v>88.43</v>
      </c>
      <c r="G136" s="131">
        <v>72.14</v>
      </c>
      <c r="H136" s="130" t="s">
        <v>776</v>
      </c>
      <c r="I136" s="130" t="s">
        <v>778</v>
      </c>
      <c r="J136" s="130" t="s">
        <v>169</v>
      </c>
    </row>
    <row r="137" spans="1:10" ht="14.25" x14ac:dyDescent="0.15">
      <c r="A137" s="130">
        <v>136</v>
      </c>
      <c r="B137" s="130">
        <v>2</v>
      </c>
      <c r="C137" s="130">
        <v>1</v>
      </c>
      <c r="D137" s="130">
        <v>204</v>
      </c>
      <c r="E137" s="130" t="str">
        <f t="shared" si="2"/>
        <v>2-1-204</v>
      </c>
      <c r="F137" s="131">
        <v>88.55</v>
      </c>
      <c r="G137" s="131">
        <v>72.239999999999995</v>
      </c>
      <c r="H137" s="130" t="s">
        <v>776</v>
      </c>
      <c r="I137" s="130" t="s">
        <v>777</v>
      </c>
      <c r="J137" s="130" t="s">
        <v>364</v>
      </c>
    </row>
    <row r="138" spans="1:10" ht="14.25" x14ac:dyDescent="0.15">
      <c r="A138" s="130">
        <v>137</v>
      </c>
      <c r="B138" s="130">
        <v>2</v>
      </c>
      <c r="C138" s="130">
        <v>1</v>
      </c>
      <c r="D138" s="130">
        <v>301</v>
      </c>
      <c r="E138" s="130" t="str">
        <f t="shared" si="2"/>
        <v>2-1-301</v>
      </c>
      <c r="F138" s="131">
        <v>89.15</v>
      </c>
      <c r="G138" s="131">
        <v>72.73</v>
      </c>
      <c r="H138" s="130" t="s">
        <v>776</v>
      </c>
      <c r="I138" s="130" t="s">
        <v>777</v>
      </c>
      <c r="J138" s="130" t="s">
        <v>363</v>
      </c>
    </row>
    <row r="139" spans="1:10" ht="14.25" x14ac:dyDescent="0.15">
      <c r="A139" s="130">
        <v>138</v>
      </c>
      <c r="B139" s="130">
        <v>2</v>
      </c>
      <c r="C139" s="130">
        <v>1</v>
      </c>
      <c r="D139" s="130">
        <v>302</v>
      </c>
      <c r="E139" s="130" t="str">
        <f t="shared" si="2"/>
        <v>2-1-302</v>
      </c>
      <c r="F139" s="131">
        <v>88.43</v>
      </c>
      <c r="G139" s="131">
        <v>72.14</v>
      </c>
      <c r="H139" s="130" t="s">
        <v>776</v>
      </c>
      <c r="I139" s="130" t="s">
        <v>778</v>
      </c>
      <c r="J139" s="130" t="s">
        <v>780</v>
      </c>
    </row>
    <row r="140" spans="1:10" ht="14.25" x14ac:dyDescent="0.15">
      <c r="A140" s="130">
        <v>139</v>
      </c>
      <c r="B140" s="130">
        <v>2</v>
      </c>
      <c r="C140" s="130">
        <v>1</v>
      </c>
      <c r="D140" s="130">
        <v>303</v>
      </c>
      <c r="E140" s="130" t="str">
        <f t="shared" si="2"/>
        <v>2-1-303</v>
      </c>
      <c r="F140" s="131">
        <v>88.43</v>
      </c>
      <c r="G140" s="131">
        <v>72.14</v>
      </c>
      <c r="H140" s="130" t="s">
        <v>776</v>
      </c>
      <c r="I140" s="130" t="s">
        <v>778</v>
      </c>
      <c r="J140" s="130" t="s">
        <v>169</v>
      </c>
    </row>
    <row r="141" spans="1:10" ht="14.25" x14ac:dyDescent="0.15">
      <c r="A141" s="130">
        <v>140</v>
      </c>
      <c r="B141" s="130">
        <v>2</v>
      </c>
      <c r="C141" s="130">
        <v>1</v>
      </c>
      <c r="D141" s="130">
        <v>304</v>
      </c>
      <c r="E141" s="130" t="str">
        <f t="shared" si="2"/>
        <v>2-1-304</v>
      </c>
      <c r="F141" s="131">
        <v>88.55</v>
      </c>
      <c r="G141" s="131">
        <v>72.239999999999995</v>
      </c>
      <c r="H141" s="130" t="s">
        <v>776</v>
      </c>
      <c r="I141" s="130" t="s">
        <v>777</v>
      </c>
      <c r="J141" s="130" t="s">
        <v>364</v>
      </c>
    </row>
    <row r="142" spans="1:10" ht="14.25" x14ac:dyDescent="0.15">
      <c r="A142" s="130">
        <v>141</v>
      </c>
      <c r="B142" s="130">
        <v>2</v>
      </c>
      <c r="C142" s="130">
        <v>1</v>
      </c>
      <c r="D142" s="130">
        <v>401</v>
      </c>
      <c r="E142" s="130" t="str">
        <f t="shared" si="2"/>
        <v>2-1-401</v>
      </c>
      <c r="F142" s="131">
        <v>89.15</v>
      </c>
      <c r="G142" s="131">
        <v>72.73</v>
      </c>
      <c r="H142" s="130" t="s">
        <v>776</v>
      </c>
      <c r="I142" s="130" t="s">
        <v>777</v>
      </c>
      <c r="J142" s="130" t="s">
        <v>363</v>
      </c>
    </row>
    <row r="143" spans="1:10" ht="14.25" x14ac:dyDescent="0.15">
      <c r="A143" s="130">
        <v>142</v>
      </c>
      <c r="B143" s="130">
        <v>2</v>
      </c>
      <c r="C143" s="130">
        <v>1</v>
      </c>
      <c r="D143" s="130">
        <v>402</v>
      </c>
      <c r="E143" s="130" t="str">
        <f t="shared" si="2"/>
        <v>2-1-402</v>
      </c>
      <c r="F143" s="131">
        <v>88.43</v>
      </c>
      <c r="G143" s="131">
        <v>72.14</v>
      </c>
      <c r="H143" s="130" t="s">
        <v>776</v>
      </c>
      <c r="I143" s="130" t="s">
        <v>778</v>
      </c>
      <c r="J143" s="130" t="s">
        <v>780</v>
      </c>
    </row>
    <row r="144" spans="1:10" ht="14.25" x14ac:dyDescent="0.15">
      <c r="A144" s="130">
        <v>143</v>
      </c>
      <c r="B144" s="130">
        <v>2</v>
      </c>
      <c r="C144" s="130">
        <v>1</v>
      </c>
      <c r="D144" s="130">
        <v>403</v>
      </c>
      <c r="E144" s="130" t="str">
        <f t="shared" si="2"/>
        <v>2-1-403</v>
      </c>
      <c r="F144" s="131">
        <v>88.43</v>
      </c>
      <c r="G144" s="131">
        <v>72.14</v>
      </c>
      <c r="H144" s="130" t="s">
        <v>776</v>
      </c>
      <c r="I144" s="130" t="s">
        <v>778</v>
      </c>
      <c r="J144" s="130" t="s">
        <v>169</v>
      </c>
    </row>
    <row r="145" spans="1:10" ht="14.25" x14ac:dyDescent="0.15">
      <c r="A145" s="130">
        <v>144</v>
      </c>
      <c r="B145" s="130">
        <v>2</v>
      </c>
      <c r="C145" s="130">
        <v>1</v>
      </c>
      <c r="D145" s="130">
        <v>404</v>
      </c>
      <c r="E145" s="130" t="str">
        <f t="shared" si="2"/>
        <v>2-1-404</v>
      </c>
      <c r="F145" s="131">
        <v>88.55</v>
      </c>
      <c r="G145" s="131">
        <v>72.239999999999995</v>
      </c>
      <c r="H145" s="130" t="s">
        <v>776</v>
      </c>
      <c r="I145" s="130" t="s">
        <v>777</v>
      </c>
      <c r="J145" s="130" t="s">
        <v>364</v>
      </c>
    </row>
    <row r="146" spans="1:10" ht="14.25" x14ac:dyDescent="0.15">
      <c r="A146" s="130">
        <v>145</v>
      </c>
      <c r="B146" s="130">
        <v>2</v>
      </c>
      <c r="C146" s="130">
        <v>1</v>
      </c>
      <c r="D146" s="130">
        <v>501</v>
      </c>
      <c r="E146" s="130" t="str">
        <f t="shared" si="2"/>
        <v>2-1-501</v>
      </c>
      <c r="F146" s="131">
        <v>89.15</v>
      </c>
      <c r="G146" s="131">
        <v>72.73</v>
      </c>
      <c r="H146" s="130" t="s">
        <v>776</v>
      </c>
      <c r="I146" s="130" t="s">
        <v>777</v>
      </c>
      <c r="J146" s="130" t="s">
        <v>363</v>
      </c>
    </row>
    <row r="147" spans="1:10" ht="14.25" x14ac:dyDescent="0.15">
      <c r="A147" s="130">
        <v>146</v>
      </c>
      <c r="B147" s="130">
        <v>2</v>
      </c>
      <c r="C147" s="130">
        <v>1</v>
      </c>
      <c r="D147" s="130">
        <v>502</v>
      </c>
      <c r="E147" s="130" t="str">
        <f t="shared" si="2"/>
        <v>2-1-502</v>
      </c>
      <c r="F147" s="131">
        <v>88.43</v>
      </c>
      <c r="G147" s="131">
        <v>72.14</v>
      </c>
      <c r="H147" s="130" t="s">
        <v>776</v>
      </c>
      <c r="I147" s="130" t="s">
        <v>778</v>
      </c>
      <c r="J147" s="130" t="s">
        <v>780</v>
      </c>
    </row>
    <row r="148" spans="1:10" ht="14.25" x14ac:dyDescent="0.15">
      <c r="A148" s="130">
        <v>147</v>
      </c>
      <c r="B148" s="130">
        <v>2</v>
      </c>
      <c r="C148" s="130">
        <v>1</v>
      </c>
      <c r="D148" s="130">
        <v>503</v>
      </c>
      <c r="E148" s="130" t="str">
        <f t="shared" si="2"/>
        <v>2-1-503</v>
      </c>
      <c r="F148" s="131">
        <v>88.43</v>
      </c>
      <c r="G148" s="131">
        <v>72.14</v>
      </c>
      <c r="H148" s="130" t="s">
        <v>776</v>
      </c>
      <c r="I148" s="130" t="s">
        <v>778</v>
      </c>
      <c r="J148" s="130" t="s">
        <v>169</v>
      </c>
    </row>
    <row r="149" spans="1:10" ht="14.25" x14ac:dyDescent="0.15">
      <c r="A149" s="130">
        <v>148</v>
      </c>
      <c r="B149" s="130">
        <v>2</v>
      </c>
      <c r="C149" s="130">
        <v>1</v>
      </c>
      <c r="D149" s="130">
        <v>504</v>
      </c>
      <c r="E149" s="130" t="str">
        <f t="shared" si="2"/>
        <v>2-1-504</v>
      </c>
      <c r="F149" s="131">
        <v>88.55</v>
      </c>
      <c r="G149" s="131">
        <v>72.239999999999995</v>
      </c>
      <c r="H149" s="130" t="s">
        <v>776</v>
      </c>
      <c r="I149" s="130" t="s">
        <v>777</v>
      </c>
      <c r="J149" s="130" t="s">
        <v>364</v>
      </c>
    </row>
    <row r="150" spans="1:10" ht="14.25" x14ac:dyDescent="0.15">
      <c r="A150" s="130">
        <v>149</v>
      </c>
      <c r="B150" s="130">
        <v>2</v>
      </c>
      <c r="C150" s="130">
        <v>1</v>
      </c>
      <c r="D150" s="130">
        <v>601</v>
      </c>
      <c r="E150" s="130" t="str">
        <f t="shared" si="2"/>
        <v>2-1-601</v>
      </c>
      <c r="F150" s="131">
        <v>89.15</v>
      </c>
      <c r="G150" s="131">
        <v>72.73</v>
      </c>
      <c r="H150" s="130" t="s">
        <v>776</v>
      </c>
      <c r="I150" s="130" t="s">
        <v>777</v>
      </c>
      <c r="J150" s="130" t="s">
        <v>363</v>
      </c>
    </row>
    <row r="151" spans="1:10" ht="14.25" x14ac:dyDescent="0.15">
      <c r="A151" s="130">
        <v>150</v>
      </c>
      <c r="B151" s="130">
        <v>2</v>
      </c>
      <c r="C151" s="130">
        <v>1</v>
      </c>
      <c r="D151" s="130">
        <v>602</v>
      </c>
      <c r="E151" s="130" t="str">
        <f t="shared" si="2"/>
        <v>2-1-602</v>
      </c>
      <c r="F151" s="131">
        <v>88.43</v>
      </c>
      <c r="G151" s="131">
        <v>72.14</v>
      </c>
      <c r="H151" s="130" t="s">
        <v>776</v>
      </c>
      <c r="I151" s="130" t="s">
        <v>778</v>
      </c>
      <c r="J151" s="130" t="s">
        <v>780</v>
      </c>
    </row>
    <row r="152" spans="1:10" ht="14.25" x14ac:dyDescent="0.15">
      <c r="A152" s="130">
        <v>151</v>
      </c>
      <c r="B152" s="130">
        <v>2</v>
      </c>
      <c r="C152" s="130">
        <v>1</v>
      </c>
      <c r="D152" s="130">
        <v>603</v>
      </c>
      <c r="E152" s="130" t="str">
        <f t="shared" si="2"/>
        <v>2-1-603</v>
      </c>
      <c r="F152" s="131">
        <v>88.43</v>
      </c>
      <c r="G152" s="131">
        <v>72.14</v>
      </c>
      <c r="H152" s="130" t="s">
        <v>776</v>
      </c>
      <c r="I152" s="130" t="s">
        <v>778</v>
      </c>
      <c r="J152" s="130" t="s">
        <v>169</v>
      </c>
    </row>
    <row r="153" spans="1:10" ht="14.25" x14ac:dyDescent="0.15">
      <c r="A153" s="130">
        <v>152</v>
      </c>
      <c r="B153" s="130">
        <v>2</v>
      </c>
      <c r="C153" s="130">
        <v>1</v>
      </c>
      <c r="D153" s="130">
        <v>604</v>
      </c>
      <c r="E153" s="130" t="str">
        <f t="shared" si="2"/>
        <v>2-1-604</v>
      </c>
      <c r="F153" s="131">
        <v>88.55</v>
      </c>
      <c r="G153" s="131">
        <v>72.239999999999995</v>
      </c>
      <c r="H153" s="130" t="s">
        <v>776</v>
      </c>
      <c r="I153" s="130" t="s">
        <v>777</v>
      </c>
      <c r="J153" s="130" t="s">
        <v>364</v>
      </c>
    </row>
    <row r="154" spans="1:10" ht="14.25" x14ac:dyDescent="0.15">
      <c r="A154" s="130">
        <v>153</v>
      </c>
      <c r="B154" s="130">
        <v>2</v>
      </c>
      <c r="C154" s="130">
        <v>1</v>
      </c>
      <c r="D154" s="130">
        <v>701</v>
      </c>
      <c r="E154" s="130" t="str">
        <f t="shared" si="2"/>
        <v>2-1-701</v>
      </c>
      <c r="F154" s="131">
        <v>89.15</v>
      </c>
      <c r="G154" s="131">
        <v>72.73</v>
      </c>
      <c r="H154" s="130" t="s">
        <v>776</v>
      </c>
      <c r="I154" s="130" t="s">
        <v>777</v>
      </c>
      <c r="J154" s="130" t="s">
        <v>363</v>
      </c>
    </row>
    <row r="155" spans="1:10" ht="14.25" x14ac:dyDescent="0.15">
      <c r="A155" s="130">
        <v>154</v>
      </c>
      <c r="B155" s="130">
        <v>2</v>
      </c>
      <c r="C155" s="130">
        <v>1</v>
      </c>
      <c r="D155" s="130">
        <v>702</v>
      </c>
      <c r="E155" s="130" t="str">
        <f t="shared" si="2"/>
        <v>2-1-702</v>
      </c>
      <c r="F155" s="131">
        <v>88.43</v>
      </c>
      <c r="G155" s="131">
        <v>72.14</v>
      </c>
      <c r="H155" s="130" t="s">
        <v>776</v>
      </c>
      <c r="I155" s="130" t="s">
        <v>778</v>
      </c>
      <c r="J155" s="130" t="s">
        <v>780</v>
      </c>
    </row>
    <row r="156" spans="1:10" ht="14.25" x14ac:dyDescent="0.15">
      <c r="A156" s="130">
        <v>155</v>
      </c>
      <c r="B156" s="130">
        <v>2</v>
      </c>
      <c r="C156" s="130">
        <v>1</v>
      </c>
      <c r="D156" s="130">
        <v>703</v>
      </c>
      <c r="E156" s="130" t="str">
        <f t="shared" si="2"/>
        <v>2-1-703</v>
      </c>
      <c r="F156" s="131">
        <v>88.43</v>
      </c>
      <c r="G156" s="131">
        <v>72.14</v>
      </c>
      <c r="H156" s="130" t="s">
        <v>776</v>
      </c>
      <c r="I156" s="130" t="s">
        <v>778</v>
      </c>
      <c r="J156" s="130" t="s">
        <v>169</v>
      </c>
    </row>
    <row r="157" spans="1:10" ht="14.25" x14ac:dyDescent="0.15">
      <c r="A157" s="130">
        <v>156</v>
      </c>
      <c r="B157" s="130">
        <v>2</v>
      </c>
      <c r="C157" s="130">
        <v>1</v>
      </c>
      <c r="D157" s="130">
        <v>704</v>
      </c>
      <c r="E157" s="130" t="str">
        <f t="shared" si="2"/>
        <v>2-1-704</v>
      </c>
      <c r="F157" s="131">
        <v>88.55</v>
      </c>
      <c r="G157" s="131">
        <v>72.239999999999995</v>
      </c>
      <c r="H157" s="130" t="s">
        <v>776</v>
      </c>
      <c r="I157" s="130" t="s">
        <v>777</v>
      </c>
      <c r="J157" s="130" t="s">
        <v>364</v>
      </c>
    </row>
    <row r="158" spans="1:10" ht="14.25" x14ac:dyDescent="0.15">
      <c r="A158" s="130">
        <v>157</v>
      </c>
      <c r="B158" s="130">
        <v>2</v>
      </c>
      <c r="C158" s="130">
        <v>1</v>
      </c>
      <c r="D158" s="130">
        <v>801</v>
      </c>
      <c r="E158" s="130" t="str">
        <f t="shared" si="2"/>
        <v>2-1-801</v>
      </c>
      <c r="F158" s="131">
        <v>89.15</v>
      </c>
      <c r="G158" s="131">
        <v>72.73</v>
      </c>
      <c r="H158" s="130" t="s">
        <v>776</v>
      </c>
      <c r="I158" s="130" t="s">
        <v>777</v>
      </c>
      <c r="J158" s="130" t="s">
        <v>363</v>
      </c>
    </row>
    <row r="159" spans="1:10" ht="14.25" x14ac:dyDescent="0.15">
      <c r="A159" s="130">
        <v>158</v>
      </c>
      <c r="B159" s="130">
        <v>2</v>
      </c>
      <c r="C159" s="130">
        <v>1</v>
      </c>
      <c r="D159" s="130">
        <v>802</v>
      </c>
      <c r="E159" s="130" t="str">
        <f t="shared" si="2"/>
        <v>2-1-802</v>
      </c>
      <c r="F159" s="131">
        <v>88.43</v>
      </c>
      <c r="G159" s="131">
        <v>72.14</v>
      </c>
      <c r="H159" s="130" t="s">
        <v>776</v>
      </c>
      <c r="I159" s="130" t="s">
        <v>778</v>
      </c>
      <c r="J159" s="130" t="s">
        <v>780</v>
      </c>
    </row>
    <row r="160" spans="1:10" ht="14.25" x14ac:dyDescent="0.15">
      <c r="A160" s="130">
        <v>159</v>
      </c>
      <c r="B160" s="130">
        <v>2</v>
      </c>
      <c r="C160" s="130">
        <v>1</v>
      </c>
      <c r="D160" s="130">
        <v>803</v>
      </c>
      <c r="E160" s="130" t="str">
        <f t="shared" si="2"/>
        <v>2-1-803</v>
      </c>
      <c r="F160" s="131">
        <v>88.43</v>
      </c>
      <c r="G160" s="131">
        <v>72.14</v>
      </c>
      <c r="H160" s="130" t="s">
        <v>776</v>
      </c>
      <c r="I160" s="130" t="s">
        <v>778</v>
      </c>
      <c r="J160" s="130" t="s">
        <v>169</v>
      </c>
    </row>
    <row r="161" spans="1:10" ht="14.25" x14ac:dyDescent="0.15">
      <c r="A161" s="130">
        <v>160</v>
      </c>
      <c r="B161" s="130">
        <v>2</v>
      </c>
      <c r="C161" s="130">
        <v>1</v>
      </c>
      <c r="D161" s="130">
        <v>804</v>
      </c>
      <c r="E161" s="130" t="str">
        <f t="shared" si="2"/>
        <v>2-1-804</v>
      </c>
      <c r="F161" s="131">
        <v>88.55</v>
      </c>
      <c r="G161" s="131">
        <v>72.239999999999995</v>
      </c>
      <c r="H161" s="130" t="s">
        <v>776</v>
      </c>
      <c r="I161" s="130" t="s">
        <v>777</v>
      </c>
      <c r="J161" s="130" t="s">
        <v>364</v>
      </c>
    </row>
    <row r="162" spans="1:10" ht="14.25" x14ac:dyDescent="0.15">
      <c r="A162" s="130">
        <v>161</v>
      </c>
      <c r="B162" s="130">
        <v>2</v>
      </c>
      <c r="C162" s="130">
        <v>1</v>
      </c>
      <c r="D162" s="130">
        <v>901</v>
      </c>
      <c r="E162" s="130" t="str">
        <f t="shared" si="2"/>
        <v>2-1-901</v>
      </c>
      <c r="F162" s="131">
        <v>89.15</v>
      </c>
      <c r="G162" s="131">
        <v>72.73</v>
      </c>
      <c r="H162" s="130" t="s">
        <v>776</v>
      </c>
      <c r="I162" s="130" t="s">
        <v>777</v>
      </c>
      <c r="J162" s="130" t="s">
        <v>363</v>
      </c>
    </row>
    <row r="163" spans="1:10" ht="14.25" x14ac:dyDescent="0.15">
      <c r="A163" s="130">
        <v>162</v>
      </c>
      <c r="B163" s="130">
        <v>2</v>
      </c>
      <c r="C163" s="130">
        <v>1</v>
      </c>
      <c r="D163" s="130">
        <v>902</v>
      </c>
      <c r="E163" s="130" t="str">
        <f t="shared" si="2"/>
        <v>2-1-902</v>
      </c>
      <c r="F163" s="131">
        <v>88.43</v>
      </c>
      <c r="G163" s="131">
        <v>72.14</v>
      </c>
      <c r="H163" s="130" t="s">
        <v>776</v>
      </c>
      <c r="I163" s="130" t="s">
        <v>778</v>
      </c>
      <c r="J163" s="130" t="s">
        <v>780</v>
      </c>
    </row>
    <row r="164" spans="1:10" ht="14.25" x14ac:dyDescent="0.15">
      <c r="A164" s="130">
        <v>163</v>
      </c>
      <c r="B164" s="130">
        <v>2</v>
      </c>
      <c r="C164" s="130">
        <v>1</v>
      </c>
      <c r="D164" s="130">
        <v>903</v>
      </c>
      <c r="E164" s="130" t="str">
        <f t="shared" si="2"/>
        <v>2-1-903</v>
      </c>
      <c r="F164" s="131">
        <v>88.43</v>
      </c>
      <c r="G164" s="131">
        <v>72.14</v>
      </c>
      <c r="H164" s="130" t="s">
        <v>776</v>
      </c>
      <c r="I164" s="130" t="s">
        <v>778</v>
      </c>
      <c r="J164" s="130" t="s">
        <v>169</v>
      </c>
    </row>
    <row r="165" spans="1:10" ht="14.25" x14ac:dyDescent="0.15">
      <c r="A165" s="130">
        <v>164</v>
      </c>
      <c r="B165" s="130">
        <v>2</v>
      </c>
      <c r="C165" s="130">
        <v>1</v>
      </c>
      <c r="D165" s="130">
        <v>904</v>
      </c>
      <c r="E165" s="130" t="str">
        <f t="shared" si="2"/>
        <v>2-1-904</v>
      </c>
      <c r="F165" s="131">
        <v>88.55</v>
      </c>
      <c r="G165" s="131">
        <v>72.239999999999995</v>
      </c>
      <c r="H165" s="130" t="s">
        <v>776</v>
      </c>
      <c r="I165" s="130" t="s">
        <v>777</v>
      </c>
      <c r="J165" s="130" t="s">
        <v>364</v>
      </c>
    </row>
    <row r="166" spans="1:10" ht="14.25" x14ac:dyDescent="0.15">
      <c r="A166" s="130">
        <v>165</v>
      </c>
      <c r="B166" s="130">
        <v>2</v>
      </c>
      <c r="C166" s="130">
        <v>1</v>
      </c>
      <c r="D166" s="130">
        <v>1001</v>
      </c>
      <c r="E166" s="130" t="str">
        <f t="shared" si="2"/>
        <v>2-1-1001</v>
      </c>
      <c r="F166" s="131">
        <v>89.15</v>
      </c>
      <c r="G166" s="131">
        <v>72.73</v>
      </c>
      <c r="H166" s="130" t="s">
        <v>776</v>
      </c>
      <c r="I166" s="130" t="s">
        <v>777</v>
      </c>
      <c r="J166" s="130" t="s">
        <v>363</v>
      </c>
    </row>
    <row r="167" spans="1:10" ht="14.25" x14ac:dyDescent="0.15">
      <c r="A167" s="130">
        <v>166</v>
      </c>
      <c r="B167" s="130">
        <v>2</v>
      </c>
      <c r="C167" s="130">
        <v>1</v>
      </c>
      <c r="D167" s="130">
        <v>1002</v>
      </c>
      <c r="E167" s="130" t="str">
        <f t="shared" si="2"/>
        <v>2-1-1002</v>
      </c>
      <c r="F167" s="131">
        <v>88.43</v>
      </c>
      <c r="G167" s="131">
        <v>72.14</v>
      </c>
      <c r="H167" s="130" t="s">
        <v>776</v>
      </c>
      <c r="I167" s="130" t="s">
        <v>778</v>
      </c>
      <c r="J167" s="130" t="s">
        <v>780</v>
      </c>
    </row>
    <row r="168" spans="1:10" ht="14.25" x14ac:dyDescent="0.15">
      <c r="A168" s="130">
        <v>167</v>
      </c>
      <c r="B168" s="130">
        <v>2</v>
      </c>
      <c r="C168" s="130">
        <v>1</v>
      </c>
      <c r="D168" s="130">
        <v>1003</v>
      </c>
      <c r="E168" s="130" t="str">
        <f t="shared" si="2"/>
        <v>2-1-1003</v>
      </c>
      <c r="F168" s="131">
        <v>88.43</v>
      </c>
      <c r="G168" s="131">
        <v>72.14</v>
      </c>
      <c r="H168" s="130" t="s">
        <v>776</v>
      </c>
      <c r="I168" s="130" t="s">
        <v>778</v>
      </c>
      <c r="J168" s="130" t="s">
        <v>169</v>
      </c>
    </row>
    <row r="169" spans="1:10" ht="14.25" x14ac:dyDescent="0.15">
      <c r="A169" s="130">
        <v>168</v>
      </c>
      <c r="B169" s="130">
        <v>2</v>
      </c>
      <c r="C169" s="130">
        <v>1</v>
      </c>
      <c r="D169" s="130">
        <v>1004</v>
      </c>
      <c r="E169" s="130" t="str">
        <f t="shared" si="2"/>
        <v>2-1-1004</v>
      </c>
      <c r="F169" s="131">
        <v>88.55</v>
      </c>
      <c r="G169" s="131">
        <v>72.239999999999995</v>
      </c>
      <c r="H169" s="130" t="s">
        <v>776</v>
      </c>
      <c r="I169" s="130" t="s">
        <v>777</v>
      </c>
      <c r="J169" s="130" t="s">
        <v>364</v>
      </c>
    </row>
    <row r="170" spans="1:10" ht="14.25" x14ac:dyDescent="0.15">
      <c r="A170" s="130">
        <v>169</v>
      </c>
      <c r="B170" s="130">
        <v>2</v>
      </c>
      <c r="C170" s="130">
        <v>1</v>
      </c>
      <c r="D170" s="130">
        <v>1101</v>
      </c>
      <c r="E170" s="130" t="str">
        <f t="shared" si="2"/>
        <v>2-1-1101</v>
      </c>
      <c r="F170" s="131">
        <v>89.15</v>
      </c>
      <c r="G170" s="131">
        <v>72.73</v>
      </c>
      <c r="H170" s="130" t="s">
        <v>776</v>
      </c>
      <c r="I170" s="130" t="s">
        <v>777</v>
      </c>
      <c r="J170" s="130" t="s">
        <v>363</v>
      </c>
    </row>
    <row r="171" spans="1:10" ht="14.25" x14ac:dyDescent="0.15">
      <c r="A171" s="130">
        <v>170</v>
      </c>
      <c r="B171" s="130">
        <v>2</v>
      </c>
      <c r="C171" s="130">
        <v>1</v>
      </c>
      <c r="D171" s="130">
        <v>1102</v>
      </c>
      <c r="E171" s="130" t="str">
        <f t="shared" si="2"/>
        <v>2-1-1102</v>
      </c>
      <c r="F171" s="131">
        <v>88.43</v>
      </c>
      <c r="G171" s="131">
        <v>72.14</v>
      </c>
      <c r="H171" s="130" t="s">
        <v>776</v>
      </c>
      <c r="I171" s="130" t="s">
        <v>778</v>
      </c>
      <c r="J171" s="130" t="s">
        <v>780</v>
      </c>
    </row>
    <row r="172" spans="1:10" ht="14.25" x14ac:dyDescent="0.15">
      <c r="A172" s="130">
        <v>171</v>
      </c>
      <c r="B172" s="130">
        <v>2</v>
      </c>
      <c r="C172" s="130">
        <v>1</v>
      </c>
      <c r="D172" s="130">
        <v>1103</v>
      </c>
      <c r="E172" s="130" t="str">
        <f t="shared" si="2"/>
        <v>2-1-1103</v>
      </c>
      <c r="F172" s="131">
        <v>88.43</v>
      </c>
      <c r="G172" s="131">
        <v>72.14</v>
      </c>
      <c r="H172" s="130" t="s">
        <v>776</v>
      </c>
      <c r="I172" s="130" t="s">
        <v>778</v>
      </c>
      <c r="J172" s="130" t="s">
        <v>169</v>
      </c>
    </row>
    <row r="173" spans="1:10" ht="14.25" x14ac:dyDescent="0.15">
      <c r="A173" s="130">
        <v>172</v>
      </c>
      <c r="B173" s="130">
        <v>2</v>
      </c>
      <c r="C173" s="130">
        <v>1</v>
      </c>
      <c r="D173" s="130">
        <v>1104</v>
      </c>
      <c r="E173" s="130" t="str">
        <f t="shared" si="2"/>
        <v>2-1-1104</v>
      </c>
      <c r="F173" s="131">
        <v>88.55</v>
      </c>
      <c r="G173" s="131">
        <v>72.239999999999995</v>
      </c>
      <c r="H173" s="130" t="s">
        <v>776</v>
      </c>
      <c r="I173" s="130" t="s">
        <v>777</v>
      </c>
      <c r="J173" s="130" t="s">
        <v>364</v>
      </c>
    </row>
    <row r="174" spans="1:10" ht="14.25" x14ac:dyDescent="0.15">
      <c r="A174" s="130">
        <v>173</v>
      </c>
      <c r="B174" s="130">
        <v>2</v>
      </c>
      <c r="C174" s="130">
        <v>1</v>
      </c>
      <c r="D174" s="130">
        <v>1201</v>
      </c>
      <c r="E174" s="130" t="str">
        <f t="shared" si="2"/>
        <v>2-1-1201</v>
      </c>
      <c r="F174" s="131">
        <v>89.15</v>
      </c>
      <c r="G174" s="131">
        <v>72.73</v>
      </c>
      <c r="H174" s="130" t="s">
        <v>776</v>
      </c>
      <c r="I174" s="130" t="s">
        <v>777</v>
      </c>
      <c r="J174" s="130" t="s">
        <v>363</v>
      </c>
    </row>
    <row r="175" spans="1:10" ht="14.25" x14ac:dyDescent="0.15">
      <c r="A175" s="130">
        <v>174</v>
      </c>
      <c r="B175" s="130">
        <v>2</v>
      </c>
      <c r="C175" s="130">
        <v>1</v>
      </c>
      <c r="D175" s="130">
        <v>1202</v>
      </c>
      <c r="E175" s="130" t="str">
        <f t="shared" si="2"/>
        <v>2-1-1202</v>
      </c>
      <c r="F175" s="131">
        <v>88.43</v>
      </c>
      <c r="G175" s="131">
        <v>72.14</v>
      </c>
      <c r="H175" s="130" t="s">
        <v>776</v>
      </c>
      <c r="I175" s="130" t="s">
        <v>778</v>
      </c>
      <c r="J175" s="130" t="s">
        <v>780</v>
      </c>
    </row>
    <row r="176" spans="1:10" ht="14.25" x14ac:dyDescent="0.15">
      <c r="A176" s="130">
        <v>175</v>
      </c>
      <c r="B176" s="130">
        <v>2</v>
      </c>
      <c r="C176" s="130">
        <v>1</v>
      </c>
      <c r="D176" s="130">
        <v>1203</v>
      </c>
      <c r="E176" s="130" t="str">
        <f t="shared" si="2"/>
        <v>2-1-1203</v>
      </c>
      <c r="F176" s="131">
        <v>88.43</v>
      </c>
      <c r="G176" s="131">
        <v>72.14</v>
      </c>
      <c r="H176" s="130" t="s">
        <v>776</v>
      </c>
      <c r="I176" s="130" t="s">
        <v>778</v>
      </c>
      <c r="J176" s="130" t="s">
        <v>169</v>
      </c>
    </row>
    <row r="177" spans="1:10" ht="14.25" x14ac:dyDescent="0.15">
      <c r="A177" s="130">
        <v>176</v>
      </c>
      <c r="B177" s="130">
        <v>2</v>
      </c>
      <c r="C177" s="130">
        <v>1</v>
      </c>
      <c r="D177" s="130">
        <v>1204</v>
      </c>
      <c r="E177" s="130" t="str">
        <f t="shared" si="2"/>
        <v>2-1-1204</v>
      </c>
      <c r="F177" s="131">
        <v>88.55</v>
      </c>
      <c r="G177" s="131">
        <v>72.239999999999995</v>
      </c>
      <c r="H177" s="130" t="s">
        <v>776</v>
      </c>
      <c r="I177" s="130" t="s">
        <v>777</v>
      </c>
      <c r="J177" s="130" t="s">
        <v>364</v>
      </c>
    </row>
    <row r="178" spans="1:10" ht="14.25" x14ac:dyDescent="0.15">
      <c r="A178" s="130">
        <v>177</v>
      </c>
      <c r="B178" s="130">
        <v>2</v>
      </c>
      <c r="C178" s="130">
        <v>1</v>
      </c>
      <c r="D178" s="130">
        <v>1301</v>
      </c>
      <c r="E178" s="130" t="str">
        <f t="shared" si="2"/>
        <v>2-1-1301</v>
      </c>
      <c r="F178" s="131">
        <v>89.15</v>
      </c>
      <c r="G178" s="131">
        <v>72.73</v>
      </c>
      <c r="H178" s="130" t="s">
        <v>776</v>
      </c>
      <c r="I178" s="130" t="s">
        <v>777</v>
      </c>
      <c r="J178" s="130" t="s">
        <v>363</v>
      </c>
    </row>
    <row r="179" spans="1:10" ht="14.25" x14ac:dyDescent="0.15">
      <c r="A179" s="130">
        <v>178</v>
      </c>
      <c r="B179" s="130">
        <v>2</v>
      </c>
      <c r="C179" s="130">
        <v>1</v>
      </c>
      <c r="D179" s="130">
        <v>1302</v>
      </c>
      <c r="E179" s="130" t="str">
        <f t="shared" si="2"/>
        <v>2-1-1302</v>
      </c>
      <c r="F179" s="131">
        <v>88.43</v>
      </c>
      <c r="G179" s="131">
        <v>72.14</v>
      </c>
      <c r="H179" s="130" t="s">
        <v>776</v>
      </c>
      <c r="I179" s="130" t="s">
        <v>778</v>
      </c>
      <c r="J179" s="130" t="s">
        <v>780</v>
      </c>
    </row>
    <row r="180" spans="1:10" ht="14.25" x14ac:dyDescent="0.15">
      <c r="A180" s="130">
        <v>179</v>
      </c>
      <c r="B180" s="130">
        <v>2</v>
      </c>
      <c r="C180" s="130">
        <v>1</v>
      </c>
      <c r="D180" s="130">
        <v>1303</v>
      </c>
      <c r="E180" s="130" t="str">
        <f t="shared" si="2"/>
        <v>2-1-1303</v>
      </c>
      <c r="F180" s="131">
        <v>88.43</v>
      </c>
      <c r="G180" s="131">
        <v>72.14</v>
      </c>
      <c r="H180" s="130" t="s">
        <v>776</v>
      </c>
      <c r="I180" s="130" t="s">
        <v>778</v>
      </c>
      <c r="J180" s="130" t="s">
        <v>169</v>
      </c>
    </row>
    <row r="181" spans="1:10" ht="14.25" x14ac:dyDescent="0.15">
      <c r="A181" s="130">
        <v>180</v>
      </c>
      <c r="B181" s="130">
        <v>2</v>
      </c>
      <c r="C181" s="130">
        <v>1</v>
      </c>
      <c r="D181" s="130">
        <v>1304</v>
      </c>
      <c r="E181" s="130" t="str">
        <f t="shared" si="2"/>
        <v>2-1-1304</v>
      </c>
      <c r="F181" s="131">
        <v>88.55</v>
      </c>
      <c r="G181" s="131">
        <v>72.239999999999995</v>
      </c>
      <c r="H181" s="130" t="s">
        <v>776</v>
      </c>
      <c r="I181" s="130" t="s">
        <v>777</v>
      </c>
      <c r="J181" s="130" t="s">
        <v>364</v>
      </c>
    </row>
    <row r="182" spans="1:10" ht="14.25" x14ac:dyDescent="0.15">
      <c r="A182" s="130">
        <v>181</v>
      </c>
      <c r="B182" s="130">
        <v>2</v>
      </c>
      <c r="C182" s="130">
        <v>1</v>
      </c>
      <c r="D182" s="130">
        <v>1401</v>
      </c>
      <c r="E182" s="130" t="str">
        <f t="shared" si="2"/>
        <v>2-1-1401</v>
      </c>
      <c r="F182" s="131">
        <v>89.15</v>
      </c>
      <c r="G182" s="131">
        <v>72.73</v>
      </c>
      <c r="H182" s="130" t="s">
        <v>776</v>
      </c>
      <c r="I182" s="130" t="s">
        <v>777</v>
      </c>
      <c r="J182" s="130" t="s">
        <v>363</v>
      </c>
    </row>
    <row r="183" spans="1:10" ht="14.25" x14ac:dyDescent="0.15">
      <c r="A183" s="130">
        <v>182</v>
      </c>
      <c r="B183" s="130">
        <v>2</v>
      </c>
      <c r="C183" s="130">
        <v>1</v>
      </c>
      <c r="D183" s="130">
        <v>1402</v>
      </c>
      <c r="E183" s="130" t="str">
        <f t="shared" si="2"/>
        <v>2-1-1402</v>
      </c>
      <c r="F183" s="131">
        <v>88.43</v>
      </c>
      <c r="G183" s="131">
        <v>72.14</v>
      </c>
      <c r="H183" s="130" t="s">
        <v>776</v>
      </c>
      <c r="I183" s="130" t="s">
        <v>778</v>
      </c>
      <c r="J183" s="130" t="s">
        <v>780</v>
      </c>
    </row>
    <row r="184" spans="1:10" ht="14.25" x14ac:dyDescent="0.15">
      <c r="A184" s="130">
        <v>183</v>
      </c>
      <c r="B184" s="130">
        <v>2</v>
      </c>
      <c r="C184" s="130">
        <v>1</v>
      </c>
      <c r="D184" s="130">
        <v>1403</v>
      </c>
      <c r="E184" s="130" t="str">
        <f t="shared" si="2"/>
        <v>2-1-1403</v>
      </c>
      <c r="F184" s="131">
        <v>88.43</v>
      </c>
      <c r="G184" s="131">
        <v>72.14</v>
      </c>
      <c r="H184" s="130" t="s">
        <v>776</v>
      </c>
      <c r="I184" s="130" t="s">
        <v>778</v>
      </c>
      <c r="J184" s="130" t="s">
        <v>169</v>
      </c>
    </row>
    <row r="185" spans="1:10" ht="14.25" x14ac:dyDescent="0.15">
      <c r="A185" s="130">
        <v>184</v>
      </c>
      <c r="B185" s="130">
        <v>2</v>
      </c>
      <c r="C185" s="130">
        <v>1</v>
      </c>
      <c r="D185" s="130">
        <v>1404</v>
      </c>
      <c r="E185" s="130" t="str">
        <f t="shared" si="2"/>
        <v>2-1-1404</v>
      </c>
      <c r="F185" s="131">
        <v>88.55</v>
      </c>
      <c r="G185" s="131">
        <v>72.239999999999995</v>
      </c>
      <c r="H185" s="130" t="s">
        <v>776</v>
      </c>
      <c r="I185" s="130" t="s">
        <v>777</v>
      </c>
      <c r="J185" s="130" t="s">
        <v>364</v>
      </c>
    </row>
    <row r="186" spans="1:10" ht="14.25" x14ac:dyDescent="0.15">
      <c r="A186" s="130">
        <v>185</v>
      </c>
      <c r="B186" s="130">
        <v>2</v>
      </c>
      <c r="C186" s="130">
        <v>1</v>
      </c>
      <c r="D186" s="130">
        <v>1501</v>
      </c>
      <c r="E186" s="130" t="str">
        <f t="shared" si="2"/>
        <v>2-1-1501</v>
      </c>
      <c r="F186" s="131">
        <v>89.15</v>
      </c>
      <c r="G186" s="131">
        <v>72.73</v>
      </c>
      <c r="H186" s="130" t="s">
        <v>776</v>
      </c>
      <c r="I186" s="130" t="s">
        <v>777</v>
      </c>
      <c r="J186" s="130" t="s">
        <v>363</v>
      </c>
    </row>
    <row r="187" spans="1:10" ht="14.25" x14ac:dyDescent="0.15">
      <c r="A187" s="130">
        <v>186</v>
      </c>
      <c r="B187" s="130">
        <v>2</v>
      </c>
      <c r="C187" s="130">
        <v>1</v>
      </c>
      <c r="D187" s="130">
        <v>1502</v>
      </c>
      <c r="E187" s="130" t="str">
        <f t="shared" si="2"/>
        <v>2-1-1502</v>
      </c>
      <c r="F187" s="131">
        <v>88.43</v>
      </c>
      <c r="G187" s="131">
        <v>72.14</v>
      </c>
      <c r="H187" s="130" t="s">
        <v>776</v>
      </c>
      <c r="I187" s="130" t="s">
        <v>778</v>
      </c>
      <c r="J187" s="130" t="s">
        <v>780</v>
      </c>
    </row>
    <row r="188" spans="1:10" ht="14.25" x14ac:dyDescent="0.15">
      <c r="A188" s="130">
        <v>187</v>
      </c>
      <c r="B188" s="130">
        <v>2</v>
      </c>
      <c r="C188" s="130">
        <v>1</v>
      </c>
      <c r="D188" s="130">
        <v>1503</v>
      </c>
      <c r="E188" s="130" t="str">
        <f t="shared" si="2"/>
        <v>2-1-1503</v>
      </c>
      <c r="F188" s="131">
        <v>88.43</v>
      </c>
      <c r="G188" s="131">
        <v>72.14</v>
      </c>
      <c r="H188" s="130" t="s">
        <v>776</v>
      </c>
      <c r="I188" s="130" t="s">
        <v>778</v>
      </c>
      <c r="J188" s="130" t="s">
        <v>169</v>
      </c>
    </row>
    <row r="189" spans="1:10" ht="14.25" x14ac:dyDescent="0.15">
      <c r="A189" s="130">
        <v>188</v>
      </c>
      <c r="B189" s="130">
        <v>2</v>
      </c>
      <c r="C189" s="130">
        <v>1</v>
      </c>
      <c r="D189" s="130">
        <v>1504</v>
      </c>
      <c r="E189" s="130" t="str">
        <f t="shared" si="2"/>
        <v>2-1-1504</v>
      </c>
      <c r="F189" s="131">
        <v>88.55</v>
      </c>
      <c r="G189" s="131">
        <v>72.239999999999995</v>
      </c>
      <c r="H189" s="130" t="s">
        <v>776</v>
      </c>
      <c r="I189" s="130" t="s">
        <v>777</v>
      </c>
      <c r="J189" s="130" t="s">
        <v>364</v>
      </c>
    </row>
    <row r="190" spans="1:10" ht="14.25" x14ac:dyDescent="0.15">
      <c r="A190" s="130">
        <v>189</v>
      </c>
      <c r="B190" s="130">
        <v>2</v>
      </c>
      <c r="C190" s="130">
        <v>1</v>
      </c>
      <c r="D190" s="130">
        <v>1601</v>
      </c>
      <c r="E190" s="130" t="str">
        <f t="shared" si="2"/>
        <v>2-1-1601</v>
      </c>
      <c r="F190" s="131">
        <v>89.15</v>
      </c>
      <c r="G190" s="131">
        <v>72.73</v>
      </c>
      <c r="H190" s="130" t="s">
        <v>776</v>
      </c>
      <c r="I190" s="130" t="s">
        <v>777</v>
      </c>
      <c r="J190" s="130" t="s">
        <v>363</v>
      </c>
    </row>
    <row r="191" spans="1:10" ht="14.25" x14ac:dyDescent="0.15">
      <c r="A191" s="130">
        <v>190</v>
      </c>
      <c r="B191" s="130">
        <v>2</v>
      </c>
      <c r="C191" s="130">
        <v>1</v>
      </c>
      <c r="D191" s="130">
        <v>1602</v>
      </c>
      <c r="E191" s="130" t="str">
        <f t="shared" si="2"/>
        <v>2-1-1602</v>
      </c>
      <c r="F191" s="131">
        <v>88.43</v>
      </c>
      <c r="G191" s="131">
        <v>72.14</v>
      </c>
      <c r="H191" s="130" t="s">
        <v>776</v>
      </c>
      <c r="I191" s="130" t="s">
        <v>778</v>
      </c>
      <c r="J191" s="130" t="s">
        <v>780</v>
      </c>
    </row>
    <row r="192" spans="1:10" ht="14.25" x14ac:dyDescent="0.15">
      <c r="A192" s="130">
        <v>191</v>
      </c>
      <c r="B192" s="130">
        <v>2</v>
      </c>
      <c r="C192" s="130">
        <v>1</v>
      </c>
      <c r="D192" s="130">
        <v>1603</v>
      </c>
      <c r="E192" s="130" t="str">
        <f t="shared" si="2"/>
        <v>2-1-1603</v>
      </c>
      <c r="F192" s="131">
        <v>88.43</v>
      </c>
      <c r="G192" s="131">
        <v>72.14</v>
      </c>
      <c r="H192" s="130" t="s">
        <v>776</v>
      </c>
      <c r="I192" s="130" t="s">
        <v>778</v>
      </c>
      <c r="J192" s="130" t="s">
        <v>169</v>
      </c>
    </row>
    <row r="193" spans="1:10" ht="14.25" x14ac:dyDescent="0.15">
      <c r="A193" s="130">
        <v>192</v>
      </c>
      <c r="B193" s="130">
        <v>2</v>
      </c>
      <c r="C193" s="130">
        <v>1</v>
      </c>
      <c r="D193" s="130">
        <v>1604</v>
      </c>
      <c r="E193" s="130" t="str">
        <f t="shared" si="2"/>
        <v>2-1-1604</v>
      </c>
      <c r="F193" s="131">
        <v>88.55</v>
      </c>
      <c r="G193" s="131">
        <v>72.239999999999995</v>
      </c>
      <c r="H193" s="130" t="s">
        <v>776</v>
      </c>
      <c r="I193" s="130" t="s">
        <v>777</v>
      </c>
      <c r="J193" s="130" t="s">
        <v>364</v>
      </c>
    </row>
    <row r="194" spans="1:10" ht="14.25" x14ac:dyDescent="0.15">
      <c r="A194" s="130">
        <v>193</v>
      </c>
      <c r="B194" s="130">
        <v>2</v>
      </c>
      <c r="C194" s="130">
        <v>2</v>
      </c>
      <c r="D194" s="130">
        <v>101</v>
      </c>
      <c r="E194" s="130" t="str">
        <f t="shared" ref="E194:E257" si="3">B194&amp;-C194&amp;-D194</f>
        <v>2-2-101</v>
      </c>
      <c r="F194" s="131">
        <v>88.55</v>
      </c>
      <c r="G194" s="131">
        <v>72.239999999999995</v>
      </c>
      <c r="H194" s="130" t="s">
        <v>776</v>
      </c>
      <c r="I194" s="130" t="s">
        <v>777</v>
      </c>
      <c r="J194" s="130" t="s">
        <v>366</v>
      </c>
    </row>
    <row r="195" spans="1:10" ht="14.25" x14ac:dyDescent="0.15">
      <c r="A195" s="130">
        <v>194</v>
      </c>
      <c r="B195" s="130">
        <v>2</v>
      </c>
      <c r="C195" s="130">
        <v>2</v>
      </c>
      <c r="D195" s="130">
        <v>102</v>
      </c>
      <c r="E195" s="130" t="str">
        <f t="shared" si="3"/>
        <v>2-2-102</v>
      </c>
      <c r="F195" s="131">
        <v>88.43</v>
      </c>
      <c r="G195" s="131">
        <v>72.14</v>
      </c>
      <c r="H195" s="130" t="s">
        <v>776</v>
      </c>
      <c r="I195" s="130" t="s">
        <v>778</v>
      </c>
      <c r="J195" s="130" t="s">
        <v>780</v>
      </c>
    </row>
    <row r="196" spans="1:10" ht="14.25" x14ac:dyDescent="0.15">
      <c r="A196" s="130">
        <v>195</v>
      </c>
      <c r="B196" s="130">
        <v>2</v>
      </c>
      <c r="C196" s="130">
        <v>2</v>
      </c>
      <c r="D196" s="130">
        <v>103</v>
      </c>
      <c r="E196" s="130" t="str">
        <f t="shared" si="3"/>
        <v>2-2-103</v>
      </c>
      <c r="F196" s="131">
        <v>88.43</v>
      </c>
      <c r="G196" s="131">
        <v>72.14</v>
      </c>
      <c r="H196" s="130" t="s">
        <v>776</v>
      </c>
      <c r="I196" s="130" t="s">
        <v>778</v>
      </c>
      <c r="J196" s="130" t="s">
        <v>169</v>
      </c>
    </row>
    <row r="197" spans="1:10" ht="14.25" x14ac:dyDescent="0.15">
      <c r="A197" s="130">
        <v>196</v>
      </c>
      <c r="B197" s="130">
        <v>2</v>
      </c>
      <c r="C197" s="130">
        <v>2</v>
      </c>
      <c r="D197" s="130">
        <v>104</v>
      </c>
      <c r="E197" s="130" t="str">
        <f t="shared" si="3"/>
        <v>2-2-104</v>
      </c>
      <c r="F197" s="131">
        <v>88.41</v>
      </c>
      <c r="G197" s="131">
        <v>72.12</v>
      </c>
      <c r="H197" s="130" t="s">
        <v>776</v>
      </c>
      <c r="I197" s="130" t="s">
        <v>777</v>
      </c>
      <c r="J197" s="130" t="s">
        <v>364</v>
      </c>
    </row>
    <row r="198" spans="1:10" ht="14.25" x14ac:dyDescent="0.15">
      <c r="A198" s="130">
        <v>197</v>
      </c>
      <c r="B198" s="130">
        <v>2</v>
      </c>
      <c r="C198" s="130">
        <v>2</v>
      </c>
      <c r="D198" s="130">
        <v>201</v>
      </c>
      <c r="E198" s="130" t="str">
        <f t="shared" si="3"/>
        <v>2-2-201</v>
      </c>
      <c r="F198" s="131">
        <v>88.55</v>
      </c>
      <c r="G198" s="131">
        <v>72.239999999999995</v>
      </c>
      <c r="H198" s="130" t="s">
        <v>776</v>
      </c>
      <c r="I198" s="130" t="s">
        <v>777</v>
      </c>
      <c r="J198" s="130" t="s">
        <v>366</v>
      </c>
    </row>
    <row r="199" spans="1:10" ht="14.25" x14ac:dyDescent="0.15">
      <c r="A199" s="130">
        <v>198</v>
      </c>
      <c r="B199" s="130">
        <v>2</v>
      </c>
      <c r="C199" s="130">
        <v>2</v>
      </c>
      <c r="D199" s="130">
        <v>202</v>
      </c>
      <c r="E199" s="130" t="str">
        <f t="shared" si="3"/>
        <v>2-2-202</v>
      </c>
      <c r="F199" s="131">
        <v>88.43</v>
      </c>
      <c r="G199" s="131">
        <v>72.14</v>
      </c>
      <c r="H199" s="130" t="s">
        <v>776</v>
      </c>
      <c r="I199" s="130" t="s">
        <v>778</v>
      </c>
      <c r="J199" s="130" t="s">
        <v>780</v>
      </c>
    </row>
    <row r="200" spans="1:10" ht="14.25" x14ac:dyDescent="0.15">
      <c r="A200" s="130">
        <v>199</v>
      </c>
      <c r="B200" s="130">
        <v>2</v>
      </c>
      <c r="C200" s="130">
        <v>2</v>
      </c>
      <c r="D200" s="130">
        <v>203</v>
      </c>
      <c r="E200" s="130" t="str">
        <f t="shared" si="3"/>
        <v>2-2-203</v>
      </c>
      <c r="F200" s="131">
        <v>88.43</v>
      </c>
      <c r="G200" s="131">
        <v>72.14</v>
      </c>
      <c r="H200" s="130" t="s">
        <v>776</v>
      </c>
      <c r="I200" s="130" t="s">
        <v>778</v>
      </c>
      <c r="J200" s="130" t="s">
        <v>169</v>
      </c>
    </row>
    <row r="201" spans="1:10" ht="14.25" x14ac:dyDescent="0.15">
      <c r="A201" s="130">
        <v>200</v>
      </c>
      <c r="B201" s="130">
        <v>2</v>
      </c>
      <c r="C201" s="130">
        <v>2</v>
      </c>
      <c r="D201" s="130">
        <v>204</v>
      </c>
      <c r="E201" s="130" t="str">
        <f t="shared" si="3"/>
        <v>2-2-204</v>
      </c>
      <c r="F201" s="131">
        <v>88.41</v>
      </c>
      <c r="G201" s="131">
        <v>72.12</v>
      </c>
      <c r="H201" s="130" t="s">
        <v>776</v>
      </c>
      <c r="I201" s="130" t="s">
        <v>777</v>
      </c>
      <c r="J201" s="130" t="s">
        <v>364</v>
      </c>
    </row>
    <row r="202" spans="1:10" ht="14.25" x14ac:dyDescent="0.15">
      <c r="A202" s="130">
        <v>201</v>
      </c>
      <c r="B202" s="130">
        <v>2</v>
      </c>
      <c r="C202" s="130">
        <v>2</v>
      </c>
      <c r="D202" s="130">
        <v>301</v>
      </c>
      <c r="E202" s="130" t="str">
        <f t="shared" si="3"/>
        <v>2-2-301</v>
      </c>
      <c r="F202" s="131">
        <v>88.55</v>
      </c>
      <c r="G202" s="131">
        <v>72.239999999999995</v>
      </c>
      <c r="H202" s="130" t="s">
        <v>776</v>
      </c>
      <c r="I202" s="130" t="s">
        <v>777</v>
      </c>
      <c r="J202" s="130" t="s">
        <v>366</v>
      </c>
    </row>
    <row r="203" spans="1:10" ht="14.25" x14ac:dyDescent="0.15">
      <c r="A203" s="130">
        <v>202</v>
      </c>
      <c r="B203" s="130">
        <v>2</v>
      </c>
      <c r="C203" s="130">
        <v>2</v>
      </c>
      <c r="D203" s="130">
        <v>302</v>
      </c>
      <c r="E203" s="130" t="str">
        <f t="shared" si="3"/>
        <v>2-2-302</v>
      </c>
      <c r="F203" s="131">
        <v>88.43</v>
      </c>
      <c r="G203" s="131">
        <v>72.14</v>
      </c>
      <c r="H203" s="130" t="s">
        <v>776</v>
      </c>
      <c r="I203" s="130" t="s">
        <v>778</v>
      </c>
      <c r="J203" s="130" t="s">
        <v>780</v>
      </c>
    </row>
    <row r="204" spans="1:10" ht="14.25" x14ac:dyDescent="0.15">
      <c r="A204" s="130">
        <v>203</v>
      </c>
      <c r="B204" s="130">
        <v>2</v>
      </c>
      <c r="C204" s="130">
        <v>2</v>
      </c>
      <c r="D204" s="130">
        <v>303</v>
      </c>
      <c r="E204" s="130" t="str">
        <f t="shared" si="3"/>
        <v>2-2-303</v>
      </c>
      <c r="F204" s="131">
        <v>88.43</v>
      </c>
      <c r="G204" s="131">
        <v>72.14</v>
      </c>
      <c r="H204" s="130" t="s">
        <v>776</v>
      </c>
      <c r="I204" s="130" t="s">
        <v>778</v>
      </c>
      <c r="J204" s="130" t="s">
        <v>169</v>
      </c>
    </row>
    <row r="205" spans="1:10" ht="14.25" x14ac:dyDescent="0.15">
      <c r="A205" s="130">
        <v>204</v>
      </c>
      <c r="B205" s="130">
        <v>2</v>
      </c>
      <c r="C205" s="130">
        <v>2</v>
      </c>
      <c r="D205" s="130">
        <v>304</v>
      </c>
      <c r="E205" s="130" t="str">
        <f t="shared" si="3"/>
        <v>2-2-304</v>
      </c>
      <c r="F205" s="131">
        <v>88.41</v>
      </c>
      <c r="G205" s="131">
        <v>72.12</v>
      </c>
      <c r="H205" s="130" t="s">
        <v>776</v>
      </c>
      <c r="I205" s="130" t="s">
        <v>777</v>
      </c>
      <c r="J205" s="130" t="s">
        <v>364</v>
      </c>
    </row>
    <row r="206" spans="1:10" ht="14.25" x14ac:dyDescent="0.15">
      <c r="A206" s="130">
        <v>205</v>
      </c>
      <c r="B206" s="130">
        <v>2</v>
      </c>
      <c r="C206" s="130">
        <v>2</v>
      </c>
      <c r="D206" s="130">
        <v>401</v>
      </c>
      <c r="E206" s="130" t="str">
        <f t="shared" si="3"/>
        <v>2-2-401</v>
      </c>
      <c r="F206" s="131">
        <v>88.55</v>
      </c>
      <c r="G206" s="131">
        <v>72.239999999999995</v>
      </c>
      <c r="H206" s="130" t="s">
        <v>776</v>
      </c>
      <c r="I206" s="130" t="s">
        <v>777</v>
      </c>
      <c r="J206" s="130" t="s">
        <v>366</v>
      </c>
    </row>
    <row r="207" spans="1:10" ht="14.25" x14ac:dyDescent="0.15">
      <c r="A207" s="130">
        <v>206</v>
      </c>
      <c r="B207" s="130">
        <v>2</v>
      </c>
      <c r="C207" s="130">
        <v>2</v>
      </c>
      <c r="D207" s="130">
        <v>402</v>
      </c>
      <c r="E207" s="130" t="str">
        <f t="shared" si="3"/>
        <v>2-2-402</v>
      </c>
      <c r="F207" s="131">
        <v>88.43</v>
      </c>
      <c r="G207" s="131">
        <v>72.14</v>
      </c>
      <c r="H207" s="130" t="s">
        <v>776</v>
      </c>
      <c r="I207" s="130" t="s">
        <v>778</v>
      </c>
      <c r="J207" s="130" t="s">
        <v>780</v>
      </c>
    </row>
    <row r="208" spans="1:10" ht="14.25" x14ac:dyDescent="0.15">
      <c r="A208" s="130">
        <v>207</v>
      </c>
      <c r="B208" s="130">
        <v>2</v>
      </c>
      <c r="C208" s="130">
        <v>2</v>
      </c>
      <c r="D208" s="130">
        <v>403</v>
      </c>
      <c r="E208" s="130" t="str">
        <f t="shared" si="3"/>
        <v>2-2-403</v>
      </c>
      <c r="F208" s="131">
        <v>88.43</v>
      </c>
      <c r="G208" s="131">
        <v>72.14</v>
      </c>
      <c r="H208" s="130" t="s">
        <v>776</v>
      </c>
      <c r="I208" s="130" t="s">
        <v>778</v>
      </c>
      <c r="J208" s="130" t="s">
        <v>169</v>
      </c>
    </row>
    <row r="209" spans="1:10" ht="14.25" x14ac:dyDescent="0.15">
      <c r="A209" s="130">
        <v>208</v>
      </c>
      <c r="B209" s="130">
        <v>2</v>
      </c>
      <c r="C209" s="130">
        <v>2</v>
      </c>
      <c r="D209" s="130">
        <v>404</v>
      </c>
      <c r="E209" s="130" t="str">
        <f t="shared" si="3"/>
        <v>2-2-404</v>
      </c>
      <c r="F209" s="131">
        <v>88.41</v>
      </c>
      <c r="G209" s="131">
        <v>72.12</v>
      </c>
      <c r="H209" s="130" t="s">
        <v>776</v>
      </c>
      <c r="I209" s="130" t="s">
        <v>777</v>
      </c>
      <c r="J209" s="130" t="s">
        <v>364</v>
      </c>
    </row>
    <row r="210" spans="1:10" ht="14.25" x14ac:dyDescent="0.15">
      <c r="A210" s="130">
        <v>209</v>
      </c>
      <c r="B210" s="130">
        <v>2</v>
      </c>
      <c r="C210" s="130">
        <v>2</v>
      </c>
      <c r="D210" s="130">
        <v>501</v>
      </c>
      <c r="E210" s="130" t="str">
        <f t="shared" si="3"/>
        <v>2-2-501</v>
      </c>
      <c r="F210" s="131">
        <v>88.55</v>
      </c>
      <c r="G210" s="131">
        <v>72.239999999999995</v>
      </c>
      <c r="H210" s="130" t="s">
        <v>776</v>
      </c>
      <c r="I210" s="130" t="s">
        <v>777</v>
      </c>
      <c r="J210" s="130" t="s">
        <v>366</v>
      </c>
    </row>
    <row r="211" spans="1:10" ht="14.25" x14ac:dyDescent="0.15">
      <c r="A211" s="130">
        <v>210</v>
      </c>
      <c r="B211" s="130">
        <v>2</v>
      </c>
      <c r="C211" s="130">
        <v>2</v>
      </c>
      <c r="D211" s="130">
        <v>502</v>
      </c>
      <c r="E211" s="130" t="str">
        <f t="shared" si="3"/>
        <v>2-2-502</v>
      </c>
      <c r="F211" s="131">
        <v>88.43</v>
      </c>
      <c r="G211" s="131">
        <v>72.14</v>
      </c>
      <c r="H211" s="130" t="s">
        <v>776</v>
      </c>
      <c r="I211" s="130" t="s">
        <v>778</v>
      </c>
      <c r="J211" s="130" t="s">
        <v>780</v>
      </c>
    </row>
    <row r="212" spans="1:10" ht="14.25" x14ac:dyDescent="0.15">
      <c r="A212" s="130">
        <v>211</v>
      </c>
      <c r="B212" s="130">
        <v>2</v>
      </c>
      <c r="C212" s="130">
        <v>2</v>
      </c>
      <c r="D212" s="130">
        <v>503</v>
      </c>
      <c r="E212" s="130" t="str">
        <f t="shared" si="3"/>
        <v>2-2-503</v>
      </c>
      <c r="F212" s="131">
        <v>88.43</v>
      </c>
      <c r="G212" s="131">
        <v>72.14</v>
      </c>
      <c r="H212" s="130" t="s">
        <v>776</v>
      </c>
      <c r="I212" s="130" t="s">
        <v>778</v>
      </c>
      <c r="J212" s="130" t="s">
        <v>169</v>
      </c>
    </row>
    <row r="213" spans="1:10" ht="14.25" x14ac:dyDescent="0.15">
      <c r="A213" s="130">
        <v>212</v>
      </c>
      <c r="B213" s="130">
        <v>2</v>
      </c>
      <c r="C213" s="130">
        <v>2</v>
      </c>
      <c r="D213" s="130">
        <v>504</v>
      </c>
      <c r="E213" s="130" t="str">
        <f t="shared" si="3"/>
        <v>2-2-504</v>
      </c>
      <c r="F213" s="131">
        <v>88.41</v>
      </c>
      <c r="G213" s="131">
        <v>72.12</v>
      </c>
      <c r="H213" s="130" t="s">
        <v>776</v>
      </c>
      <c r="I213" s="130" t="s">
        <v>777</v>
      </c>
      <c r="J213" s="130" t="s">
        <v>364</v>
      </c>
    </row>
    <row r="214" spans="1:10" ht="14.25" x14ac:dyDescent="0.15">
      <c r="A214" s="130">
        <v>213</v>
      </c>
      <c r="B214" s="130">
        <v>2</v>
      </c>
      <c r="C214" s="130">
        <v>2</v>
      </c>
      <c r="D214" s="130">
        <v>601</v>
      </c>
      <c r="E214" s="130" t="str">
        <f t="shared" si="3"/>
        <v>2-2-601</v>
      </c>
      <c r="F214" s="131">
        <v>88.55</v>
      </c>
      <c r="G214" s="131">
        <v>72.239999999999995</v>
      </c>
      <c r="H214" s="130" t="s">
        <v>776</v>
      </c>
      <c r="I214" s="130" t="s">
        <v>777</v>
      </c>
      <c r="J214" s="130" t="s">
        <v>366</v>
      </c>
    </row>
    <row r="215" spans="1:10" ht="14.25" x14ac:dyDescent="0.15">
      <c r="A215" s="130">
        <v>214</v>
      </c>
      <c r="B215" s="130">
        <v>2</v>
      </c>
      <c r="C215" s="130">
        <v>2</v>
      </c>
      <c r="D215" s="130">
        <v>602</v>
      </c>
      <c r="E215" s="130" t="str">
        <f t="shared" si="3"/>
        <v>2-2-602</v>
      </c>
      <c r="F215" s="131">
        <v>88.43</v>
      </c>
      <c r="G215" s="131">
        <v>72.14</v>
      </c>
      <c r="H215" s="130" t="s">
        <v>776</v>
      </c>
      <c r="I215" s="130" t="s">
        <v>778</v>
      </c>
      <c r="J215" s="130" t="s">
        <v>780</v>
      </c>
    </row>
    <row r="216" spans="1:10" ht="14.25" x14ac:dyDescent="0.15">
      <c r="A216" s="130">
        <v>215</v>
      </c>
      <c r="B216" s="130">
        <v>2</v>
      </c>
      <c r="C216" s="130">
        <v>2</v>
      </c>
      <c r="D216" s="130">
        <v>603</v>
      </c>
      <c r="E216" s="130" t="str">
        <f t="shared" si="3"/>
        <v>2-2-603</v>
      </c>
      <c r="F216" s="131">
        <v>88.43</v>
      </c>
      <c r="G216" s="131">
        <v>72.14</v>
      </c>
      <c r="H216" s="130" t="s">
        <v>776</v>
      </c>
      <c r="I216" s="130" t="s">
        <v>778</v>
      </c>
      <c r="J216" s="130" t="s">
        <v>169</v>
      </c>
    </row>
    <row r="217" spans="1:10" ht="14.25" x14ac:dyDescent="0.15">
      <c r="A217" s="130">
        <v>216</v>
      </c>
      <c r="B217" s="130">
        <v>2</v>
      </c>
      <c r="C217" s="130">
        <v>2</v>
      </c>
      <c r="D217" s="130">
        <v>604</v>
      </c>
      <c r="E217" s="130" t="str">
        <f t="shared" si="3"/>
        <v>2-2-604</v>
      </c>
      <c r="F217" s="131">
        <v>88.41</v>
      </c>
      <c r="G217" s="131">
        <v>72.12</v>
      </c>
      <c r="H217" s="130" t="s">
        <v>776</v>
      </c>
      <c r="I217" s="130" t="s">
        <v>777</v>
      </c>
      <c r="J217" s="130" t="s">
        <v>364</v>
      </c>
    </row>
    <row r="218" spans="1:10" ht="14.25" x14ac:dyDescent="0.15">
      <c r="A218" s="130">
        <v>217</v>
      </c>
      <c r="B218" s="130">
        <v>2</v>
      </c>
      <c r="C218" s="130">
        <v>2</v>
      </c>
      <c r="D218" s="130">
        <v>701</v>
      </c>
      <c r="E218" s="130" t="str">
        <f t="shared" si="3"/>
        <v>2-2-701</v>
      </c>
      <c r="F218" s="131">
        <v>88.55</v>
      </c>
      <c r="G218" s="131">
        <v>72.239999999999995</v>
      </c>
      <c r="H218" s="130" t="s">
        <v>776</v>
      </c>
      <c r="I218" s="130" t="s">
        <v>777</v>
      </c>
      <c r="J218" s="130" t="s">
        <v>366</v>
      </c>
    </row>
    <row r="219" spans="1:10" ht="14.25" x14ac:dyDescent="0.15">
      <c r="A219" s="130">
        <v>218</v>
      </c>
      <c r="B219" s="130">
        <v>2</v>
      </c>
      <c r="C219" s="130">
        <v>2</v>
      </c>
      <c r="D219" s="130">
        <v>702</v>
      </c>
      <c r="E219" s="130" t="str">
        <f t="shared" si="3"/>
        <v>2-2-702</v>
      </c>
      <c r="F219" s="131">
        <v>88.43</v>
      </c>
      <c r="G219" s="131">
        <v>72.14</v>
      </c>
      <c r="H219" s="130" t="s">
        <v>776</v>
      </c>
      <c r="I219" s="130" t="s">
        <v>778</v>
      </c>
      <c r="J219" s="130" t="s">
        <v>780</v>
      </c>
    </row>
    <row r="220" spans="1:10" ht="14.25" x14ac:dyDescent="0.15">
      <c r="A220" s="130">
        <v>219</v>
      </c>
      <c r="B220" s="130">
        <v>2</v>
      </c>
      <c r="C220" s="130">
        <v>2</v>
      </c>
      <c r="D220" s="130">
        <v>703</v>
      </c>
      <c r="E220" s="130" t="str">
        <f t="shared" si="3"/>
        <v>2-2-703</v>
      </c>
      <c r="F220" s="131">
        <v>88.43</v>
      </c>
      <c r="G220" s="131">
        <v>72.14</v>
      </c>
      <c r="H220" s="130" t="s">
        <v>776</v>
      </c>
      <c r="I220" s="130" t="s">
        <v>778</v>
      </c>
      <c r="J220" s="130" t="s">
        <v>169</v>
      </c>
    </row>
    <row r="221" spans="1:10" ht="14.25" x14ac:dyDescent="0.15">
      <c r="A221" s="130">
        <v>220</v>
      </c>
      <c r="B221" s="130">
        <v>2</v>
      </c>
      <c r="C221" s="130">
        <v>2</v>
      </c>
      <c r="D221" s="130">
        <v>704</v>
      </c>
      <c r="E221" s="130" t="str">
        <f t="shared" si="3"/>
        <v>2-2-704</v>
      </c>
      <c r="F221" s="131">
        <v>88.41</v>
      </c>
      <c r="G221" s="131">
        <v>72.12</v>
      </c>
      <c r="H221" s="130" t="s">
        <v>776</v>
      </c>
      <c r="I221" s="130" t="s">
        <v>777</v>
      </c>
      <c r="J221" s="130" t="s">
        <v>364</v>
      </c>
    </row>
    <row r="222" spans="1:10" ht="14.25" x14ac:dyDescent="0.15">
      <c r="A222" s="130">
        <v>221</v>
      </c>
      <c r="B222" s="130">
        <v>2</v>
      </c>
      <c r="C222" s="130">
        <v>2</v>
      </c>
      <c r="D222" s="130">
        <v>801</v>
      </c>
      <c r="E222" s="130" t="str">
        <f t="shared" si="3"/>
        <v>2-2-801</v>
      </c>
      <c r="F222" s="131">
        <v>88.55</v>
      </c>
      <c r="G222" s="131">
        <v>72.239999999999995</v>
      </c>
      <c r="H222" s="130" t="s">
        <v>776</v>
      </c>
      <c r="I222" s="130" t="s">
        <v>777</v>
      </c>
      <c r="J222" s="130" t="s">
        <v>366</v>
      </c>
    </row>
    <row r="223" spans="1:10" ht="14.25" x14ac:dyDescent="0.15">
      <c r="A223" s="130">
        <v>222</v>
      </c>
      <c r="B223" s="130">
        <v>2</v>
      </c>
      <c r="C223" s="130">
        <v>2</v>
      </c>
      <c r="D223" s="130">
        <v>802</v>
      </c>
      <c r="E223" s="130" t="str">
        <f t="shared" si="3"/>
        <v>2-2-802</v>
      </c>
      <c r="F223" s="131">
        <v>88.43</v>
      </c>
      <c r="G223" s="131">
        <v>72.14</v>
      </c>
      <c r="H223" s="130" t="s">
        <v>776</v>
      </c>
      <c r="I223" s="130" t="s">
        <v>778</v>
      </c>
      <c r="J223" s="130" t="s">
        <v>780</v>
      </c>
    </row>
    <row r="224" spans="1:10" ht="14.25" x14ac:dyDescent="0.15">
      <c r="A224" s="130">
        <v>223</v>
      </c>
      <c r="B224" s="130">
        <v>2</v>
      </c>
      <c r="C224" s="130">
        <v>2</v>
      </c>
      <c r="D224" s="130">
        <v>803</v>
      </c>
      <c r="E224" s="130" t="str">
        <f t="shared" si="3"/>
        <v>2-2-803</v>
      </c>
      <c r="F224" s="131">
        <v>88.43</v>
      </c>
      <c r="G224" s="131">
        <v>72.14</v>
      </c>
      <c r="H224" s="130" t="s">
        <v>776</v>
      </c>
      <c r="I224" s="130" t="s">
        <v>778</v>
      </c>
      <c r="J224" s="130" t="s">
        <v>169</v>
      </c>
    </row>
    <row r="225" spans="1:10" ht="14.25" x14ac:dyDescent="0.15">
      <c r="A225" s="130">
        <v>224</v>
      </c>
      <c r="B225" s="130">
        <v>2</v>
      </c>
      <c r="C225" s="130">
        <v>2</v>
      </c>
      <c r="D225" s="130">
        <v>804</v>
      </c>
      <c r="E225" s="130" t="str">
        <f t="shared" si="3"/>
        <v>2-2-804</v>
      </c>
      <c r="F225" s="131">
        <v>88.41</v>
      </c>
      <c r="G225" s="131">
        <v>72.12</v>
      </c>
      <c r="H225" s="130" t="s">
        <v>776</v>
      </c>
      <c r="I225" s="130" t="s">
        <v>777</v>
      </c>
      <c r="J225" s="130" t="s">
        <v>364</v>
      </c>
    </row>
    <row r="226" spans="1:10" ht="14.25" x14ac:dyDescent="0.15">
      <c r="A226" s="130">
        <v>225</v>
      </c>
      <c r="B226" s="130">
        <v>2</v>
      </c>
      <c r="C226" s="130">
        <v>2</v>
      </c>
      <c r="D226" s="130">
        <v>901</v>
      </c>
      <c r="E226" s="130" t="str">
        <f t="shared" si="3"/>
        <v>2-2-901</v>
      </c>
      <c r="F226" s="131">
        <v>88.55</v>
      </c>
      <c r="G226" s="131">
        <v>72.239999999999995</v>
      </c>
      <c r="H226" s="130" t="s">
        <v>776</v>
      </c>
      <c r="I226" s="130" t="s">
        <v>777</v>
      </c>
      <c r="J226" s="130" t="s">
        <v>366</v>
      </c>
    </row>
    <row r="227" spans="1:10" ht="14.25" x14ac:dyDescent="0.15">
      <c r="A227" s="130">
        <v>226</v>
      </c>
      <c r="B227" s="130">
        <v>2</v>
      </c>
      <c r="C227" s="130">
        <v>2</v>
      </c>
      <c r="D227" s="130">
        <v>902</v>
      </c>
      <c r="E227" s="130" t="str">
        <f t="shared" si="3"/>
        <v>2-2-902</v>
      </c>
      <c r="F227" s="131">
        <v>88.43</v>
      </c>
      <c r="G227" s="131">
        <v>72.14</v>
      </c>
      <c r="H227" s="130" t="s">
        <v>776</v>
      </c>
      <c r="I227" s="130" t="s">
        <v>778</v>
      </c>
      <c r="J227" s="130" t="s">
        <v>780</v>
      </c>
    </row>
    <row r="228" spans="1:10" ht="14.25" x14ac:dyDescent="0.15">
      <c r="A228" s="130">
        <v>227</v>
      </c>
      <c r="B228" s="130">
        <v>2</v>
      </c>
      <c r="C228" s="130">
        <v>2</v>
      </c>
      <c r="D228" s="130">
        <v>903</v>
      </c>
      <c r="E228" s="130" t="str">
        <f t="shared" si="3"/>
        <v>2-2-903</v>
      </c>
      <c r="F228" s="131">
        <v>88.43</v>
      </c>
      <c r="G228" s="131">
        <v>72.14</v>
      </c>
      <c r="H228" s="130" t="s">
        <v>776</v>
      </c>
      <c r="I228" s="130" t="s">
        <v>778</v>
      </c>
      <c r="J228" s="130" t="s">
        <v>169</v>
      </c>
    </row>
    <row r="229" spans="1:10" ht="14.25" x14ac:dyDescent="0.15">
      <c r="A229" s="130">
        <v>228</v>
      </c>
      <c r="B229" s="130">
        <v>2</v>
      </c>
      <c r="C229" s="130">
        <v>2</v>
      </c>
      <c r="D229" s="130">
        <v>904</v>
      </c>
      <c r="E229" s="130" t="str">
        <f t="shared" si="3"/>
        <v>2-2-904</v>
      </c>
      <c r="F229" s="131">
        <v>88.41</v>
      </c>
      <c r="G229" s="131">
        <v>72.12</v>
      </c>
      <c r="H229" s="130" t="s">
        <v>776</v>
      </c>
      <c r="I229" s="130" t="s">
        <v>777</v>
      </c>
      <c r="J229" s="130" t="s">
        <v>364</v>
      </c>
    </row>
    <row r="230" spans="1:10" ht="14.25" x14ac:dyDescent="0.15">
      <c r="A230" s="130">
        <v>229</v>
      </c>
      <c r="B230" s="130">
        <v>2</v>
      </c>
      <c r="C230" s="130">
        <v>2</v>
      </c>
      <c r="D230" s="130">
        <v>1001</v>
      </c>
      <c r="E230" s="130" t="str">
        <f t="shared" si="3"/>
        <v>2-2-1001</v>
      </c>
      <c r="F230" s="131">
        <v>88.55</v>
      </c>
      <c r="G230" s="131">
        <v>72.239999999999995</v>
      </c>
      <c r="H230" s="130" t="s">
        <v>776</v>
      </c>
      <c r="I230" s="130" t="s">
        <v>777</v>
      </c>
      <c r="J230" s="130" t="s">
        <v>366</v>
      </c>
    </row>
    <row r="231" spans="1:10" ht="14.25" x14ac:dyDescent="0.15">
      <c r="A231" s="130">
        <v>230</v>
      </c>
      <c r="B231" s="130">
        <v>2</v>
      </c>
      <c r="C231" s="130">
        <v>2</v>
      </c>
      <c r="D231" s="130">
        <v>1002</v>
      </c>
      <c r="E231" s="130" t="str">
        <f t="shared" si="3"/>
        <v>2-2-1002</v>
      </c>
      <c r="F231" s="131">
        <v>88.43</v>
      </c>
      <c r="G231" s="131">
        <v>72.14</v>
      </c>
      <c r="H231" s="130" t="s">
        <v>776</v>
      </c>
      <c r="I231" s="130" t="s">
        <v>778</v>
      </c>
      <c r="J231" s="130" t="s">
        <v>780</v>
      </c>
    </row>
    <row r="232" spans="1:10" ht="14.25" x14ac:dyDescent="0.15">
      <c r="A232" s="130">
        <v>231</v>
      </c>
      <c r="B232" s="130">
        <v>2</v>
      </c>
      <c r="C232" s="130">
        <v>2</v>
      </c>
      <c r="D232" s="130">
        <v>1003</v>
      </c>
      <c r="E232" s="130" t="str">
        <f t="shared" si="3"/>
        <v>2-2-1003</v>
      </c>
      <c r="F232" s="131">
        <v>88.43</v>
      </c>
      <c r="G232" s="131">
        <v>72.14</v>
      </c>
      <c r="H232" s="130" t="s">
        <v>776</v>
      </c>
      <c r="I232" s="130" t="s">
        <v>778</v>
      </c>
      <c r="J232" s="130" t="s">
        <v>169</v>
      </c>
    </row>
    <row r="233" spans="1:10" ht="14.25" x14ac:dyDescent="0.15">
      <c r="A233" s="130">
        <v>232</v>
      </c>
      <c r="B233" s="130">
        <v>2</v>
      </c>
      <c r="C233" s="130">
        <v>2</v>
      </c>
      <c r="D233" s="130">
        <v>1004</v>
      </c>
      <c r="E233" s="130" t="str">
        <f t="shared" si="3"/>
        <v>2-2-1004</v>
      </c>
      <c r="F233" s="131">
        <v>88.41</v>
      </c>
      <c r="G233" s="131">
        <v>72.12</v>
      </c>
      <c r="H233" s="130" t="s">
        <v>776</v>
      </c>
      <c r="I233" s="130" t="s">
        <v>777</v>
      </c>
      <c r="J233" s="130" t="s">
        <v>364</v>
      </c>
    </row>
    <row r="234" spans="1:10" ht="14.25" x14ac:dyDescent="0.15">
      <c r="A234" s="130">
        <v>233</v>
      </c>
      <c r="B234" s="130">
        <v>2</v>
      </c>
      <c r="C234" s="130">
        <v>2</v>
      </c>
      <c r="D234" s="130">
        <v>1101</v>
      </c>
      <c r="E234" s="130" t="str">
        <f t="shared" si="3"/>
        <v>2-2-1101</v>
      </c>
      <c r="F234" s="131">
        <v>88.55</v>
      </c>
      <c r="G234" s="131">
        <v>72.239999999999995</v>
      </c>
      <c r="H234" s="130" t="s">
        <v>776</v>
      </c>
      <c r="I234" s="130" t="s">
        <v>777</v>
      </c>
      <c r="J234" s="130" t="s">
        <v>366</v>
      </c>
    </row>
    <row r="235" spans="1:10" ht="14.25" x14ac:dyDescent="0.15">
      <c r="A235" s="130">
        <v>234</v>
      </c>
      <c r="B235" s="130">
        <v>2</v>
      </c>
      <c r="C235" s="130">
        <v>2</v>
      </c>
      <c r="D235" s="130">
        <v>1102</v>
      </c>
      <c r="E235" s="130" t="str">
        <f t="shared" si="3"/>
        <v>2-2-1102</v>
      </c>
      <c r="F235" s="131">
        <v>88.43</v>
      </c>
      <c r="G235" s="131">
        <v>72.14</v>
      </c>
      <c r="H235" s="130" t="s">
        <v>776</v>
      </c>
      <c r="I235" s="130" t="s">
        <v>778</v>
      </c>
      <c r="J235" s="130" t="s">
        <v>780</v>
      </c>
    </row>
    <row r="236" spans="1:10" ht="14.25" x14ac:dyDescent="0.15">
      <c r="A236" s="130">
        <v>235</v>
      </c>
      <c r="B236" s="130">
        <v>2</v>
      </c>
      <c r="C236" s="130">
        <v>2</v>
      </c>
      <c r="D236" s="130">
        <v>1103</v>
      </c>
      <c r="E236" s="130" t="str">
        <f t="shared" si="3"/>
        <v>2-2-1103</v>
      </c>
      <c r="F236" s="131">
        <v>88.43</v>
      </c>
      <c r="G236" s="131">
        <v>72.14</v>
      </c>
      <c r="H236" s="130" t="s">
        <v>776</v>
      </c>
      <c r="I236" s="130" t="s">
        <v>778</v>
      </c>
      <c r="J236" s="130" t="s">
        <v>169</v>
      </c>
    </row>
    <row r="237" spans="1:10" ht="14.25" x14ac:dyDescent="0.15">
      <c r="A237" s="130">
        <v>236</v>
      </c>
      <c r="B237" s="130">
        <v>2</v>
      </c>
      <c r="C237" s="130">
        <v>2</v>
      </c>
      <c r="D237" s="130">
        <v>1104</v>
      </c>
      <c r="E237" s="130" t="str">
        <f t="shared" si="3"/>
        <v>2-2-1104</v>
      </c>
      <c r="F237" s="131">
        <v>88.41</v>
      </c>
      <c r="G237" s="131">
        <v>72.12</v>
      </c>
      <c r="H237" s="130" t="s">
        <v>776</v>
      </c>
      <c r="I237" s="130" t="s">
        <v>777</v>
      </c>
      <c r="J237" s="130" t="s">
        <v>364</v>
      </c>
    </row>
    <row r="238" spans="1:10" ht="14.25" x14ac:dyDescent="0.15">
      <c r="A238" s="130">
        <v>237</v>
      </c>
      <c r="B238" s="130">
        <v>2</v>
      </c>
      <c r="C238" s="130">
        <v>2</v>
      </c>
      <c r="D238" s="130">
        <v>1201</v>
      </c>
      <c r="E238" s="130" t="str">
        <f t="shared" si="3"/>
        <v>2-2-1201</v>
      </c>
      <c r="F238" s="131">
        <v>88.55</v>
      </c>
      <c r="G238" s="131">
        <v>72.239999999999995</v>
      </c>
      <c r="H238" s="130" t="s">
        <v>776</v>
      </c>
      <c r="I238" s="130" t="s">
        <v>777</v>
      </c>
      <c r="J238" s="130" t="s">
        <v>366</v>
      </c>
    </row>
    <row r="239" spans="1:10" ht="14.25" x14ac:dyDescent="0.15">
      <c r="A239" s="130">
        <v>238</v>
      </c>
      <c r="B239" s="130">
        <v>2</v>
      </c>
      <c r="C239" s="130">
        <v>2</v>
      </c>
      <c r="D239" s="130">
        <v>1202</v>
      </c>
      <c r="E239" s="130" t="str">
        <f t="shared" si="3"/>
        <v>2-2-1202</v>
      </c>
      <c r="F239" s="131">
        <v>88.43</v>
      </c>
      <c r="G239" s="131">
        <v>72.14</v>
      </c>
      <c r="H239" s="130" t="s">
        <v>776</v>
      </c>
      <c r="I239" s="130" t="s">
        <v>778</v>
      </c>
      <c r="J239" s="130" t="s">
        <v>780</v>
      </c>
    </row>
    <row r="240" spans="1:10" ht="14.25" x14ac:dyDescent="0.15">
      <c r="A240" s="130">
        <v>239</v>
      </c>
      <c r="B240" s="130">
        <v>2</v>
      </c>
      <c r="C240" s="130">
        <v>2</v>
      </c>
      <c r="D240" s="130">
        <v>1203</v>
      </c>
      <c r="E240" s="130" t="str">
        <f t="shared" si="3"/>
        <v>2-2-1203</v>
      </c>
      <c r="F240" s="131">
        <v>88.43</v>
      </c>
      <c r="G240" s="131">
        <v>72.14</v>
      </c>
      <c r="H240" s="130" t="s">
        <v>776</v>
      </c>
      <c r="I240" s="130" t="s">
        <v>778</v>
      </c>
      <c r="J240" s="130" t="s">
        <v>169</v>
      </c>
    </row>
    <row r="241" spans="1:10" ht="14.25" x14ac:dyDescent="0.15">
      <c r="A241" s="130">
        <v>240</v>
      </c>
      <c r="B241" s="130">
        <v>2</v>
      </c>
      <c r="C241" s="130">
        <v>2</v>
      </c>
      <c r="D241" s="130">
        <v>1204</v>
      </c>
      <c r="E241" s="130" t="str">
        <f t="shared" si="3"/>
        <v>2-2-1204</v>
      </c>
      <c r="F241" s="131">
        <v>88.41</v>
      </c>
      <c r="G241" s="131">
        <v>72.12</v>
      </c>
      <c r="H241" s="130" t="s">
        <v>776</v>
      </c>
      <c r="I241" s="130" t="s">
        <v>777</v>
      </c>
      <c r="J241" s="130" t="s">
        <v>364</v>
      </c>
    </row>
    <row r="242" spans="1:10" ht="14.25" x14ac:dyDescent="0.15">
      <c r="A242" s="130">
        <v>241</v>
      </c>
      <c r="B242" s="130">
        <v>2</v>
      </c>
      <c r="C242" s="130">
        <v>2</v>
      </c>
      <c r="D242" s="130">
        <v>1301</v>
      </c>
      <c r="E242" s="130" t="str">
        <f t="shared" si="3"/>
        <v>2-2-1301</v>
      </c>
      <c r="F242" s="131">
        <v>88.55</v>
      </c>
      <c r="G242" s="131">
        <v>72.239999999999995</v>
      </c>
      <c r="H242" s="130" t="s">
        <v>776</v>
      </c>
      <c r="I242" s="130" t="s">
        <v>777</v>
      </c>
      <c r="J242" s="130" t="s">
        <v>366</v>
      </c>
    </row>
    <row r="243" spans="1:10" ht="14.25" x14ac:dyDescent="0.15">
      <c r="A243" s="130">
        <v>242</v>
      </c>
      <c r="B243" s="130">
        <v>2</v>
      </c>
      <c r="C243" s="130">
        <v>2</v>
      </c>
      <c r="D243" s="130">
        <v>1302</v>
      </c>
      <c r="E243" s="130" t="str">
        <f t="shared" si="3"/>
        <v>2-2-1302</v>
      </c>
      <c r="F243" s="131">
        <v>88.43</v>
      </c>
      <c r="G243" s="131">
        <v>72.14</v>
      </c>
      <c r="H243" s="130" t="s">
        <v>776</v>
      </c>
      <c r="I243" s="130" t="s">
        <v>778</v>
      </c>
      <c r="J243" s="130" t="s">
        <v>780</v>
      </c>
    </row>
    <row r="244" spans="1:10" ht="14.25" x14ac:dyDescent="0.15">
      <c r="A244" s="130">
        <v>243</v>
      </c>
      <c r="B244" s="130">
        <v>2</v>
      </c>
      <c r="C244" s="130">
        <v>2</v>
      </c>
      <c r="D244" s="130">
        <v>1303</v>
      </c>
      <c r="E244" s="130" t="str">
        <f t="shared" si="3"/>
        <v>2-2-1303</v>
      </c>
      <c r="F244" s="131">
        <v>88.43</v>
      </c>
      <c r="G244" s="131">
        <v>72.14</v>
      </c>
      <c r="H244" s="130" t="s">
        <v>776</v>
      </c>
      <c r="I244" s="130" t="s">
        <v>778</v>
      </c>
      <c r="J244" s="130" t="s">
        <v>169</v>
      </c>
    </row>
    <row r="245" spans="1:10" ht="14.25" x14ac:dyDescent="0.15">
      <c r="A245" s="130">
        <v>244</v>
      </c>
      <c r="B245" s="130">
        <v>2</v>
      </c>
      <c r="C245" s="130">
        <v>2</v>
      </c>
      <c r="D245" s="130">
        <v>1304</v>
      </c>
      <c r="E245" s="130" t="str">
        <f t="shared" si="3"/>
        <v>2-2-1304</v>
      </c>
      <c r="F245" s="131">
        <v>88.41</v>
      </c>
      <c r="G245" s="131">
        <v>72.12</v>
      </c>
      <c r="H245" s="130" t="s">
        <v>776</v>
      </c>
      <c r="I245" s="130" t="s">
        <v>777</v>
      </c>
      <c r="J245" s="130" t="s">
        <v>364</v>
      </c>
    </row>
    <row r="246" spans="1:10" ht="14.25" x14ac:dyDescent="0.15">
      <c r="A246" s="130">
        <v>245</v>
      </c>
      <c r="B246" s="130">
        <v>2</v>
      </c>
      <c r="C246" s="130">
        <v>2</v>
      </c>
      <c r="D246" s="130">
        <v>1401</v>
      </c>
      <c r="E246" s="130" t="str">
        <f t="shared" si="3"/>
        <v>2-2-1401</v>
      </c>
      <c r="F246" s="131">
        <v>88.55</v>
      </c>
      <c r="G246" s="131">
        <v>72.239999999999995</v>
      </c>
      <c r="H246" s="130" t="s">
        <v>776</v>
      </c>
      <c r="I246" s="130" t="s">
        <v>777</v>
      </c>
      <c r="J246" s="130" t="s">
        <v>366</v>
      </c>
    </row>
    <row r="247" spans="1:10" ht="14.25" x14ac:dyDescent="0.15">
      <c r="A247" s="130">
        <v>246</v>
      </c>
      <c r="B247" s="130">
        <v>2</v>
      </c>
      <c r="C247" s="130">
        <v>2</v>
      </c>
      <c r="D247" s="130">
        <v>1402</v>
      </c>
      <c r="E247" s="130" t="str">
        <f t="shared" si="3"/>
        <v>2-2-1402</v>
      </c>
      <c r="F247" s="131">
        <v>88.43</v>
      </c>
      <c r="G247" s="131">
        <v>72.14</v>
      </c>
      <c r="H247" s="130" t="s">
        <v>776</v>
      </c>
      <c r="I247" s="130" t="s">
        <v>778</v>
      </c>
      <c r="J247" s="130" t="s">
        <v>780</v>
      </c>
    </row>
    <row r="248" spans="1:10" ht="14.25" x14ac:dyDescent="0.15">
      <c r="A248" s="130">
        <v>247</v>
      </c>
      <c r="B248" s="130">
        <v>2</v>
      </c>
      <c r="C248" s="130">
        <v>2</v>
      </c>
      <c r="D248" s="130">
        <v>1403</v>
      </c>
      <c r="E248" s="130" t="str">
        <f t="shared" si="3"/>
        <v>2-2-1403</v>
      </c>
      <c r="F248" s="131">
        <v>88.43</v>
      </c>
      <c r="G248" s="131">
        <v>72.14</v>
      </c>
      <c r="H248" s="130" t="s">
        <v>776</v>
      </c>
      <c r="I248" s="130" t="s">
        <v>778</v>
      </c>
      <c r="J248" s="130" t="s">
        <v>169</v>
      </c>
    </row>
    <row r="249" spans="1:10" ht="14.25" x14ac:dyDescent="0.15">
      <c r="A249" s="130">
        <v>248</v>
      </c>
      <c r="B249" s="130">
        <v>2</v>
      </c>
      <c r="C249" s="130">
        <v>2</v>
      </c>
      <c r="D249" s="130">
        <v>1404</v>
      </c>
      <c r="E249" s="130" t="str">
        <f t="shared" si="3"/>
        <v>2-2-1404</v>
      </c>
      <c r="F249" s="131">
        <v>88.41</v>
      </c>
      <c r="G249" s="131">
        <v>72.12</v>
      </c>
      <c r="H249" s="130" t="s">
        <v>776</v>
      </c>
      <c r="I249" s="130" t="s">
        <v>777</v>
      </c>
      <c r="J249" s="130" t="s">
        <v>364</v>
      </c>
    </row>
    <row r="250" spans="1:10" ht="14.25" x14ac:dyDescent="0.15">
      <c r="A250" s="130">
        <v>249</v>
      </c>
      <c r="B250" s="130">
        <v>2</v>
      </c>
      <c r="C250" s="130">
        <v>2</v>
      </c>
      <c r="D250" s="130">
        <v>1501</v>
      </c>
      <c r="E250" s="130" t="str">
        <f t="shared" si="3"/>
        <v>2-2-1501</v>
      </c>
      <c r="F250" s="131">
        <v>88.55</v>
      </c>
      <c r="G250" s="131">
        <v>72.239999999999995</v>
      </c>
      <c r="H250" s="130" t="s">
        <v>776</v>
      </c>
      <c r="I250" s="130" t="s">
        <v>777</v>
      </c>
      <c r="J250" s="130" t="s">
        <v>366</v>
      </c>
    </row>
    <row r="251" spans="1:10" ht="14.25" x14ac:dyDescent="0.15">
      <c r="A251" s="130">
        <v>250</v>
      </c>
      <c r="B251" s="130">
        <v>2</v>
      </c>
      <c r="C251" s="130">
        <v>2</v>
      </c>
      <c r="D251" s="130">
        <v>1502</v>
      </c>
      <c r="E251" s="130" t="str">
        <f t="shared" si="3"/>
        <v>2-2-1502</v>
      </c>
      <c r="F251" s="131">
        <v>88.43</v>
      </c>
      <c r="G251" s="131">
        <v>72.14</v>
      </c>
      <c r="H251" s="130" t="s">
        <v>776</v>
      </c>
      <c r="I251" s="130" t="s">
        <v>778</v>
      </c>
      <c r="J251" s="130" t="s">
        <v>780</v>
      </c>
    </row>
    <row r="252" spans="1:10" ht="14.25" x14ac:dyDescent="0.15">
      <c r="A252" s="130">
        <v>251</v>
      </c>
      <c r="B252" s="130">
        <v>2</v>
      </c>
      <c r="C252" s="130">
        <v>2</v>
      </c>
      <c r="D252" s="130">
        <v>1503</v>
      </c>
      <c r="E252" s="130" t="str">
        <f t="shared" si="3"/>
        <v>2-2-1503</v>
      </c>
      <c r="F252" s="131">
        <v>88.43</v>
      </c>
      <c r="G252" s="131">
        <v>72.14</v>
      </c>
      <c r="H252" s="130" t="s">
        <v>776</v>
      </c>
      <c r="I252" s="130" t="s">
        <v>778</v>
      </c>
      <c r="J252" s="130" t="s">
        <v>169</v>
      </c>
    </row>
    <row r="253" spans="1:10" ht="14.25" x14ac:dyDescent="0.15">
      <c r="A253" s="130">
        <v>252</v>
      </c>
      <c r="B253" s="130">
        <v>2</v>
      </c>
      <c r="C253" s="130">
        <v>2</v>
      </c>
      <c r="D253" s="130">
        <v>1504</v>
      </c>
      <c r="E253" s="130" t="str">
        <f t="shared" si="3"/>
        <v>2-2-1504</v>
      </c>
      <c r="F253" s="131">
        <v>88.41</v>
      </c>
      <c r="G253" s="131">
        <v>72.12</v>
      </c>
      <c r="H253" s="130" t="s">
        <v>776</v>
      </c>
      <c r="I253" s="130" t="s">
        <v>777</v>
      </c>
      <c r="J253" s="130" t="s">
        <v>364</v>
      </c>
    </row>
    <row r="254" spans="1:10" ht="14.25" x14ac:dyDescent="0.15">
      <c r="A254" s="130">
        <v>253</v>
      </c>
      <c r="B254" s="130">
        <v>2</v>
      </c>
      <c r="C254" s="130">
        <v>2</v>
      </c>
      <c r="D254" s="130">
        <v>1601</v>
      </c>
      <c r="E254" s="130" t="str">
        <f t="shared" si="3"/>
        <v>2-2-1601</v>
      </c>
      <c r="F254" s="131">
        <v>88.55</v>
      </c>
      <c r="G254" s="131">
        <v>72.239999999999995</v>
      </c>
      <c r="H254" s="130" t="s">
        <v>776</v>
      </c>
      <c r="I254" s="130" t="s">
        <v>777</v>
      </c>
      <c r="J254" s="130" t="s">
        <v>366</v>
      </c>
    </row>
    <row r="255" spans="1:10" ht="14.25" x14ac:dyDescent="0.15">
      <c r="A255" s="130">
        <v>254</v>
      </c>
      <c r="B255" s="130">
        <v>2</v>
      </c>
      <c r="C255" s="130">
        <v>2</v>
      </c>
      <c r="D255" s="130">
        <v>1602</v>
      </c>
      <c r="E255" s="130" t="str">
        <f t="shared" si="3"/>
        <v>2-2-1602</v>
      </c>
      <c r="F255" s="131">
        <v>88.43</v>
      </c>
      <c r="G255" s="131">
        <v>72.14</v>
      </c>
      <c r="H255" s="130" t="s">
        <v>776</v>
      </c>
      <c r="I255" s="130" t="s">
        <v>778</v>
      </c>
      <c r="J255" s="130" t="s">
        <v>780</v>
      </c>
    </row>
    <row r="256" spans="1:10" ht="14.25" x14ac:dyDescent="0.15">
      <c r="A256" s="130">
        <v>255</v>
      </c>
      <c r="B256" s="130">
        <v>2</v>
      </c>
      <c r="C256" s="130">
        <v>2</v>
      </c>
      <c r="D256" s="130">
        <v>1603</v>
      </c>
      <c r="E256" s="130" t="str">
        <f t="shared" si="3"/>
        <v>2-2-1603</v>
      </c>
      <c r="F256" s="131">
        <v>88.43</v>
      </c>
      <c r="G256" s="131">
        <v>72.14</v>
      </c>
      <c r="H256" s="130" t="s">
        <v>776</v>
      </c>
      <c r="I256" s="130" t="s">
        <v>778</v>
      </c>
      <c r="J256" s="130" t="s">
        <v>169</v>
      </c>
    </row>
    <row r="257" spans="1:10" ht="14.25" x14ac:dyDescent="0.15">
      <c r="A257" s="130">
        <v>256</v>
      </c>
      <c r="B257" s="130">
        <v>2</v>
      </c>
      <c r="C257" s="130">
        <v>2</v>
      </c>
      <c r="D257" s="130">
        <v>1604</v>
      </c>
      <c r="E257" s="130" t="str">
        <f t="shared" si="3"/>
        <v>2-2-1604</v>
      </c>
      <c r="F257" s="131">
        <v>88.41</v>
      </c>
      <c r="G257" s="131">
        <v>72.12</v>
      </c>
      <c r="H257" s="130" t="s">
        <v>776</v>
      </c>
      <c r="I257" s="130" t="s">
        <v>777</v>
      </c>
      <c r="J257" s="130" t="s">
        <v>364</v>
      </c>
    </row>
    <row r="258" spans="1:10" ht="14.25" x14ac:dyDescent="0.15">
      <c r="A258" s="130">
        <v>257</v>
      </c>
      <c r="B258" s="130">
        <v>2</v>
      </c>
      <c r="C258" s="130">
        <v>3</v>
      </c>
      <c r="D258" s="130">
        <v>101</v>
      </c>
      <c r="E258" s="130" t="str">
        <f t="shared" ref="E258:E321" si="4">B258&amp;-C258&amp;-D258</f>
        <v>2-3-101</v>
      </c>
      <c r="F258" s="131">
        <v>88.41</v>
      </c>
      <c r="G258" s="131">
        <v>72.12</v>
      </c>
      <c r="H258" s="130" t="s">
        <v>776</v>
      </c>
      <c r="I258" s="130" t="s">
        <v>777</v>
      </c>
      <c r="J258" s="130" t="s">
        <v>366</v>
      </c>
    </row>
    <row r="259" spans="1:10" ht="14.25" x14ac:dyDescent="0.15">
      <c r="A259" s="130">
        <v>258</v>
      </c>
      <c r="B259" s="130">
        <v>2</v>
      </c>
      <c r="C259" s="130">
        <v>3</v>
      </c>
      <c r="D259" s="130">
        <v>102</v>
      </c>
      <c r="E259" s="130" t="str">
        <f t="shared" si="4"/>
        <v>2-3-102</v>
      </c>
      <c r="F259" s="131">
        <v>88.43</v>
      </c>
      <c r="G259" s="131">
        <v>72.14</v>
      </c>
      <c r="H259" s="130" t="s">
        <v>776</v>
      </c>
      <c r="I259" s="130" t="s">
        <v>778</v>
      </c>
      <c r="J259" s="130" t="s">
        <v>780</v>
      </c>
    </row>
    <row r="260" spans="1:10" ht="14.25" x14ac:dyDescent="0.15">
      <c r="A260" s="130">
        <v>259</v>
      </c>
      <c r="B260" s="130">
        <v>2</v>
      </c>
      <c r="C260" s="130">
        <v>3</v>
      </c>
      <c r="D260" s="130">
        <v>103</v>
      </c>
      <c r="E260" s="130" t="str">
        <f t="shared" si="4"/>
        <v>2-3-103</v>
      </c>
      <c r="F260" s="131">
        <v>88.43</v>
      </c>
      <c r="G260" s="131">
        <v>72.14</v>
      </c>
      <c r="H260" s="130" t="s">
        <v>776</v>
      </c>
      <c r="I260" s="130" t="s">
        <v>778</v>
      </c>
      <c r="J260" s="130" t="s">
        <v>169</v>
      </c>
    </row>
    <row r="261" spans="1:10" ht="14.25" x14ac:dyDescent="0.15">
      <c r="A261" s="130">
        <v>260</v>
      </c>
      <c r="B261" s="130">
        <v>2</v>
      </c>
      <c r="C261" s="130">
        <v>3</v>
      </c>
      <c r="D261" s="130">
        <v>104</v>
      </c>
      <c r="E261" s="130" t="str">
        <f t="shared" si="4"/>
        <v>2-3-104</v>
      </c>
      <c r="F261" s="131">
        <v>89.15</v>
      </c>
      <c r="G261" s="131">
        <v>72.73</v>
      </c>
      <c r="H261" s="130" t="s">
        <v>776</v>
      </c>
      <c r="I261" s="130" t="s">
        <v>777</v>
      </c>
      <c r="J261" s="130" t="s">
        <v>170</v>
      </c>
    </row>
    <row r="262" spans="1:10" ht="14.25" x14ac:dyDescent="0.15">
      <c r="A262" s="130">
        <v>261</v>
      </c>
      <c r="B262" s="130">
        <v>2</v>
      </c>
      <c r="C262" s="130">
        <v>3</v>
      </c>
      <c r="D262" s="130">
        <v>201</v>
      </c>
      <c r="E262" s="130" t="str">
        <f t="shared" si="4"/>
        <v>2-3-201</v>
      </c>
      <c r="F262" s="131">
        <v>88.41</v>
      </c>
      <c r="G262" s="131">
        <v>72.12</v>
      </c>
      <c r="H262" s="130" t="s">
        <v>776</v>
      </c>
      <c r="I262" s="130" t="s">
        <v>777</v>
      </c>
      <c r="J262" s="130" t="s">
        <v>366</v>
      </c>
    </row>
    <row r="263" spans="1:10" ht="14.25" x14ac:dyDescent="0.15">
      <c r="A263" s="130">
        <v>262</v>
      </c>
      <c r="B263" s="130">
        <v>2</v>
      </c>
      <c r="C263" s="130">
        <v>3</v>
      </c>
      <c r="D263" s="130">
        <v>202</v>
      </c>
      <c r="E263" s="130" t="str">
        <f t="shared" si="4"/>
        <v>2-3-202</v>
      </c>
      <c r="F263" s="131">
        <v>88.43</v>
      </c>
      <c r="G263" s="131">
        <v>72.14</v>
      </c>
      <c r="H263" s="130" t="s">
        <v>776</v>
      </c>
      <c r="I263" s="130" t="s">
        <v>778</v>
      </c>
      <c r="J263" s="130" t="s">
        <v>780</v>
      </c>
    </row>
    <row r="264" spans="1:10" ht="14.25" x14ac:dyDescent="0.15">
      <c r="A264" s="130">
        <v>263</v>
      </c>
      <c r="B264" s="130">
        <v>2</v>
      </c>
      <c r="C264" s="130">
        <v>3</v>
      </c>
      <c r="D264" s="130">
        <v>203</v>
      </c>
      <c r="E264" s="130" t="str">
        <f t="shared" si="4"/>
        <v>2-3-203</v>
      </c>
      <c r="F264" s="131">
        <v>88.43</v>
      </c>
      <c r="G264" s="131">
        <v>72.14</v>
      </c>
      <c r="H264" s="130" t="s">
        <v>776</v>
      </c>
      <c r="I264" s="130" t="s">
        <v>778</v>
      </c>
      <c r="J264" s="130" t="s">
        <v>169</v>
      </c>
    </row>
    <row r="265" spans="1:10" ht="14.25" x14ac:dyDescent="0.15">
      <c r="A265" s="130">
        <v>264</v>
      </c>
      <c r="B265" s="130">
        <v>2</v>
      </c>
      <c r="C265" s="130">
        <v>3</v>
      </c>
      <c r="D265" s="130">
        <v>204</v>
      </c>
      <c r="E265" s="130" t="str">
        <f t="shared" si="4"/>
        <v>2-3-204</v>
      </c>
      <c r="F265" s="131">
        <v>89.15</v>
      </c>
      <c r="G265" s="131">
        <v>72.73</v>
      </c>
      <c r="H265" s="130" t="s">
        <v>776</v>
      </c>
      <c r="I265" s="130" t="s">
        <v>777</v>
      </c>
      <c r="J265" s="130" t="s">
        <v>170</v>
      </c>
    </row>
    <row r="266" spans="1:10" ht="14.25" x14ac:dyDescent="0.15">
      <c r="A266" s="130">
        <v>265</v>
      </c>
      <c r="B266" s="130">
        <v>2</v>
      </c>
      <c r="C266" s="130">
        <v>3</v>
      </c>
      <c r="D266" s="130">
        <v>301</v>
      </c>
      <c r="E266" s="130" t="str">
        <f t="shared" si="4"/>
        <v>2-3-301</v>
      </c>
      <c r="F266" s="131">
        <v>88.41</v>
      </c>
      <c r="G266" s="131">
        <v>72.12</v>
      </c>
      <c r="H266" s="130" t="s">
        <v>776</v>
      </c>
      <c r="I266" s="130" t="s">
        <v>777</v>
      </c>
      <c r="J266" s="130" t="s">
        <v>366</v>
      </c>
    </row>
    <row r="267" spans="1:10" ht="14.25" x14ac:dyDescent="0.15">
      <c r="A267" s="130">
        <v>266</v>
      </c>
      <c r="B267" s="130">
        <v>2</v>
      </c>
      <c r="C267" s="130">
        <v>3</v>
      </c>
      <c r="D267" s="130">
        <v>302</v>
      </c>
      <c r="E267" s="130" t="str">
        <f t="shared" si="4"/>
        <v>2-3-302</v>
      </c>
      <c r="F267" s="131">
        <v>88.43</v>
      </c>
      <c r="G267" s="131">
        <v>72.14</v>
      </c>
      <c r="H267" s="130" t="s">
        <v>776</v>
      </c>
      <c r="I267" s="130" t="s">
        <v>778</v>
      </c>
      <c r="J267" s="130" t="s">
        <v>780</v>
      </c>
    </row>
    <row r="268" spans="1:10" ht="14.25" x14ac:dyDescent="0.15">
      <c r="A268" s="130">
        <v>267</v>
      </c>
      <c r="B268" s="130">
        <v>2</v>
      </c>
      <c r="C268" s="130">
        <v>3</v>
      </c>
      <c r="D268" s="130">
        <v>303</v>
      </c>
      <c r="E268" s="130" t="str">
        <f t="shared" si="4"/>
        <v>2-3-303</v>
      </c>
      <c r="F268" s="131">
        <v>88.43</v>
      </c>
      <c r="G268" s="131">
        <v>72.14</v>
      </c>
      <c r="H268" s="130" t="s">
        <v>776</v>
      </c>
      <c r="I268" s="130" t="s">
        <v>778</v>
      </c>
      <c r="J268" s="130" t="s">
        <v>169</v>
      </c>
    </row>
    <row r="269" spans="1:10" ht="14.25" x14ac:dyDescent="0.15">
      <c r="A269" s="130">
        <v>268</v>
      </c>
      <c r="B269" s="130">
        <v>2</v>
      </c>
      <c r="C269" s="130">
        <v>3</v>
      </c>
      <c r="D269" s="130">
        <v>304</v>
      </c>
      <c r="E269" s="130" t="str">
        <f t="shared" si="4"/>
        <v>2-3-304</v>
      </c>
      <c r="F269" s="131">
        <v>89.15</v>
      </c>
      <c r="G269" s="131">
        <v>72.73</v>
      </c>
      <c r="H269" s="130" t="s">
        <v>776</v>
      </c>
      <c r="I269" s="130" t="s">
        <v>777</v>
      </c>
      <c r="J269" s="130" t="s">
        <v>170</v>
      </c>
    </row>
    <row r="270" spans="1:10" ht="14.25" x14ac:dyDescent="0.15">
      <c r="A270" s="130">
        <v>269</v>
      </c>
      <c r="B270" s="130">
        <v>2</v>
      </c>
      <c r="C270" s="130">
        <v>3</v>
      </c>
      <c r="D270" s="130">
        <v>401</v>
      </c>
      <c r="E270" s="130" t="str">
        <f t="shared" si="4"/>
        <v>2-3-401</v>
      </c>
      <c r="F270" s="131">
        <v>88.41</v>
      </c>
      <c r="G270" s="131">
        <v>72.12</v>
      </c>
      <c r="H270" s="130" t="s">
        <v>776</v>
      </c>
      <c r="I270" s="130" t="s">
        <v>777</v>
      </c>
      <c r="J270" s="130" t="s">
        <v>366</v>
      </c>
    </row>
    <row r="271" spans="1:10" ht="14.25" x14ac:dyDescent="0.15">
      <c r="A271" s="130">
        <v>270</v>
      </c>
      <c r="B271" s="130">
        <v>2</v>
      </c>
      <c r="C271" s="130">
        <v>3</v>
      </c>
      <c r="D271" s="130">
        <v>402</v>
      </c>
      <c r="E271" s="130" t="str">
        <f t="shared" si="4"/>
        <v>2-3-402</v>
      </c>
      <c r="F271" s="131">
        <v>88.43</v>
      </c>
      <c r="G271" s="131">
        <v>72.14</v>
      </c>
      <c r="H271" s="130" t="s">
        <v>776</v>
      </c>
      <c r="I271" s="130" t="s">
        <v>778</v>
      </c>
      <c r="J271" s="130" t="s">
        <v>780</v>
      </c>
    </row>
    <row r="272" spans="1:10" ht="14.25" x14ac:dyDescent="0.15">
      <c r="A272" s="130">
        <v>271</v>
      </c>
      <c r="B272" s="130">
        <v>2</v>
      </c>
      <c r="C272" s="130">
        <v>3</v>
      </c>
      <c r="D272" s="130">
        <v>403</v>
      </c>
      <c r="E272" s="130" t="str">
        <f t="shared" si="4"/>
        <v>2-3-403</v>
      </c>
      <c r="F272" s="131">
        <v>88.43</v>
      </c>
      <c r="G272" s="131">
        <v>72.14</v>
      </c>
      <c r="H272" s="130" t="s">
        <v>776</v>
      </c>
      <c r="I272" s="130" t="s">
        <v>778</v>
      </c>
      <c r="J272" s="130" t="s">
        <v>169</v>
      </c>
    </row>
    <row r="273" spans="1:10" ht="14.25" x14ac:dyDescent="0.15">
      <c r="A273" s="130">
        <v>272</v>
      </c>
      <c r="B273" s="130">
        <v>2</v>
      </c>
      <c r="C273" s="130">
        <v>3</v>
      </c>
      <c r="D273" s="130">
        <v>404</v>
      </c>
      <c r="E273" s="130" t="str">
        <f t="shared" si="4"/>
        <v>2-3-404</v>
      </c>
      <c r="F273" s="131">
        <v>89.15</v>
      </c>
      <c r="G273" s="131">
        <v>72.73</v>
      </c>
      <c r="H273" s="130" t="s">
        <v>776</v>
      </c>
      <c r="I273" s="130" t="s">
        <v>777</v>
      </c>
      <c r="J273" s="130" t="s">
        <v>170</v>
      </c>
    </row>
    <row r="274" spans="1:10" ht="14.25" x14ac:dyDescent="0.15">
      <c r="A274" s="130">
        <v>273</v>
      </c>
      <c r="B274" s="130">
        <v>2</v>
      </c>
      <c r="C274" s="130">
        <v>3</v>
      </c>
      <c r="D274" s="130">
        <v>501</v>
      </c>
      <c r="E274" s="130" t="str">
        <f t="shared" si="4"/>
        <v>2-3-501</v>
      </c>
      <c r="F274" s="131">
        <v>88.41</v>
      </c>
      <c r="G274" s="131">
        <v>72.12</v>
      </c>
      <c r="H274" s="130" t="s">
        <v>776</v>
      </c>
      <c r="I274" s="130" t="s">
        <v>777</v>
      </c>
      <c r="J274" s="130" t="s">
        <v>366</v>
      </c>
    </row>
    <row r="275" spans="1:10" ht="14.25" x14ac:dyDescent="0.15">
      <c r="A275" s="130">
        <v>274</v>
      </c>
      <c r="B275" s="130">
        <v>2</v>
      </c>
      <c r="C275" s="130">
        <v>3</v>
      </c>
      <c r="D275" s="130">
        <v>502</v>
      </c>
      <c r="E275" s="130" t="str">
        <f t="shared" si="4"/>
        <v>2-3-502</v>
      </c>
      <c r="F275" s="131">
        <v>88.43</v>
      </c>
      <c r="G275" s="131">
        <v>72.14</v>
      </c>
      <c r="H275" s="130" t="s">
        <v>776</v>
      </c>
      <c r="I275" s="130" t="s">
        <v>778</v>
      </c>
      <c r="J275" s="130" t="s">
        <v>780</v>
      </c>
    </row>
    <row r="276" spans="1:10" ht="14.25" x14ac:dyDescent="0.15">
      <c r="A276" s="130">
        <v>275</v>
      </c>
      <c r="B276" s="130">
        <v>2</v>
      </c>
      <c r="C276" s="130">
        <v>3</v>
      </c>
      <c r="D276" s="130">
        <v>503</v>
      </c>
      <c r="E276" s="130" t="str">
        <f t="shared" si="4"/>
        <v>2-3-503</v>
      </c>
      <c r="F276" s="131">
        <v>88.43</v>
      </c>
      <c r="G276" s="131">
        <v>72.14</v>
      </c>
      <c r="H276" s="130" t="s">
        <v>776</v>
      </c>
      <c r="I276" s="130" t="s">
        <v>778</v>
      </c>
      <c r="J276" s="130" t="s">
        <v>169</v>
      </c>
    </row>
    <row r="277" spans="1:10" ht="14.25" x14ac:dyDescent="0.15">
      <c r="A277" s="130">
        <v>276</v>
      </c>
      <c r="B277" s="130">
        <v>2</v>
      </c>
      <c r="C277" s="130">
        <v>3</v>
      </c>
      <c r="D277" s="130">
        <v>504</v>
      </c>
      <c r="E277" s="130" t="str">
        <f t="shared" si="4"/>
        <v>2-3-504</v>
      </c>
      <c r="F277" s="131">
        <v>89.15</v>
      </c>
      <c r="G277" s="131">
        <v>72.73</v>
      </c>
      <c r="H277" s="130" t="s">
        <v>776</v>
      </c>
      <c r="I277" s="130" t="s">
        <v>777</v>
      </c>
      <c r="J277" s="130" t="s">
        <v>170</v>
      </c>
    </row>
    <row r="278" spans="1:10" ht="14.25" x14ac:dyDescent="0.15">
      <c r="A278" s="130">
        <v>277</v>
      </c>
      <c r="B278" s="130">
        <v>2</v>
      </c>
      <c r="C278" s="130">
        <v>3</v>
      </c>
      <c r="D278" s="130">
        <v>601</v>
      </c>
      <c r="E278" s="130" t="str">
        <f t="shared" si="4"/>
        <v>2-3-601</v>
      </c>
      <c r="F278" s="131">
        <v>88.41</v>
      </c>
      <c r="G278" s="131">
        <v>72.12</v>
      </c>
      <c r="H278" s="130" t="s">
        <v>776</v>
      </c>
      <c r="I278" s="130" t="s">
        <v>777</v>
      </c>
      <c r="J278" s="130" t="s">
        <v>366</v>
      </c>
    </row>
    <row r="279" spans="1:10" ht="14.25" x14ac:dyDescent="0.15">
      <c r="A279" s="130">
        <v>278</v>
      </c>
      <c r="B279" s="130">
        <v>2</v>
      </c>
      <c r="C279" s="130">
        <v>3</v>
      </c>
      <c r="D279" s="130">
        <v>602</v>
      </c>
      <c r="E279" s="130" t="str">
        <f t="shared" si="4"/>
        <v>2-3-602</v>
      </c>
      <c r="F279" s="131">
        <v>88.43</v>
      </c>
      <c r="G279" s="131">
        <v>72.14</v>
      </c>
      <c r="H279" s="130" t="s">
        <v>776</v>
      </c>
      <c r="I279" s="130" t="s">
        <v>778</v>
      </c>
      <c r="J279" s="130" t="s">
        <v>780</v>
      </c>
    </row>
    <row r="280" spans="1:10" ht="14.25" x14ac:dyDescent="0.15">
      <c r="A280" s="130">
        <v>279</v>
      </c>
      <c r="B280" s="130">
        <v>2</v>
      </c>
      <c r="C280" s="130">
        <v>3</v>
      </c>
      <c r="D280" s="130">
        <v>603</v>
      </c>
      <c r="E280" s="130" t="str">
        <f t="shared" si="4"/>
        <v>2-3-603</v>
      </c>
      <c r="F280" s="131">
        <v>88.43</v>
      </c>
      <c r="G280" s="131">
        <v>72.14</v>
      </c>
      <c r="H280" s="130" t="s">
        <v>776</v>
      </c>
      <c r="I280" s="130" t="s">
        <v>778</v>
      </c>
      <c r="J280" s="130" t="s">
        <v>169</v>
      </c>
    </row>
    <row r="281" spans="1:10" ht="14.25" x14ac:dyDescent="0.15">
      <c r="A281" s="130">
        <v>280</v>
      </c>
      <c r="B281" s="130">
        <v>2</v>
      </c>
      <c r="C281" s="130">
        <v>3</v>
      </c>
      <c r="D281" s="130">
        <v>604</v>
      </c>
      <c r="E281" s="130" t="str">
        <f t="shared" si="4"/>
        <v>2-3-604</v>
      </c>
      <c r="F281" s="131">
        <v>89.15</v>
      </c>
      <c r="G281" s="131">
        <v>72.73</v>
      </c>
      <c r="H281" s="130" t="s">
        <v>776</v>
      </c>
      <c r="I281" s="130" t="s">
        <v>777</v>
      </c>
      <c r="J281" s="130" t="s">
        <v>170</v>
      </c>
    </row>
    <row r="282" spans="1:10" ht="14.25" x14ac:dyDescent="0.15">
      <c r="A282" s="130">
        <v>281</v>
      </c>
      <c r="B282" s="130">
        <v>2</v>
      </c>
      <c r="C282" s="130">
        <v>3</v>
      </c>
      <c r="D282" s="130">
        <v>701</v>
      </c>
      <c r="E282" s="130" t="str">
        <f t="shared" si="4"/>
        <v>2-3-701</v>
      </c>
      <c r="F282" s="131">
        <v>88.41</v>
      </c>
      <c r="G282" s="131">
        <v>72.12</v>
      </c>
      <c r="H282" s="130" t="s">
        <v>776</v>
      </c>
      <c r="I282" s="130" t="s">
        <v>777</v>
      </c>
      <c r="J282" s="130" t="s">
        <v>366</v>
      </c>
    </row>
    <row r="283" spans="1:10" ht="14.25" x14ac:dyDescent="0.15">
      <c r="A283" s="130">
        <v>282</v>
      </c>
      <c r="B283" s="130">
        <v>2</v>
      </c>
      <c r="C283" s="130">
        <v>3</v>
      </c>
      <c r="D283" s="130">
        <v>702</v>
      </c>
      <c r="E283" s="130" t="str">
        <f t="shared" si="4"/>
        <v>2-3-702</v>
      </c>
      <c r="F283" s="131">
        <v>88.43</v>
      </c>
      <c r="G283" s="131">
        <v>72.14</v>
      </c>
      <c r="H283" s="130" t="s">
        <v>776</v>
      </c>
      <c r="I283" s="130" t="s">
        <v>778</v>
      </c>
      <c r="J283" s="130" t="s">
        <v>780</v>
      </c>
    </row>
    <row r="284" spans="1:10" ht="14.25" x14ac:dyDescent="0.15">
      <c r="A284" s="130">
        <v>283</v>
      </c>
      <c r="B284" s="130">
        <v>2</v>
      </c>
      <c r="C284" s="130">
        <v>3</v>
      </c>
      <c r="D284" s="130">
        <v>703</v>
      </c>
      <c r="E284" s="130" t="str">
        <f t="shared" si="4"/>
        <v>2-3-703</v>
      </c>
      <c r="F284" s="131">
        <v>88.43</v>
      </c>
      <c r="G284" s="131">
        <v>72.14</v>
      </c>
      <c r="H284" s="130" t="s">
        <v>776</v>
      </c>
      <c r="I284" s="130" t="s">
        <v>778</v>
      </c>
      <c r="J284" s="130" t="s">
        <v>169</v>
      </c>
    </row>
    <row r="285" spans="1:10" ht="14.25" x14ac:dyDescent="0.15">
      <c r="A285" s="130">
        <v>284</v>
      </c>
      <c r="B285" s="130">
        <v>2</v>
      </c>
      <c r="C285" s="130">
        <v>3</v>
      </c>
      <c r="D285" s="130">
        <v>704</v>
      </c>
      <c r="E285" s="130" t="str">
        <f t="shared" si="4"/>
        <v>2-3-704</v>
      </c>
      <c r="F285" s="131">
        <v>89.15</v>
      </c>
      <c r="G285" s="131">
        <v>72.73</v>
      </c>
      <c r="H285" s="130" t="s">
        <v>776</v>
      </c>
      <c r="I285" s="130" t="s">
        <v>777</v>
      </c>
      <c r="J285" s="130" t="s">
        <v>170</v>
      </c>
    </row>
    <row r="286" spans="1:10" ht="14.25" x14ac:dyDescent="0.15">
      <c r="A286" s="130">
        <v>285</v>
      </c>
      <c r="B286" s="130">
        <v>2</v>
      </c>
      <c r="C286" s="130">
        <v>3</v>
      </c>
      <c r="D286" s="130">
        <v>801</v>
      </c>
      <c r="E286" s="130" t="str">
        <f t="shared" si="4"/>
        <v>2-3-801</v>
      </c>
      <c r="F286" s="131">
        <v>88.41</v>
      </c>
      <c r="G286" s="131">
        <v>72.12</v>
      </c>
      <c r="H286" s="130" t="s">
        <v>776</v>
      </c>
      <c r="I286" s="130" t="s">
        <v>777</v>
      </c>
      <c r="J286" s="130" t="s">
        <v>366</v>
      </c>
    </row>
    <row r="287" spans="1:10" ht="14.25" x14ac:dyDescent="0.15">
      <c r="A287" s="130">
        <v>286</v>
      </c>
      <c r="B287" s="130">
        <v>2</v>
      </c>
      <c r="C287" s="130">
        <v>3</v>
      </c>
      <c r="D287" s="130">
        <v>802</v>
      </c>
      <c r="E287" s="130" t="str">
        <f t="shared" si="4"/>
        <v>2-3-802</v>
      </c>
      <c r="F287" s="131">
        <v>88.43</v>
      </c>
      <c r="G287" s="131">
        <v>72.14</v>
      </c>
      <c r="H287" s="130" t="s">
        <v>776</v>
      </c>
      <c r="I287" s="130" t="s">
        <v>778</v>
      </c>
      <c r="J287" s="130" t="s">
        <v>780</v>
      </c>
    </row>
    <row r="288" spans="1:10" ht="14.25" x14ac:dyDescent="0.15">
      <c r="A288" s="130">
        <v>287</v>
      </c>
      <c r="B288" s="130">
        <v>2</v>
      </c>
      <c r="C288" s="130">
        <v>3</v>
      </c>
      <c r="D288" s="130">
        <v>803</v>
      </c>
      <c r="E288" s="130" t="str">
        <f t="shared" si="4"/>
        <v>2-3-803</v>
      </c>
      <c r="F288" s="131">
        <v>88.43</v>
      </c>
      <c r="G288" s="131">
        <v>72.14</v>
      </c>
      <c r="H288" s="130" t="s">
        <v>776</v>
      </c>
      <c r="I288" s="130" t="s">
        <v>778</v>
      </c>
      <c r="J288" s="130" t="s">
        <v>169</v>
      </c>
    </row>
    <row r="289" spans="1:10" ht="14.25" x14ac:dyDescent="0.15">
      <c r="A289" s="130">
        <v>288</v>
      </c>
      <c r="B289" s="130">
        <v>2</v>
      </c>
      <c r="C289" s="130">
        <v>3</v>
      </c>
      <c r="D289" s="130">
        <v>804</v>
      </c>
      <c r="E289" s="130" t="str">
        <f t="shared" si="4"/>
        <v>2-3-804</v>
      </c>
      <c r="F289" s="131">
        <v>89.15</v>
      </c>
      <c r="G289" s="131">
        <v>72.73</v>
      </c>
      <c r="H289" s="130" t="s">
        <v>776</v>
      </c>
      <c r="I289" s="130" t="s">
        <v>777</v>
      </c>
      <c r="J289" s="130" t="s">
        <v>170</v>
      </c>
    </row>
    <row r="290" spans="1:10" ht="14.25" x14ac:dyDescent="0.15">
      <c r="A290" s="130">
        <v>289</v>
      </c>
      <c r="B290" s="130">
        <v>2</v>
      </c>
      <c r="C290" s="130">
        <v>3</v>
      </c>
      <c r="D290" s="130">
        <v>901</v>
      </c>
      <c r="E290" s="130" t="str">
        <f t="shared" si="4"/>
        <v>2-3-901</v>
      </c>
      <c r="F290" s="131">
        <v>88.41</v>
      </c>
      <c r="G290" s="131">
        <v>72.12</v>
      </c>
      <c r="H290" s="130" t="s">
        <v>776</v>
      </c>
      <c r="I290" s="130" t="s">
        <v>777</v>
      </c>
      <c r="J290" s="130" t="s">
        <v>366</v>
      </c>
    </row>
    <row r="291" spans="1:10" ht="14.25" x14ac:dyDescent="0.15">
      <c r="A291" s="130">
        <v>290</v>
      </c>
      <c r="B291" s="130">
        <v>2</v>
      </c>
      <c r="C291" s="130">
        <v>3</v>
      </c>
      <c r="D291" s="130">
        <v>902</v>
      </c>
      <c r="E291" s="130" t="str">
        <f t="shared" si="4"/>
        <v>2-3-902</v>
      </c>
      <c r="F291" s="131">
        <v>88.43</v>
      </c>
      <c r="G291" s="131">
        <v>72.14</v>
      </c>
      <c r="H291" s="130" t="s">
        <v>776</v>
      </c>
      <c r="I291" s="130" t="s">
        <v>778</v>
      </c>
      <c r="J291" s="130" t="s">
        <v>780</v>
      </c>
    </row>
    <row r="292" spans="1:10" ht="14.25" x14ac:dyDescent="0.15">
      <c r="A292" s="130">
        <v>291</v>
      </c>
      <c r="B292" s="130">
        <v>2</v>
      </c>
      <c r="C292" s="130">
        <v>3</v>
      </c>
      <c r="D292" s="130">
        <v>903</v>
      </c>
      <c r="E292" s="130" t="str">
        <f t="shared" si="4"/>
        <v>2-3-903</v>
      </c>
      <c r="F292" s="131">
        <v>88.43</v>
      </c>
      <c r="G292" s="131">
        <v>72.14</v>
      </c>
      <c r="H292" s="130" t="s">
        <v>776</v>
      </c>
      <c r="I292" s="130" t="s">
        <v>778</v>
      </c>
      <c r="J292" s="130" t="s">
        <v>169</v>
      </c>
    </row>
    <row r="293" spans="1:10" ht="14.25" x14ac:dyDescent="0.15">
      <c r="A293" s="130">
        <v>292</v>
      </c>
      <c r="B293" s="130">
        <v>2</v>
      </c>
      <c r="C293" s="130">
        <v>3</v>
      </c>
      <c r="D293" s="130">
        <v>904</v>
      </c>
      <c r="E293" s="130" t="str">
        <f t="shared" si="4"/>
        <v>2-3-904</v>
      </c>
      <c r="F293" s="131">
        <v>89.15</v>
      </c>
      <c r="G293" s="131">
        <v>72.73</v>
      </c>
      <c r="H293" s="130" t="s">
        <v>776</v>
      </c>
      <c r="I293" s="130" t="s">
        <v>777</v>
      </c>
      <c r="J293" s="130" t="s">
        <v>170</v>
      </c>
    </row>
    <row r="294" spans="1:10" ht="14.25" x14ac:dyDescent="0.15">
      <c r="A294" s="130">
        <v>293</v>
      </c>
      <c r="B294" s="130">
        <v>2</v>
      </c>
      <c r="C294" s="130">
        <v>3</v>
      </c>
      <c r="D294" s="130">
        <v>1001</v>
      </c>
      <c r="E294" s="130" t="str">
        <f t="shared" si="4"/>
        <v>2-3-1001</v>
      </c>
      <c r="F294" s="131">
        <v>88.41</v>
      </c>
      <c r="G294" s="131">
        <v>72.12</v>
      </c>
      <c r="H294" s="130" t="s">
        <v>776</v>
      </c>
      <c r="I294" s="130" t="s">
        <v>777</v>
      </c>
      <c r="J294" s="130" t="s">
        <v>366</v>
      </c>
    </row>
    <row r="295" spans="1:10" ht="14.25" x14ac:dyDescent="0.15">
      <c r="A295" s="130">
        <v>294</v>
      </c>
      <c r="B295" s="130">
        <v>2</v>
      </c>
      <c r="C295" s="130">
        <v>3</v>
      </c>
      <c r="D295" s="130">
        <v>1002</v>
      </c>
      <c r="E295" s="130" t="str">
        <f t="shared" si="4"/>
        <v>2-3-1002</v>
      </c>
      <c r="F295" s="131">
        <v>88.43</v>
      </c>
      <c r="G295" s="131">
        <v>72.14</v>
      </c>
      <c r="H295" s="130" t="s">
        <v>776</v>
      </c>
      <c r="I295" s="130" t="s">
        <v>778</v>
      </c>
      <c r="J295" s="130" t="s">
        <v>780</v>
      </c>
    </row>
    <row r="296" spans="1:10" ht="14.25" x14ac:dyDescent="0.15">
      <c r="A296" s="130">
        <v>295</v>
      </c>
      <c r="B296" s="130">
        <v>2</v>
      </c>
      <c r="C296" s="130">
        <v>3</v>
      </c>
      <c r="D296" s="130">
        <v>1003</v>
      </c>
      <c r="E296" s="130" t="str">
        <f t="shared" si="4"/>
        <v>2-3-1003</v>
      </c>
      <c r="F296" s="131">
        <v>88.43</v>
      </c>
      <c r="G296" s="131">
        <v>72.14</v>
      </c>
      <c r="H296" s="130" t="s">
        <v>776</v>
      </c>
      <c r="I296" s="130" t="s">
        <v>778</v>
      </c>
      <c r="J296" s="130" t="s">
        <v>169</v>
      </c>
    </row>
    <row r="297" spans="1:10" ht="14.25" x14ac:dyDescent="0.15">
      <c r="A297" s="130">
        <v>296</v>
      </c>
      <c r="B297" s="130">
        <v>2</v>
      </c>
      <c r="C297" s="130">
        <v>3</v>
      </c>
      <c r="D297" s="130">
        <v>1004</v>
      </c>
      <c r="E297" s="130" t="str">
        <f t="shared" si="4"/>
        <v>2-3-1004</v>
      </c>
      <c r="F297" s="131">
        <v>89.15</v>
      </c>
      <c r="G297" s="131">
        <v>72.73</v>
      </c>
      <c r="H297" s="130" t="s">
        <v>776</v>
      </c>
      <c r="I297" s="130" t="s">
        <v>777</v>
      </c>
      <c r="J297" s="130" t="s">
        <v>170</v>
      </c>
    </row>
    <row r="298" spans="1:10" ht="14.25" x14ac:dyDescent="0.15">
      <c r="A298" s="130">
        <v>297</v>
      </c>
      <c r="B298" s="130">
        <v>2</v>
      </c>
      <c r="C298" s="130">
        <v>3</v>
      </c>
      <c r="D298" s="130">
        <v>1101</v>
      </c>
      <c r="E298" s="130" t="str">
        <f t="shared" si="4"/>
        <v>2-3-1101</v>
      </c>
      <c r="F298" s="131">
        <v>88.41</v>
      </c>
      <c r="G298" s="131">
        <v>72.12</v>
      </c>
      <c r="H298" s="130" t="s">
        <v>776</v>
      </c>
      <c r="I298" s="130" t="s">
        <v>777</v>
      </c>
      <c r="J298" s="130" t="s">
        <v>366</v>
      </c>
    </row>
    <row r="299" spans="1:10" ht="14.25" x14ac:dyDescent="0.15">
      <c r="A299" s="130">
        <v>298</v>
      </c>
      <c r="B299" s="130">
        <v>2</v>
      </c>
      <c r="C299" s="130">
        <v>3</v>
      </c>
      <c r="D299" s="130">
        <v>1102</v>
      </c>
      <c r="E299" s="130" t="str">
        <f t="shared" si="4"/>
        <v>2-3-1102</v>
      </c>
      <c r="F299" s="131">
        <v>88.43</v>
      </c>
      <c r="G299" s="131">
        <v>72.14</v>
      </c>
      <c r="H299" s="130" t="s">
        <v>776</v>
      </c>
      <c r="I299" s="130" t="s">
        <v>778</v>
      </c>
      <c r="J299" s="130" t="s">
        <v>780</v>
      </c>
    </row>
    <row r="300" spans="1:10" ht="14.25" x14ac:dyDescent="0.15">
      <c r="A300" s="130">
        <v>299</v>
      </c>
      <c r="B300" s="130">
        <v>2</v>
      </c>
      <c r="C300" s="130">
        <v>3</v>
      </c>
      <c r="D300" s="130">
        <v>1103</v>
      </c>
      <c r="E300" s="130" t="str">
        <f t="shared" si="4"/>
        <v>2-3-1103</v>
      </c>
      <c r="F300" s="131">
        <v>88.43</v>
      </c>
      <c r="G300" s="131">
        <v>72.14</v>
      </c>
      <c r="H300" s="130" t="s">
        <v>776</v>
      </c>
      <c r="I300" s="130" t="s">
        <v>778</v>
      </c>
      <c r="J300" s="130" t="s">
        <v>169</v>
      </c>
    </row>
    <row r="301" spans="1:10" ht="14.25" x14ac:dyDescent="0.15">
      <c r="A301" s="130">
        <v>300</v>
      </c>
      <c r="B301" s="130">
        <v>2</v>
      </c>
      <c r="C301" s="130">
        <v>3</v>
      </c>
      <c r="D301" s="130">
        <v>1104</v>
      </c>
      <c r="E301" s="130" t="str">
        <f t="shared" si="4"/>
        <v>2-3-1104</v>
      </c>
      <c r="F301" s="131">
        <v>89.15</v>
      </c>
      <c r="G301" s="131">
        <v>72.73</v>
      </c>
      <c r="H301" s="130" t="s">
        <v>776</v>
      </c>
      <c r="I301" s="130" t="s">
        <v>777</v>
      </c>
      <c r="J301" s="130" t="s">
        <v>170</v>
      </c>
    </row>
    <row r="302" spans="1:10" ht="14.25" x14ac:dyDescent="0.15">
      <c r="A302" s="130">
        <v>301</v>
      </c>
      <c r="B302" s="130">
        <v>2</v>
      </c>
      <c r="C302" s="130">
        <v>3</v>
      </c>
      <c r="D302" s="130">
        <v>1201</v>
      </c>
      <c r="E302" s="130" t="str">
        <f t="shared" si="4"/>
        <v>2-3-1201</v>
      </c>
      <c r="F302" s="131">
        <v>88.41</v>
      </c>
      <c r="G302" s="131">
        <v>72.12</v>
      </c>
      <c r="H302" s="130" t="s">
        <v>776</v>
      </c>
      <c r="I302" s="130" t="s">
        <v>777</v>
      </c>
      <c r="J302" s="130" t="s">
        <v>366</v>
      </c>
    </row>
    <row r="303" spans="1:10" ht="14.25" x14ac:dyDescent="0.15">
      <c r="A303" s="130">
        <v>302</v>
      </c>
      <c r="B303" s="130">
        <v>2</v>
      </c>
      <c r="C303" s="130">
        <v>3</v>
      </c>
      <c r="D303" s="130">
        <v>1202</v>
      </c>
      <c r="E303" s="130" t="str">
        <f t="shared" si="4"/>
        <v>2-3-1202</v>
      </c>
      <c r="F303" s="131">
        <v>88.43</v>
      </c>
      <c r="G303" s="131">
        <v>72.14</v>
      </c>
      <c r="H303" s="130" t="s">
        <v>776</v>
      </c>
      <c r="I303" s="130" t="s">
        <v>778</v>
      </c>
      <c r="J303" s="130" t="s">
        <v>780</v>
      </c>
    </row>
    <row r="304" spans="1:10" ht="14.25" x14ac:dyDescent="0.15">
      <c r="A304" s="130">
        <v>303</v>
      </c>
      <c r="B304" s="130">
        <v>2</v>
      </c>
      <c r="C304" s="130">
        <v>3</v>
      </c>
      <c r="D304" s="130">
        <v>1203</v>
      </c>
      <c r="E304" s="130" t="str">
        <f t="shared" si="4"/>
        <v>2-3-1203</v>
      </c>
      <c r="F304" s="131">
        <v>88.43</v>
      </c>
      <c r="G304" s="131">
        <v>72.14</v>
      </c>
      <c r="H304" s="130" t="s">
        <v>776</v>
      </c>
      <c r="I304" s="130" t="s">
        <v>778</v>
      </c>
      <c r="J304" s="130" t="s">
        <v>169</v>
      </c>
    </row>
    <row r="305" spans="1:10" ht="14.25" x14ac:dyDescent="0.15">
      <c r="A305" s="130">
        <v>304</v>
      </c>
      <c r="B305" s="130">
        <v>2</v>
      </c>
      <c r="C305" s="130">
        <v>3</v>
      </c>
      <c r="D305" s="130">
        <v>1204</v>
      </c>
      <c r="E305" s="130" t="str">
        <f t="shared" si="4"/>
        <v>2-3-1204</v>
      </c>
      <c r="F305" s="131">
        <v>89.15</v>
      </c>
      <c r="G305" s="131">
        <v>72.73</v>
      </c>
      <c r="H305" s="130" t="s">
        <v>776</v>
      </c>
      <c r="I305" s="130" t="s">
        <v>777</v>
      </c>
      <c r="J305" s="130" t="s">
        <v>170</v>
      </c>
    </row>
    <row r="306" spans="1:10" ht="14.25" x14ac:dyDescent="0.15">
      <c r="A306" s="130">
        <v>305</v>
      </c>
      <c r="B306" s="130">
        <v>2</v>
      </c>
      <c r="C306" s="130">
        <v>3</v>
      </c>
      <c r="D306" s="130">
        <v>1301</v>
      </c>
      <c r="E306" s="130" t="str">
        <f t="shared" si="4"/>
        <v>2-3-1301</v>
      </c>
      <c r="F306" s="131">
        <v>88.41</v>
      </c>
      <c r="G306" s="131">
        <v>72.12</v>
      </c>
      <c r="H306" s="130" t="s">
        <v>776</v>
      </c>
      <c r="I306" s="130" t="s">
        <v>777</v>
      </c>
      <c r="J306" s="130" t="s">
        <v>366</v>
      </c>
    </row>
    <row r="307" spans="1:10" ht="14.25" x14ac:dyDescent="0.15">
      <c r="A307" s="130">
        <v>306</v>
      </c>
      <c r="B307" s="130">
        <v>2</v>
      </c>
      <c r="C307" s="130">
        <v>3</v>
      </c>
      <c r="D307" s="130">
        <v>1302</v>
      </c>
      <c r="E307" s="130" t="str">
        <f t="shared" si="4"/>
        <v>2-3-1302</v>
      </c>
      <c r="F307" s="131">
        <v>88.43</v>
      </c>
      <c r="G307" s="131">
        <v>72.14</v>
      </c>
      <c r="H307" s="130" t="s">
        <v>776</v>
      </c>
      <c r="I307" s="130" t="s">
        <v>778</v>
      </c>
      <c r="J307" s="130" t="s">
        <v>780</v>
      </c>
    </row>
    <row r="308" spans="1:10" ht="14.25" x14ac:dyDescent="0.15">
      <c r="A308" s="130">
        <v>307</v>
      </c>
      <c r="B308" s="130">
        <v>2</v>
      </c>
      <c r="C308" s="130">
        <v>3</v>
      </c>
      <c r="D308" s="130">
        <v>1303</v>
      </c>
      <c r="E308" s="130" t="str">
        <f t="shared" si="4"/>
        <v>2-3-1303</v>
      </c>
      <c r="F308" s="131">
        <v>88.43</v>
      </c>
      <c r="G308" s="131">
        <v>72.14</v>
      </c>
      <c r="H308" s="130" t="s">
        <v>776</v>
      </c>
      <c r="I308" s="130" t="s">
        <v>778</v>
      </c>
      <c r="J308" s="130" t="s">
        <v>169</v>
      </c>
    </row>
    <row r="309" spans="1:10" ht="14.25" x14ac:dyDescent="0.15">
      <c r="A309" s="130">
        <v>308</v>
      </c>
      <c r="B309" s="130">
        <v>2</v>
      </c>
      <c r="C309" s="130">
        <v>3</v>
      </c>
      <c r="D309" s="130">
        <v>1304</v>
      </c>
      <c r="E309" s="130" t="str">
        <f t="shared" si="4"/>
        <v>2-3-1304</v>
      </c>
      <c r="F309" s="131">
        <v>89.15</v>
      </c>
      <c r="G309" s="131">
        <v>72.73</v>
      </c>
      <c r="H309" s="130" t="s">
        <v>776</v>
      </c>
      <c r="I309" s="130" t="s">
        <v>777</v>
      </c>
      <c r="J309" s="130" t="s">
        <v>170</v>
      </c>
    </row>
    <row r="310" spans="1:10" ht="14.25" x14ac:dyDescent="0.15">
      <c r="A310" s="130">
        <v>309</v>
      </c>
      <c r="B310" s="130">
        <v>2</v>
      </c>
      <c r="C310" s="130">
        <v>3</v>
      </c>
      <c r="D310" s="130">
        <v>1401</v>
      </c>
      <c r="E310" s="130" t="str">
        <f t="shared" si="4"/>
        <v>2-3-1401</v>
      </c>
      <c r="F310" s="131">
        <v>88.41</v>
      </c>
      <c r="G310" s="131">
        <v>72.12</v>
      </c>
      <c r="H310" s="130" t="s">
        <v>776</v>
      </c>
      <c r="I310" s="130" t="s">
        <v>777</v>
      </c>
      <c r="J310" s="130" t="s">
        <v>366</v>
      </c>
    </row>
    <row r="311" spans="1:10" ht="14.25" x14ac:dyDescent="0.15">
      <c r="A311" s="130">
        <v>310</v>
      </c>
      <c r="B311" s="130">
        <v>2</v>
      </c>
      <c r="C311" s="130">
        <v>3</v>
      </c>
      <c r="D311" s="130">
        <v>1402</v>
      </c>
      <c r="E311" s="130" t="str">
        <f t="shared" si="4"/>
        <v>2-3-1402</v>
      </c>
      <c r="F311" s="131">
        <v>88.43</v>
      </c>
      <c r="G311" s="131">
        <v>72.14</v>
      </c>
      <c r="H311" s="130" t="s">
        <v>776</v>
      </c>
      <c r="I311" s="130" t="s">
        <v>778</v>
      </c>
      <c r="J311" s="130" t="s">
        <v>780</v>
      </c>
    </row>
    <row r="312" spans="1:10" ht="14.25" x14ac:dyDescent="0.15">
      <c r="A312" s="130">
        <v>311</v>
      </c>
      <c r="B312" s="130">
        <v>2</v>
      </c>
      <c r="C312" s="130">
        <v>3</v>
      </c>
      <c r="D312" s="130">
        <v>1403</v>
      </c>
      <c r="E312" s="130" t="str">
        <f t="shared" si="4"/>
        <v>2-3-1403</v>
      </c>
      <c r="F312" s="131">
        <v>88.43</v>
      </c>
      <c r="G312" s="131">
        <v>72.14</v>
      </c>
      <c r="H312" s="130" t="s">
        <v>776</v>
      </c>
      <c r="I312" s="130" t="s">
        <v>778</v>
      </c>
      <c r="J312" s="130" t="s">
        <v>169</v>
      </c>
    </row>
    <row r="313" spans="1:10" ht="14.25" x14ac:dyDescent="0.15">
      <c r="A313" s="130">
        <v>312</v>
      </c>
      <c r="B313" s="130">
        <v>2</v>
      </c>
      <c r="C313" s="130">
        <v>3</v>
      </c>
      <c r="D313" s="130">
        <v>1404</v>
      </c>
      <c r="E313" s="130" t="str">
        <f t="shared" si="4"/>
        <v>2-3-1404</v>
      </c>
      <c r="F313" s="131">
        <v>89.15</v>
      </c>
      <c r="G313" s="131">
        <v>72.73</v>
      </c>
      <c r="H313" s="130" t="s">
        <v>776</v>
      </c>
      <c r="I313" s="130" t="s">
        <v>777</v>
      </c>
      <c r="J313" s="130" t="s">
        <v>170</v>
      </c>
    </row>
    <row r="314" spans="1:10" ht="14.25" x14ac:dyDescent="0.15">
      <c r="A314" s="130">
        <v>313</v>
      </c>
      <c r="B314" s="130">
        <v>2</v>
      </c>
      <c r="C314" s="130">
        <v>3</v>
      </c>
      <c r="D314" s="130">
        <v>1501</v>
      </c>
      <c r="E314" s="130" t="str">
        <f t="shared" si="4"/>
        <v>2-3-1501</v>
      </c>
      <c r="F314" s="131">
        <v>88.41</v>
      </c>
      <c r="G314" s="131">
        <v>72.12</v>
      </c>
      <c r="H314" s="130" t="s">
        <v>776</v>
      </c>
      <c r="I314" s="130" t="s">
        <v>777</v>
      </c>
      <c r="J314" s="130" t="s">
        <v>366</v>
      </c>
    </row>
    <row r="315" spans="1:10" ht="14.25" x14ac:dyDescent="0.15">
      <c r="A315" s="130">
        <v>314</v>
      </c>
      <c r="B315" s="130">
        <v>2</v>
      </c>
      <c r="C315" s="130">
        <v>3</v>
      </c>
      <c r="D315" s="130">
        <v>1502</v>
      </c>
      <c r="E315" s="130" t="str">
        <f t="shared" si="4"/>
        <v>2-3-1502</v>
      </c>
      <c r="F315" s="131">
        <v>88.43</v>
      </c>
      <c r="G315" s="131">
        <v>72.14</v>
      </c>
      <c r="H315" s="130" t="s">
        <v>776</v>
      </c>
      <c r="I315" s="130" t="s">
        <v>778</v>
      </c>
      <c r="J315" s="130" t="s">
        <v>780</v>
      </c>
    </row>
    <row r="316" spans="1:10" ht="14.25" x14ac:dyDescent="0.15">
      <c r="A316" s="130">
        <v>315</v>
      </c>
      <c r="B316" s="130">
        <v>2</v>
      </c>
      <c r="C316" s="130">
        <v>3</v>
      </c>
      <c r="D316" s="130">
        <v>1503</v>
      </c>
      <c r="E316" s="130" t="str">
        <f t="shared" si="4"/>
        <v>2-3-1503</v>
      </c>
      <c r="F316" s="131">
        <v>88.43</v>
      </c>
      <c r="G316" s="131">
        <v>72.14</v>
      </c>
      <c r="H316" s="130" t="s">
        <v>776</v>
      </c>
      <c r="I316" s="130" t="s">
        <v>778</v>
      </c>
      <c r="J316" s="130" t="s">
        <v>169</v>
      </c>
    </row>
    <row r="317" spans="1:10" ht="14.25" x14ac:dyDescent="0.15">
      <c r="A317" s="130">
        <v>316</v>
      </c>
      <c r="B317" s="130">
        <v>2</v>
      </c>
      <c r="C317" s="130">
        <v>3</v>
      </c>
      <c r="D317" s="130">
        <v>1504</v>
      </c>
      <c r="E317" s="130" t="str">
        <f t="shared" si="4"/>
        <v>2-3-1504</v>
      </c>
      <c r="F317" s="131">
        <v>89.15</v>
      </c>
      <c r="G317" s="131">
        <v>72.73</v>
      </c>
      <c r="H317" s="130" t="s">
        <v>776</v>
      </c>
      <c r="I317" s="130" t="s">
        <v>777</v>
      </c>
      <c r="J317" s="130" t="s">
        <v>170</v>
      </c>
    </row>
    <row r="318" spans="1:10" ht="14.25" x14ac:dyDescent="0.15">
      <c r="A318" s="130">
        <v>317</v>
      </c>
      <c r="B318" s="130">
        <v>2</v>
      </c>
      <c r="C318" s="130">
        <v>3</v>
      </c>
      <c r="D318" s="130">
        <v>1601</v>
      </c>
      <c r="E318" s="130" t="str">
        <f t="shared" si="4"/>
        <v>2-3-1601</v>
      </c>
      <c r="F318" s="131">
        <v>88.41</v>
      </c>
      <c r="G318" s="131">
        <v>72.12</v>
      </c>
      <c r="H318" s="130" t="s">
        <v>776</v>
      </c>
      <c r="I318" s="130" t="s">
        <v>777</v>
      </c>
      <c r="J318" s="130" t="s">
        <v>366</v>
      </c>
    </row>
    <row r="319" spans="1:10" ht="14.25" x14ac:dyDescent="0.15">
      <c r="A319" s="130">
        <v>318</v>
      </c>
      <c r="B319" s="130">
        <v>2</v>
      </c>
      <c r="C319" s="130">
        <v>3</v>
      </c>
      <c r="D319" s="130">
        <v>1602</v>
      </c>
      <c r="E319" s="130" t="str">
        <f t="shared" si="4"/>
        <v>2-3-1602</v>
      </c>
      <c r="F319" s="131">
        <v>88.43</v>
      </c>
      <c r="G319" s="131">
        <v>72.14</v>
      </c>
      <c r="H319" s="130" t="s">
        <v>776</v>
      </c>
      <c r="I319" s="130" t="s">
        <v>778</v>
      </c>
      <c r="J319" s="130" t="s">
        <v>780</v>
      </c>
    </row>
    <row r="320" spans="1:10" ht="14.25" x14ac:dyDescent="0.15">
      <c r="A320" s="130">
        <v>319</v>
      </c>
      <c r="B320" s="130">
        <v>2</v>
      </c>
      <c r="C320" s="130">
        <v>3</v>
      </c>
      <c r="D320" s="130">
        <v>1603</v>
      </c>
      <c r="E320" s="130" t="str">
        <f t="shared" si="4"/>
        <v>2-3-1603</v>
      </c>
      <c r="F320" s="131">
        <v>88.43</v>
      </c>
      <c r="G320" s="131">
        <v>72.14</v>
      </c>
      <c r="H320" s="130" t="s">
        <v>776</v>
      </c>
      <c r="I320" s="130" t="s">
        <v>778</v>
      </c>
      <c r="J320" s="130" t="s">
        <v>169</v>
      </c>
    </row>
    <row r="321" spans="1:10" ht="14.25" x14ac:dyDescent="0.15">
      <c r="A321" s="130">
        <v>320</v>
      </c>
      <c r="B321" s="130">
        <v>2</v>
      </c>
      <c r="C321" s="130">
        <v>3</v>
      </c>
      <c r="D321" s="130">
        <v>1604</v>
      </c>
      <c r="E321" s="130" t="str">
        <f t="shared" si="4"/>
        <v>2-3-1604</v>
      </c>
      <c r="F321" s="131">
        <v>89.15</v>
      </c>
      <c r="G321" s="131">
        <v>72.73</v>
      </c>
      <c r="H321" s="130" t="s">
        <v>776</v>
      </c>
      <c r="I321" s="130" t="s">
        <v>777</v>
      </c>
      <c r="J321" s="130" t="s">
        <v>170</v>
      </c>
    </row>
    <row r="322" spans="1:10" ht="14.25" x14ac:dyDescent="0.15">
      <c r="A322" s="130">
        <v>321</v>
      </c>
      <c r="B322" s="130">
        <v>3</v>
      </c>
      <c r="C322" s="130">
        <v>1</v>
      </c>
      <c r="D322" s="130">
        <v>101</v>
      </c>
      <c r="E322" s="130" t="str">
        <f t="shared" ref="E322:E385" si="5">B322&amp;-C322&amp;-D322</f>
        <v>3-1-101</v>
      </c>
      <c r="F322" s="131">
        <v>89.2</v>
      </c>
      <c r="G322" s="131">
        <v>72.73</v>
      </c>
      <c r="H322" s="130" t="s">
        <v>776</v>
      </c>
      <c r="I322" s="130" t="s">
        <v>777</v>
      </c>
      <c r="J322" s="130" t="s">
        <v>363</v>
      </c>
    </row>
    <row r="323" spans="1:10" ht="14.25" x14ac:dyDescent="0.15">
      <c r="A323" s="130">
        <v>322</v>
      </c>
      <c r="B323" s="130">
        <v>3</v>
      </c>
      <c r="C323" s="130">
        <v>1</v>
      </c>
      <c r="D323" s="130">
        <v>102</v>
      </c>
      <c r="E323" s="130" t="str">
        <f t="shared" si="5"/>
        <v>3-1-102</v>
      </c>
      <c r="F323" s="131">
        <v>88.47</v>
      </c>
      <c r="G323" s="131">
        <v>72.14</v>
      </c>
      <c r="H323" s="130" t="s">
        <v>776</v>
      </c>
      <c r="I323" s="130" t="s">
        <v>778</v>
      </c>
      <c r="J323" s="130" t="s">
        <v>780</v>
      </c>
    </row>
    <row r="324" spans="1:10" ht="14.25" x14ac:dyDescent="0.15">
      <c r="A324" s="130">
        <v>323</v>
      </c>
      <c r="B324" s="130">
        <v>3</v>
      </c>
      <c r="C324" s="130">
        <v>1</v>
      </c>
      <c r="D324" s="130">
        <v>103</v>
      </c>
      <c r="E324" s="130" t="str">
        <f t="shared" si="5"/>
        <v>3-1-103</v>
      </c>
      <c r="F324" s="131">
        <v>88.47</v>
      </c>
      <c r="G324" s="131">
        <v>72.14</v>
      </c>
      <c r="H324" s="130" t="s">
        <v>776</v>
      </c>
      <c r="I324" s="130" t="s">
        <v>778</v>
      </c>
      <c r="J324" s="130" t="s">
        <v>169</v>
      </c>
    </row>
    <row r="325" spans="1:10" ht="14.25" x14ac:dyDescent="0.15">
      <c r="A325" s="130">
        <v>324</v>
      </c>
      <c r="B325" s="130">
        <v>3</v>
      </c>
      <c r="C325" s="130">
        <v>1</v>
      </c>
      <c r="D325" s="130">
        <v>104</v>
      </c>
      <c r="E325" s="130" t="str">
        <f t="shared" si="5"/>
        <v>3-1-104</v>
      </c>
      <c r="F325" s="131">
        <v>88.45</v>
      </c>
      <c r="G325" s="131">
        <v>72.12</v>
      </c>
      <c r="H325" s="130" t="s">
        <v>776</v>
      </c>
      <c r="I325" s="130" t="s">
        <v>777</v>
      </c>
      <c r="J325" s="130" t="s">
        <v>364</v>
      </c>
    </row>
    <row r="326" spans="1:10" ht="14.25" x14ac:dyDescent="0.15">
      <c r="A326" s="130">
        <v>325</v>
      </c>
      <c r="B326" s="130">
        <v>3</v>
      </c>
      <c r="C326" s="130">
        <v>1</v>
      </c>
      <c r="D326" s="130">
        <v>201</v>
      </c>
      <c r="E326" s="130" t="str">
        <f t="shared" si="5"/>
        <v>3-1-201</v>
      </c>
      <c r="F326" s="131">
        <v>89.2</v>
      </c>
      <c r="G326" s="131">
        <v>72.73</v>
      </c>
      <c r="H326" s="130" t="s">
        <v>776</v>
      </c>
      <c r="I326" s="130" t="s">
        <v>777</v>
      </c>
      <c r="J326" s="130" t="s">
        <v>363</v>
      </c>
    </row>
    <row r="327" spans="1:10" ht="14.25" x14ac:dyDescent="0.15">
      <c r="A327" s="130">
        <v>326</v>
      </c>
      <c r="B327" s="130">
        <v>3</v>
      </c>
      <c r="C327" s="130">
        <v>1</v>
      </c>
      <c r="D327" s="130">
        <v>202</v>
      </c>
      <c r="E327" s="130" t="str">
        <f t="shared" si="5"/>
        <v>3-1-202</v>
      </c>
      <c r="F327" s="131">
        <v>88.47</v>
      </c>
      <c r="G327" s="131">
        <v>72.14</v>
      </c>
      <c r="H327" s="130" t="s">
        <v>776</v>
      </c>
      <c r="I327" s="130" t="s">
        <v>778</v>
      </c>
      <c r="J327" s="130" t="s">
        <v>780</v>
      </c>
    </row>
    <row r="328" spans="1:10" ht="14.25" x14ac:dyDescent="0.15">
      <c r="A328" s="130">
        <v>327</v>
      </c>
      <c r="B328" s="130">
        <v>3</v>
      </c>
      <c r="C328" s="130">
        <v>1</v>
      </c>
      <c r="D328" s="130">
        <v>203</v>
      </c>
      <c r="E328" s="130" t="str">
        <f t="shared" si="5"/>
        <v>3-1-203</v>
      </c>
      <c r="F328" s="131">
        <v>88.47</v>
      </c>
      <c r="G328" s="131">
        <v>72.14</v>
      </c>
      <c r="H328" s="130" t="s">
        <v>776</v>
      </c>
      <c r="I328" s="130" t="s">
        <v>778</v>
      </c>
      <c r="J328" s="130" t="s">
        <v>169</v>
      </c>
    </row>
    <row r="329" spans="1:10" ht="14.25" x14ac:dyDescent="0.15">
      <c r="A329" s="130">
        <v>328</v>
      </c>
      <c r="B329" s="130">
        <v>3</v>
      </c>
      <c r="C329" s="130">
        <v>1</v>
      </c>
      <c r="D329" s="130">
        <v>204</v>
      </c>
      <c r="E329" s="130" t="str">
        <f t="shared" si="5"/>
        <v>3-1-204</v>
      </c>
      <c r="F329" s="131">
        <v>88.45</v>
      </c>
      <c r="G329" s="131">
        <v>72.12</v>
      </c>
      <c r="H329" s="130" t="s">
        <v>776</v>
      </c>
      <c r="I329" s="130" t="s">
        <v>777</v>
      </c>
      <c r="J329" s="130" t="s">
        <v>364</v>
      </c>
    </row>
    <row r="330" spans="1:10" ht="14.25" x14ac:dyDescent="0.15">
      <c r="A330" s="130">
        <v>329</v>
      </c>
      <c r="B330" s="130">
        <v>3</v>
      </c>
      <c r="C330" s="130">
        <v>1</v>
      </c>
      <c r="D330" s="130">
        <v>301</v>
      </c>
      <c r="E330" s="130" t="str">
        <f t="shared" si="5"/>
        <v>3-1-301</v>
      </c>
      <c r="F330" s="131">
        <v>89.2</v>
      </c>
      <c r="G330" s="131">
        <v>72.73</v>
      </c>
      <c r="H330" s="130" t="s">
        <v>776</v>
      </c>
      <c r="I330" s="130" t="s">
        <v>777</v>
      </c>
      <c r="J330" s="130" t="s">
        <v>363</v>
      </c>
    </row>
    <row r="331" spans="1:10" ht="14.25" x14ac:dyDescent="0.15">
      <c r="A331" s="130">
        <v>330</v>
      </c>
      <c r="B331" s="130">
        <v>3</v>
      </c>
      <c r="C331" s="130">
        <v>1</v>
      </c>
      <c r="D331" s="130">
        <v>302</v>
      </c>
      <c r="E331" s="130" t="str">
        <f t="shared" si="5"/>
        <v>3-1-302</v>
      </c>
      <c r="F331" s="131">
        <v>88.47</v>
      </c>
      <c r="G331" s="131">
        <v>72.14</v>
      </c>
      <c r="H331" s="130" t="s">
        <v>776</v>
      </c>
      <c r="I331" s="130" t="s">
        <v>778</v>
      </c>
      <c r="J331" s="130" t="s">
        <v>780</v>
      </c>
    </row>
    <row r="332" spans="1:10" ht="14.25" x14ac:dyDescent="0.15">
      <c r="A332" s="130">
        <v>331</v>
      </c>
      <c r="B332" s="130">
        <v>3</v>
      </c>
      <c r="C332" s="130">
        <v>1</v>
      </c>
      <c r="D332" s="130">
        <v>303</v>
      </c>
      <c r="E332" s="130" t="str">
        <f t="shared" si="5"/>
        <v>3-1-303</v>
      </c>
      <c r="F332" s="131">
        <v>88.47</v>
      </c>
      <c r="G332" s="131">
        <v>72.14</v>
      </c>
      <c r="H332" s="130" t="s">
        <v>776</v>
      </c>
      <c r="I332" s="130" t="s">
        <v>778</v>
      </c>
      <c r="J332" s="130" t="s">
        <v>169</v>
      </c>
    </row>
    <row r="333" spans="1:10" ht="14.25" x14ac:dyDescent="0.15">
      <c r="A333" s="130">
        <v>332</v>
      </c>
      <c r="B333" s="130">
        <v>3</v>
      </c>
      <c r="C333" s="130">
        <v>1</v>
      </c>
      <c r="D333" s="130">
        <v>304</v>
      </c>
      <c r="E333" s="130" t="str">
        <f t="shared" si="5"/>
        <v>3-1-304</v>
      </c>
      <c r="F333" s="131">
        <v>88.45</v>
      </c>
      <c r="G333" s="131">
        <v>72.12</v>
      </c>
      <c r="H333" s="130" t="s">
        <v>776</v>
      </c>
      <c r="I333" s="130" t="s">
        <v>777</v>
      </c>
      <c r="J333" s="130" t="s">
        <v>364</v>
      </c>
    </row>
    <row r="334" spans="1:10" ht="14.25" x14ac:dyDescent="0.15">
      <c r="A334" s="130">
        <v>333</v>
      </c>
      <c r="B334" s="130">
        <v>3</v>
      </c>
      <c r="C334" s="130">
        <v>1</v>
      </c>
      <c r="D334" s="130">
        <v>401</v>
      </c>
      <c r="E334" s="130" t="str">
        <f t="shared" si="5"/>
        <v>3-1-401</v>
      </c>
      <c r="F334" s="131">
        <v>89.2</v>
      </c>
      <c r="G334" s="131">
        <v>72.73</v>
      </c>
      <c r="H334" s="130" t="s">
        <v>776</v>
      </c>
      <c r="I334" s="130" t="s">
        <v>777</v>
      </c>
      <c r="J334" s="130" t="s">
        <v>363</v>
      </c>
    </row>
    <row r="335" spans="1:10" ht="14.25" x14ac:dyDescent="0.15">
      <c r="A335" s="130">
        <v>334</v>
      </c>
      <c r="B335" s="130">
        <v>3</v>
      </c>
      <c r="C335" s="130">
        <v>1</v>
      </c>
      <c r="D335" s="130">
        <v>402</v>
      </c>
      <c r="E335" s="130" t="str">
        <f t="shared" si="5"/>
        <v>3-1-402</v>
      </c>
      <c r="F335" s="131">
        <v>88.47</v>
      </c>
      <c r="G335" s="131">
        <v>72.14</v>
      </c>
      <c r="H335" s="130" t="s">
        <v>776</v>
      </c>
      <c r="I335" s="130" t="s">
        <v>778</v>
      </c>
      <c r="J335" s="130" t="s">
        <v>780</v>
      </c>
    </row>
    <row r="336" spans="1:10" ht="14.25" x14ac:dyDescent="0.15">
      <c r="A336" s="130">
        <v>335</v>
      </c>
      <c r="B336" s="130">
        <v>3</v>
      </c>
      <c r="C336" s="130">
        <v>1</v>
      </c>
      <c r="D336" s="130">
        <v>403</v>
      </c>
      <c r="E336" s="130" t="str">
        <f t="shared" si="5"/>
        <v>3-1-403</v>
      </c>
      <c r="F336" s="131">
        <v>88.47</v>
      </c>
      <c r="G336" s="131">
        <v>72.14</v>
      </c>
      <c r="H336" s="130" t="s">
        <v>776</v>
      </c>
      <c r="I336" s="130" t="s">
        <v>778</v>
      </c>
      <c r="J336" s="130" t="s">
        <v>169</v>
      </c>
    </row>
    <row r="337" spans="1:10" ht="14.25" x14ac:dyDescent="0.15">
      <c r="A337" s="130">
        <v>336</v>
      </c>
      <c r="B337" s="130">
        <v>3</v>
      </c>
      <c r="C337" s="130">
        <v>1</v>
      </c>
      <c r="D337" s="130">
        <v>404</v>
      </c>
      <c r="E337" s="130" t="str">
        <f t="shared" si="5"/>
        <v>3-1-404</v>
      </c>
      <c r="F337" s="131">
        <v>88.45</v>
      </c>
      <c r="G337" s="131">
        <v>72.12</v>
      </c>
      <c r="H337" s="130" t="s">
        <v>776</v>
      </c>
      <c r="I337" s="130" t="s">
        <v>777</v>
      </c>
      <c r="J337" s="130" t="s">
        <v>364</v>
      </c>
    </row>
    <row r="338" spans="1:10" ht="14.25" x14ac:dyDescent="0.15">
      <c r="A338" s="130">
        <v>337</v>
      </c>
      <c r="B338" s="130">
        <v>3</v>
      </c>
      <c r="C338" s="130">
        <v>1</v>
      </c>
      <c r="D338" s="130">
        <v>501</v>
      </c>
      <c r="E338" s="130" t="str">
        <f t="shared" si="5"/>
        <v>3-1-501</v>
      </c>
      <c r="F338" s="131">
        <v>89.2</v>
      </c>
      <c r="G338" s="131">
        <v>72.73</v>
      </c>
      <c r="H338" s="130" t="s">
        <v>776</v>
      </c>
      <c r="I338" s="130" t="s">
        <v>777</v>
      </c>
      <c r="J338" s="130" t="s">
        <v>363</v>
      </c>
    </row>
    <row r="339" spans="1:10" ht="14.25" x14ac:dyDescent="0.15">
      <c r="A339" s="130">
        <v>338</v>
      </c>
      <c r="B339" s="130">
        <v>3</v>
      </c>
      <c r="C339" s="130">
        <v>1</v>
      </c>
      <c r="D339" s="130">
        <v>502</v>
      </c>
      <c r="E339" s="130" t="str">
        <f t="shared" si="5"/>
        <v>3-1-502</v>
      </c>
      <c r="F339" s="131">
        <v>88.47</v>
      </c>
      <c r="G339" s="131">
        <v>72.14</v>
      </c>
      <c r="H339" s="130" t="s">
        <v>776</v>
      </c>
      <c r="I339" s="130" t="s">
        <v>778</v>
      </c>
      <c r="J339" s="130" t="s">
        <v>780</v>
      </c>
    </row>
    <row r="340" spans="1:10" ht="14.25" x14ac:dyDescent="0.15">
      <c r="A340" s="130">
        <v>339</v>
      </c>
      <c r="B340" s="130">
        <v>3</v>
      </c>
      <c r="C340" s="130">
        <v>1</v>
      </c>
      <c r="D340" s="130">
        <v>503</v>
      </c>
      <c r="E340" s="130" t="str">
        <f t="shared" si="5"/>
        <v>3-1-503</v>
      </c>
      <c r="F340" s="131">
        <v>88.47</v>
      </c>
      <c r="G340" s="131">
        <v>72.14</v>
      </c>
      <c r="H340" s="130" t="s">
        <v>776</v>
      </c>
      <c r="I340" s="130" t="s">
        <v>778</v>
      </c>
      <c r="J340" s="130" t="s">
        <v>169</v>
      </c>
    </row>
    <row r="341" spans="1:10" ht="14.25" x14ac:dyDescent="0.15">
      <c r="A341" s="130">
        <v>340</v>
      </c>
      <c r="B341" s="130">
        <v>3</v>
      </c>
      <c r="C341" s="130">
        <v>1</v>
      </c>
      <c r="D341" s="130">
        <v>504</v>
      </c>
      <c r="E341" s="130" t="str">
        <f t="shared" si="5"/>
        <v>3-1-504</v>
      </c>
      <c r="F341" s="131">
        <v>88.45</v>
      </c>
      <c r="G341" s="131">
        <v>72.12</v>
      </c>
      <c r="H341" s="130" t="s">
        <v>776</v>
      </c>
      <c r="I341" s="130" t="s">
        <v>777</v>
      </c>
      <c r="J341" s="130" t="s">
        <v>364</v>
      </c>
    </row>
    <row r="342" spans="1:10" ht="14.25" x14ac:dyDescent="0.15">
      <c r="A342" s="130">
        <v>341</v>
      </c>
      <c r="B342" s="130">
        <v>3</v>
      </c>
      <c r="C342" s="130">
        <v>1</v>
      </c>
      <c r="D342" s="130">
        <v>601</v>
      </c>
      <c r="E342" s="130" t="str">
        <f t="shared" si="5"/>
        <v>3-1-601</v>
      </c>
      <c r="F342" s="131">
        <v>89.2</v>
      </c>
      <c r="G342" s="131">
        <v>72.73</v>
      </c>
      <c r="H342" s="130" t="s">
        <v>776</v>
      </c>
      <c r="I342" s="130" t="s">
        <v>777</v>
      </c>
      <c r="J342" s="130" t="s">
        <v>363</v>
      </c>
    </row>
    <row r="343" spans="1:10" ht="14.25" x14ac:dyDescent="0.15">
      <c r="A343" s="130">
        <v>342</v>
      </c>
      <c r="B343" s="130">
        <v>3</v>
      </c>
      <c r="C343" s="130">
        <v>1</v>
      </c>
      <c r="D343" s="130">
        <v>602</v>
      </c>
      <c r="E343" s="130" t="str">
        <f t="shared" si="5"/>
        <v>3-1-602</v>
      </c>
      <c r="F343" s="131">
        <v>88.47</v>
      </c>
      <c r="G343" s="131">
        <v>72.14</v>
      </c>
      <c r="H343" s="130" t="s">
        <v>776</v>
      </c>
      <c r="I343" s="130" t="s">
        <v>778</v>
      </c>
      <c r="J343" s="130" t="s">
        <v>780</v>
      </c>
    </row>
    <row r="344" spans="1:10" ht="14.25" x14ac:dyDescent="0.15">
      <c r="A344" s="130">
        <v>343</v>
      </c>
      <c r="B344" s="130">
        <v>3</v>
      </c>
      <c r="C344" s="130">
        <v>1</v>
      </c>
      <c r="D344" s="130">
        <v>603</v>
      </c>
      <c r="E344" s="130" t="str">
        <f t="shared" si="5"/>
        <v>3-1-603</v>
      </c>
      <c r="F344" s="131">
        <v>88.47</v>
      </c>
      <c r="G344" s="131">
        <v>72.14</v>
      </c>
      <c r="H344" s="130" t="s">
        <v>776</v>
      </c>
      <c r="I344" s="130" t="s">
        <v>778</v>
      </c>
      <c r="J344" s="130" t="s">
        <v>169</v>
      </c>
    </row>
    <row r="345" spans="1:10" ht="14.25" x14ac:dyDescent="0.15">
      <c r="A345" s="130">
        <v>344</v>
      </c>
      <c r="B345" s="130">
        <v>3</v>
      </c>
      <c r="C345" s="130">
        <v>1</v>
      </c>
      <c r="D345" s="130">
        <v>604</v>
      </c>
      <c r="E345" s="130" t="str">
        <f t="shared" si="5"/>
        <v>3-1-604</v>
      </c>
      <c r="F345" s="131">
        <v>88.45</v>
      </c>
      <c r="G345" s="131">
        <v>72.12</v>
      </c>
      <c r="H345" s="130" t="s">
        <v>776</v>
      </c>
      <c r="I345" s="130" t="s">
        <v>777</v>
      </c>
      <c r="J345" s="130" t="s">
        <v>364</v>
      </c>
    </row>
    <row r="346" spans="1:10" ht="14.25" x14ac:dyDescent="0.15">
      <c r="A346" s="130">
        <v>345</v>
      </c>
      <c r="B346" s="130">
        <v>3</v>
      </c>
      <c r="C346" s="130">
        <v>1</v>
      </c>
      <c r="D346" s="130">
        <v>701</v>
      </c>
      <c r="E346" s="130" t="str">
        <f t="shared" si="5"/>
        <v>3-1-701</v>
      </c>
      <c r="F346" s="131">
        <v>89.2</v>
      </c>
      <c r="G346" s="131">
        <v>72.73</v>
      </c>
      <c r="H346" s="130" t="s">
        <v>776</v>
      </c>
      <c r="I346" s="130" t="s">
        <v>777</v>
      </c>
      <c r="J346" s="130" t="s">
        <v>363</v>
      </c>
    </row>
    <row r="347" spans="1:10" ht="14.25" x14ac:dyDescent="0.15">
      <c r="A347" s="130">
        <v>346</v>
      </c>
      <c r="B347" s="130">
        <v>3</v>
      </c>
      <c r="C347" s="130">
        <v>1</v>
      </c>
      <c r="D347" s="130">
        <v>702</v>
      </c>
      <c r="E347" s="130" t="str">
        <f t="shared" si="5"/>
        <v>3-1-702</v>
      </c>
      <c r="F347" s="131">
        <v>88.47</v>
      </c>
      <c r="G347" s="131">
        <v>72.14</v>
      </c>
      <c r="H347" s="130" t="s">
        <v>776</v>
      </c>
      <c r="I347" s="130" t="s">
        <v>778</v>
      </c>
      <c r="J347" s="130" t="s">
        <v>780</v>
      </c>
    </row>
    <row r="348" spans="1:10" ht="14.25" x14ac:dyDescent="0.15">
      <c r="A348" s="130">
        <v>347</v>
      </c>
      <c r="B348" s="130">
        <v>3</v>
      </c>
      <c r="C348" s="130">
        <v>1</v>
      </c>
      <c r="D348" s="130">
        <v>703</v>
      </c>
      <c r="E348" s="130" t="str">
        <f t="shared" si="5"/>
        <v>3-1-703</v>
      </c>
      <c r="F348" s="131">
        <v>88.47</v>
      </c>
      <c r="G348" s="131">
        <v>72.14</v>
      </c>
      <c r="H348" s="130" t="s">
        <v>776</v>
      </c>
      <c r="I348" s="130" t="s">
        <v>778</v>
      </c>
      <c r="J348" s="130" t="s">
        <v>169</v>
      </c>
    </row>
    <row r="349" spans="1:10" ht="14.25" x14ac:dyDescent="0.15">
      <c r="A349" s="130">
        <v>348</v>
      </c>
      <c r="B349" s="130">
        <v>3</v>
      </c>
      <c r="C349" s="130">
        <v>1</v>
      </c>
      <c r="D349" s="130">
        <v>704</v>
      </c>
      <c r="E349" s="130" t="str">
        <f t="shared" si="5"/>
        <v>3-1-704</v>
      </c>
      <c r="F349" s="131">
        <v>88.45</v>
      </c>
      <c r="G349" s="131">
        <v>72.12</v>
      </c>
      <c r="H349" s="130" t="s">
        <v>776</v>
      </c>
      <c r="I349" s="130" t="s">
        <v>777</v>
      </c>
      <c r="J349" s="130" t="s">
        <v>364</v>
      </c>
    </row>
    <row r="350" spans="1:10" ht="14.25" x14ac:dyDescent="0.15">
      <c r="A350" s="130">
        <v>349</v>
      </c>
      <c r="B350" s="130">
        <v>3</v>
      </c>
      <c r="C350" s="130">
        <v>1</v>
      </c>
      <c r="D350" s="130">
        <v>801</v>
      </c>
      <c r="E350" s="130" t="str">
        <f t="shared" si="5"/>
        <v>3-1-801</v>
      </c>
      <c r="F350" s="131">
        <v>89.2</v>
      </c>
      <c r="G350" s="131">
        <v>72.73</v>
      </c>
      <c r="H350" s="130" t="s">
        <v>776</v>
      </c>
      <c r="I350" s="130" t="s">
        <v>777</v>
      </c>
      <c r="J350" s="130" t="s">
        <v>363</v>
      </c>
    </row>
    <row r="351" spans="1:10" ht="14.25" x14ac:dyDescent="0.15">
      <c r="A351" s="130">
        <v>350</v>
      </c>
      <c r="B351" s="130">
        <v>3</v>
      </c>
      <c r="C351" s="130">
        <v>1</v>
      </c>
      <c r="D351" s="130">
        <v>802</v>
      </c>
      <c r="E351" s="130" t="str">
        <f t="shared" si="5"/>
        <v>3-1-802</v>
      </c>
      <c r="F351" s="131">
        <v>88.47</v>
      </c>
      <c r="G351" s="131">
        <v>72.14</v>
      </c>
      <c r="H351" s="130" t="s">
        <v>776</v>
      </c>
      <c r="I351" s="130" t="s">
        <v>778</v>
      </c>
      <c r="J351" s="130" t="s">
        <v>780</v>
      </c>
    </row>
    <row r="352" spans="1:10" ht="14.25" x14ac:dyDescent="0.15">
      <c r="A352" s="130">
        <v>351</v>
      </c>
      <c r="B352" s="130">
        <v>3</v>
      </c>
      <c r="C352" s="130">
        <v>1</v>
      </c>
      <c r="D352" s="130">
        <v>803</v>
      </c>
      <c r="E352" s="130" t="str">
        <f t="shared" si="5"/>
        <v>3-1-803</v>
      </c>
      <c r="F352" s="131">
        <v>88.47</v>
      </c>
      <c r="G352" s="131">
        <v>72.14</v>
      </c>
      <c r="H352" s="130" t="s">
        <v>776</v>
      </c>
      <c r="I352" s="130" t="s">
        <v>778</v>
      </c>
      <c r="J352" s="130" t="s">
        <v>169</v>
      </c>
    </row>
    <row r="353" spans="1:10" ht="14.25" x14ac:dyDescent="0.15">
      <c r="A353" s="130">
        <v>352</v>
      </c>
      <c r="B353" s="130">
        <v>3</v>
      </c>
      <c r="C353" s="130">
        <v>1</v>
      </c>
      <c r="D353" s="130">
        <v>804</v>
      </c>
      <c r="E353" s="130" t="str">
        <f t="shared" si="5"/>
        <v>3-1-804</v>
      </c>
      <c r="F353" s="131">
        <v>88.45</v>
      </c>
      <c r="G353" s="131">
        <v>72.12</v>
      </c>
      <c r="H353" s="130" t="s">
        <v>776</v>
      </c>
      <c r="I353" s="130" t="s">
        <v>777</v>
      </c>
      <c r="J353" s="130" t="s">
        <v>364</v>
      </c>
    </row>
    <row r="354" spans="1:10" ht="14.25" x14ac:dyDescent="0.15">
      <c r="A354" s="130">
        <v>353</v>
      </c>
      <c r="B354" s="130">
        <v>3</v>
      </c>
      <c r="C354" s="130">
        <v>1</v>
      </c>
      <c r="D354" s="130">
        <v>901</v>
      </c>
      <c r="E354" s="130" t="str">
        <f t="shared" si="5"/>
        <v>3-1-901</v>
      </c>
      <c r="F354" s="131">
        <v>89.2</v>
      </c>
      <c r="G354" s="131">
        <v>72.73</v>
      </c>
      <c r="H354" s="130" t="s">
        <v>776</v>
      </c>
      <c r="I354" s="130" t="s">
        <v>777</v>
      </c>
      <c r="J354" s="130" t="s">
        <v>363</v>
      </c>
    </row>
    <row r="355" spans="1:10" ht="14.25" x14ac:dyDescent="0.15">
      <c r="A355" s="130">
        <v>354</v>
      </c>
      <c r="B355" s="130">
        <v>3</v>
      </c>
      <c r="C355" s="130">
        <v>1</v>
      </c>
      <c r="D355" s="130">
        <v>902</v>
      </c>
      <c r="E355" s="130" t="str">
        <f t="shared" si="5"/>
        <v>3-1-902</v>
      </c>
      <c r="F355" s="131">
        <v>88.47</v>
      </c>
      <c r="G355" s="131">
        <v>72.14</v>
      </c>
      <c r="H355" s="130" t="s">
        <v>776</v>
      </c>
      <c r="I355" s="130" t="s">
        <v>778</v>
      </c>
      <c r="J355" s="130" t="s">
        <v>780</v>
      </c>
    </row>
    <row r="356" spans="1:10" ht="14.25" x14ac:dyDescent="0.15">
      <c r="A356" s="130">
        <v>355</v>
      </c>
      <c r="B356" s="130">
        <v>3</v>
      </c>
      <c r="C356" s="130">
        <v>1</v>
      </c>
      <c r="D356" s="130">
        <v>903</v>
      </c>
      <c r="E356" s="130" t="str">
        <f t="shared" si="5"/>
        <v>3-1-903</v>
      </c>
      <c r="F356" s="131">
        <v>88.47</v>
      </c>
      <c r="G356" s="131">
        <v>72.14</v>
      </c>
      <c r="H356" s="130" t="s">
        <v>776</v>
      </c>
      <c r="I356" s="130" t="s">
        <v>778</v>
      </c>
      <c r="J356" s="130" t="s">
        <v>169</v>
      </c>
    </row>
    <row r="357" spans="1:10" ht="14.25" x14ac:dyDescent="0.15">
      <c r="A357" s="130">
        <v>356</v>
      </c>
      <c r="B357" s="130">
        <v>3</v>
      </c>
      <c r="C357" s="130">
        <v>1</v>
      </c>
      <c r="D357" s="130">
        <v>904</v>
      </c>
      <c r="E357" s="130" t="str">
        <f t="shared" si="5"/>
        <v>3-1-904</v>
      </c>
      <c r="F357" s="131">
        <v>88.45</v>
      </c>
      <c r="G357" s="131">
        <v>72.12</v>
      </c>
      <c r="H357" s="130" t="s">
        <v>776</v>
      </c>
      <c r="I357" s="130" t="s">
        <v>777</v>
      </c>
      <c r="J357" s="130" t="s">
        <v>364</v>
      </c>
    </row>
    <row r="358" spans="1:10" ht="14.25" x14ac:dyDescent="0.15">
      <c r="A358" s="130">
        <v>357</v>
      </c>
      <c r="B358" s="130">
        <v>3</v>
      </c>
      <c r="C358" s="130">
        <v>1</v>
      </c>
      <c r="D358" s="130">
        <v>1001</v>
      </c>
      <c r="E358" s="130" t="str">
        <f t="shared" si="5"/>
        <v>3-1-1001</v>
      </c>
      <c r="F358" s="131">
        <v>89.2</v>
      </c>
      <c r="G358" s="131">
        <v>72.73</v>
      </c>
      <c r="H358" s="130" t="s">
        <v>776</v>
      </c>
      <c r="I358" s="130" t="s">
        <v>777</v>
      </c>
      <c r="J358" s="130" t="s">
        <v>363</v>
      </c>
    </row>
    <row r="359" spans="1:10" ht="14.25" x14ac:dyDescent="0.15">
      <c r="A359" s="130">
        <v>358</v>
      </c>
      <c r="B359" s="130">
        <v>3</v>
      </c>
      <c r="C359" s="130">
        <v>1</v>
      </c>
      <c r="D359" s="130">
        <v>1002</v>
      </c>
      <c r="E359" s="130" t="str">
        <f t="shared" si="5"/>
        <v>3-1-1002</v>
      </c>
      <c r="F359" s="131">
        <v>88.47</v>
      </c>
      <c r="G359" s="131">
        <v>72.14</v>
      </c>
      <c r="H359" s="130" t="s">
        <v>776</v>
      </c>
      <c r="I359" s="130" t="s">
        <v>778</v>
      </c>
      <c r="J359" s="130" t="s">
        <v>780</v>
      </c>
    </row>
    <row r="360" spans="1:10" ht="14.25" x14ac:dyDescent="0.15">
      <c r="A360" s="130">
        <v>359</v>
      </c>
      <c r="B360" s="130">
        <v>3</v>
      </c>
      <c r="C360" s="130">
        <v>1</v>
      </c>
      <c r="D360" s="130">
        <v>1003</v>
      </c>
      <c r="E360" s="130" t="str">
        <f t="shared" si="5"/>
        <v>3-1-1003</v>
      </c>
      <c r="F360" s="131">
        <v>88.47</v>
      </c>
      <c r="G360" s="131">
        <v>72.14</v>
      </c>
      <c r="H360" s="130" t="s">
        <v>776</v>
      </c>
      <c r="I360" s="130" t="s">
        <v>778</v>
      </c>
      <c r="J360" s="130" t="s">
        <v>169</v>
      </c>
    </row>
    <row r="361" spans="1:10" ht="14.25" x14ac:dyDescent="0.15">
      <c r="A361" s="130">
        <v>360</v>
      </c>
      <c r="B361" s="130">
        <v>3</v>
      </c>
      <c r="C361" s="130">
        <v>1</v>
      </c>
      <c r="D361" s="130">
        <v>1004</v>
      </c>
      <c r="E361" s="130" t="str">
        <f t="shared" si="5"/>
        <v>3-1-1004</v>
      </c>
      <c r="F361" s="131">
        <v>88.45</v>
      </c>
      <c r="G361" s="131">
        <v>72.12</v>
      </c>
      <c r="H361" s="130" t="s">
        <v>776</v>
      </c>
      <c r="I361" s="130" t="s">
        <v>777</v>
      </c>
      <c r="J361" s="130" t="s">
        <v>364</v>
      </c>
    </row>
    <row r="362" spans="1:10" ht="14.25" x14ac:dyDescent="0.15">
      <c r="A362" s="130">
        <v>361</v>
      </c>
      <c r="B362" s="130">
        <v>3</v>
      </c>
      <c r="C362" s="130">
        <v>1</v>
      </c>
      <c r="D362" s="130">
        <v>1101</v>
      </c>
      <c r="E362" s="130" t="str">
        <f t="shared" si="5"/>
        <v>3-1-1101</v>
      </c>
      <c r="F362" s="131">
        <v>89.2</v>
      </c>
      <c r="G362" s="131">
        <v>72.73</v>
      </c>
      <c r="H362" s="130" t="s">
        <v>776</v>
      </c>
      <c r="I362" s="130" t="s">
        <v>777</v>
      </c>
      <c r="J362" s="130" t="s">
        <v>363</v>
      </c>
    </row>
    <row r="363" spans="1:10" ht="14.25" x14ac:dyDescent="0.15">
      <c r="A363" s="130">
        <v>362</v>
      </c>
      <c r="B363" s="130">
        <v>3</v>
      </c>
      <c r="C363" s="130">
        <v>1</v>
      </c>
      <c r="D363" s="130">
        <v>1102</v>
      </c>
      <c r="E363" s="130" t="str">
        <f t="shared" si="5"/>
        <v>3-1-1102</v>
      </c>
      <c r="F363" s="131">
        <v>88.47</v>
      </c>
      <c r="G363" s="131">
        <v>72.14</v>
      </c>
      <c r="H363" s="130" t="s">
        <v>776</v>
      </c>
      <c r="I363" s="130" t="s">
        <v>778</v>
      </c>
      <c r="J363" s="130" t="s">
        <v>780</v>
      </c>
    </row>
    <row r="364" spans="1:10" ht="14.25" x14ac:dyDescent="0.15">
      <c r="A364" s="130">
        <v>363</v>
      </c>
      <c r="B364" s="130">
        <v>3</v>
      </c>
      <c r="C364" s="130">
        <v>1</v>
      </c>
      <c r="D364" s="130">
        <v>1103</v>
      </c>
      <c r="E364" s="130" t="str">
        <f t="shared" si="5"/>
        <v>3-1-1103</v>
      </c>
      <c r="F364" s="131">
        <v>88.47</v>
      </c>
      <c r="G364" s="131">
        <v>72.14</v>
      </c>
      <c r="H364" s="130" t="s">
        <v>776</v>
      </c>
      <c r="I364" s="130" t="s">
        <v>778</v>
      </c>
      <c r="J364" s="130" t="s">
        <v>169</v>
      </c>
    </row>
    <row r="365" spans="1:10" ht="14.25" x14ac:dyDescent="0.15">
      <c r="A365" s="130">
        <v>364</v>
      </c>
      <c r="B365" s="130">
        <v>3</v>
      </c>
      <c r="C365" s="130">
        <v>1</v>
      </c>
      <c r="D365" s="130">
        <v>1104</v>
      </c>
      <c r="E365" s="130" t="str">
        <f t="shared" si="5"/>
        <v>3-1-1104</v>
      </c>
      <c r="F365" s="131">
        <v>88.45</v>
      </c>
      <c r="G365" s="131">
        <v>72.12</v>
      </c>
      <c r="H365" s="130" t="s">
        <v>776</v>
      </c>
      <c r="I365" s="130" t="s">
        <v>777</v>
      </c>
      <c r="J365" s="130" t="s">
        <v>364</v>
      </c>
    </row>
    <row r="366" spans="1:10" ht="14.25" x14ac:dyDescent="0.15">
      <c r="A366" s="130">
        <v>365</v>
      </c>
      <c r="B366" s="130">
        <v>3</v>
      </c>
      <c r="C366" s="130">
        <v>1</v>
      </c>
      <c r="D366" s="130">
        <v>1201</v>
      </c>
      <c r="E366" s="130" t="str">
        <f t="shared" si="5"/>
        <v>3-1-1201</v>
      </c>
      <c r="F366" s="131">
        <v>89.2</v>
      </c>
      <c r="G366" s="131">
        <v>72.73</v>
      </c>
      <c r="H366" s="130" t="s">
        <v>776</v>
      </c>
      <c r="I366" s="130" t="s">
        <v>777</v>
      </c>
      <c r="J366" s="130" t="s">
        <v>363</v>
      </c>
    </row>
    <row r="367" spans="1:10" ht="14.25" x14ac:dyDescent="0.15">
      <c r="A367" s="130">
        <v>366</v>
      </c>
      <c r="B367" s="130">
        <v>3</v>
      </c>
      <c r="C367" s="130">
        <v>1</v>
      </c>
      <c r="D367" s="130">
        <v>1202</v>
      </c>
      <c r="E367" s="130" t="str">
        <f t="shared" si="5"/>
        <v>3-1-1202</v>
      </c>
      <c r="F367" s="131">
        <v>88.47</v>
      </c>
      <c r="G367" s="131">
        <v>72.14</v>
      </c>
      <c r="H367" s="130" t="s">
        <v>776</v>
      </c>
      <c r="I367" s="130" t="s">
        <v>778</v>
      </c>
      <c r="J367" s="130" t="s">
        <v>780</v>
      </c>
    </row>
    <row r="368" spans="1:10" ht="14.25" x14ac:dyDescent="0.15">
      <c r="A368" s="130">
        <v>367</v>
      </c>
      <c r="B368" s="130">
        <v>3</v>
      </c>
      <c r="C368" s="130">
        <v>1</v>
      </c>
      <c r="D368" s="130">
        <v>1203</v>
      </c>
      <c r="E368" s="130" t="str">
        <f t="shared" si="5"/>
        <v>3-1-1203</v>
      </c>
      <c r="F368" s="131">
        <v>88.47</v>
      </c>
      <c r="G368" s="131">
        <v>72.14</v>
      </c>
      <c r="H368" s="130" t="s">
        <v>776</v>
      </c>
      <c r="I368" s="130" t="s">
        <v>778</v>
      </c>
      <c r="J368" s="130" t="s">
        <v>169</v>
      </c>
    </row>
    <row r="369" spans="1:10" ht="14.25" x14ac:dyDescent="0.15">
      <c r="A369" s="130">
        <v>368</v>
      </c>
      <c r="B369" s="130">
        <v>3</v>
      </c>
      <c r="C369" s="130">
        <v>1</v>
      </c>
      <c r="D369" s="130">
        <v>1204</v>
      </c>
      <c r="E369" s="130" t="str">
        <f t="shared" si="5"/>
        <v>3-1-1204</v>
      </c>
      <c r="F369" s="131">
        <v>88.45</v>
      </c>
      <c r="G369" s="131">
        <v>72.12</v>
      </c>
      <c r="H369" s="130" t="s">
        <v>776</v>
      </c>
      <c r="I369" s="130" t="s">
        <v>777</v>
      </c>
      <c r="J369" s="130" t="s">
        <v>364</v>
      </c>
    </row>
    <row r="370" spans="1:10" ht="14.25" x14ac:dyDescent="0.15">
      <c r="A370" s="130">
        <v>369</v>
      </c>
      <c r="B370" s="130">
        <v>3</v>
      </c>
      <c r="C370" s="130">
        <v>1</v>
      </c>
      <c r="D370" s="130">
        <v>1301</v>
      </c>
      <c r="E370" s="130" t="str">
        <f t="shared" si="5"/>
        <v>3-1-1301</v>
      </c>
      <c r="F370" s="131">
        <v>89.2</v>
      </c>
      <c r="G370" s="131">
        <v>72.73</v>
      </c>
      <c r="H370" s="130" t="s">
        <v>776</v>
      </c>
      <c r="I370" s="130" t="s">
        <v>777</v>
      </c>
      <c r="J370" s="130" t="s">
        <v>363</v>
      </c>
    </row>
    <row r="371" spans="1:10" ht="14.25" x14ac:dyDescent="0.15">
      <c r="A371" s="130">
        <v>370</v>
      </c>
      <c r="B371" s="130">
        <v>3</v>
      </c>
      <c r="C371" s="130">
        <v>1</v>
      </c>
      <c r="D371" s="130">
        <v>1302</v>
      </c>
      <c r="E371" s="130" t="str">
        <f t="shared" si="5"/>
        <v>3-1-1302</v>
      </c>
      <c r="F371" s="131">
        <v>88.47</v>
      </c>
      <c r="G371" s="131">
        <v>72.14</v>
      </c>
      <c r="H371" s="130" t="s">
        <v>776</v>
      </c>
      <c r="I371" s="130" t="s">
        <v>778</v>
      </c>
      <c r="J371" s="130" t="s">
        <v>780</v>
      </c>
    </row>
    <row r="372" spans="1:10" ht="14.25" x14ac:dyDescent="0.15">
      <c r="A372" s="130">
        <v>371</v>
      </c>
      <c r="B372" s="130">
        <v>3</v>
      </c>
      <c r="C372" s="130">
        <v>1</v>
      </c>
      <c r="D372" s="130">
        <v>1303</v>
      </c>
      <c r="E372" s="130" t="str">
        <f t="shared" si="5"/>
        <v>3-1-1303</v>
      </c>
      <c r="F372" s="131">
        <v>88.47</v>
      </c>
      <c r="G372" s="131">
        <v>72.14</v>
      </c>
      <c r="H372" s="130" t="s">
        <v>776</v>
      </c>
      <c r="I372" s="130" t="s">
        <v>778</v>
      </c>
      <c r="J372" s="130" t="s">
        <v>169</v>
      </c>
    </row>
    <row r="373" spans="1:10" ht="14.25" x14ac:dyDescent="0.15">
      <c r="A373" s="130">
        <v>372</v>
      </c>
      <c r="B373" s="130">
        <v>3</v>
      </c>
      <c r="C373" s="130">
        <v>1</v>
      </c>
      <c r="D373" s="130">
        <v>1304</v>
      </c>
      <c r="E373" s="130" t="str">
        <f t="shared" si="5"/>
        <v>3-1-1304</v>
      </c>
      <c r="F373" s="131">
        <v>88.45</v>
      </c>
      <c r="G373" s="131">
        <v>72.12</v>
      </c>
      <c r="H373" s="130" t="s">
        <v>776</v>
      </c>
      <c r="I373" s="130" t="s">
        <v>777</v>
      </c>
      <c r="J373" s="130" t="s">
        <v>364</v>
      </c>
    </row>
    <row r="374" spans="1:10" ht="14.25" x14ac:dyDescent="0.15">
      <c r="A374" s="130">
        <v>373</v>
      </c>
      <c r="B374" s="130">
        <v>3</v>
      </c>
      <c r="C374" s="130">
        <v>1</v>
      </c>
      <c r="D374" s="130">
        <v>1401</v>
      </c>
      <c r="E374" s="130" t="str">
        <f t="shared" si="5"/>
        <v>3-1-1401</v>
      </c>
      <c r="F374" s="131">
        <v>89.2</v>
      </c>
      <c r="G374" s="131">
        <v>72.73</v>
      </c>
      <c r="H374" s="130" t="s">
        <v>776</v>
      </c>
      <c r="I374" s="130" t="s">
        <v>777</v>
      </c>
      <c r="J374" s="130" t="s">
        <v>363</v>
      </c>
    </row>
    <row r="375" spans="1:10" ht="14.25" x14ac:dyDescent="0.15">
      <c r="A375" s="130">
        <v>374</v>
      </c>
      <c r="B375" s="130">
        <v>3</v>
      </c>
      <c r="C375" s="130">
        <v>1</v>
      </c>
      <c r="D375" s="130">
        <v>1402</v>
      </c>
      <c r="E375" s="130" t="str">
        <f t="shared" si="5"/>
        <v>3-1-1402</v>
      </c>
      <c r="F375" s="131">
        <v>88.47</v>
      </c>
      <c r="G375" s="131">
        <v>72.14</v>
      </c>
      <c r="H375" s="130" t="s">
        <v>776</v>
      </c>
      <c r="I375" s="130" t="s">
        <v>778</v>
      </c>
      <c r="J375" s="130" t="s">
        <v>780</v>
      </c>
    </row>
    <row r="376" spans="1:10" ht="14.25" x14ac:dyDescent="0.15">
      <c r="A376" s="130">
        <v>375</v>
      </c>
      <c r="B376" s="130">
        <v>3</v>
      </c>
      <c r="C376" s="130">
        <v>1</v>
      </c>
      <c r="D376" s="130">
        <v>1403</v>
      </c>
      <c r="E376" s="130" t="str">
        <f t="shared" si="5"/>
        <v>3-1-1403</v>
      </c>
      <c r="F376" s="131">
        <v>88.47</v>
      </c>
      <c r="G376" s="131">
        <v>72.14</v>
      </c>
      <c r="H376" s="130" t="s">
        <v>776</v>
      </c>
      <c r="I376" s="130" t="s">
        <v>778</v>
      </c>
      <c r="J376" s="130" t="s">
        <v>169</v>
      </c>
    </row>
    <row r="377" spans="1:10" ht="14.25" x14ac:dyDescent="0.15">
      <c r="A377" s="130">
        <v>376</v>
      </c>
      <c r="B377" s="130">
        <v>3</v>
      </c>
      <c r="C377" s="130">
        <v>1</v>
      </c>
      <c r="D377" s="130">
        <v>1404</v>
      </c>
      <c r="E377" s="130" t="str">
        <f t="shared" si="5"/>
        <v>3-1-1404</v>
      </c>
      <c r="F377" s="131">
        <v>88.45</v>
      </c>
      <c r="G377" s="131">
        <v>72.12</v>
      </c>
      <c r="H377" s="130" t="s">
        <v>776</v>
      </c>
      <c r="I377" s="130" t="s">
        <v>777</v>
      </c>
      <c r="J377" s="130" t="s">
        <v>364</v>
      </c>
    </row>
    <row r="378" spans="1:10" ht="14.25" x14ac:dyDescent="0.15">
      <c r="A378" s="130">
        <v>377</v>
      </c>
      <c r="B378" s="130">
        <v>3</v>
      </c>
      <c r="C378" s="130">
        <v>1</v>
      </c>
      <c r="D378" s="130">
        <v>1501</v>
      </c>
      <c r="E378" s="130" t="str">
        <f t="shared" si="5"/>
        <v>3-1-1501</v>
      </c>
      <c r="F378" s="131">
        <v>89.2</v>
      </c>
      <c r="G378" s="131">
        <v>72.73</v>
      </c>
      <c r="H378" s="130" t="s">
        <v>776</v>
      </c>
      <c r="I378" s="130" t="s">
        <v>777</v>
      </c>
      <c r="J378" s="130" t="s">
        <v>363</v>
      </c>
    </row>
    <row r="379" spans="1:10" ht="14.25" x14ac:dyDescent="0.15">
      <c r="A379" s="130">
        <v>378</v>
      </c>
      <c r="B379" s="130">
        <v>3</v>
      </c>
      <c r="C379" s="130">
        <v>1</v>
      </c>
      <c r="D379" s="130">
        <v>1502</v>
      </c>
      <c r="E379" s="130" t="str">
        <f t="shared" si="5"/>
        <v>3-1-1502</v>
      </c>
      <c r="F379" s="131">
        <v>88.47</v>
      </c>
      <c r="G379" s="131">
        <v>72.14</v>
      </c>
      <c r="H379" s="130" t="s">
        <v>776</v>
      </c>
      <c r="I379" s="130" t="s">
        <v>778</v>
      </c>
      <c r="J379" s="130" t="s">
        <v>780</v>
      </c>
    </row>
    <row r="380" spans="1:10" ht="14.25" x14ac:dyDescent="0.15">
      <c r="A380" s="130">
        <v>379</v>
      </c>
      <c r="B380" s="130">
        <v>3</v>
      </c>
      <c r="C380" s="130">
        <v>1</v>
      </c>
      <c r="D380" s="130">
        <v>1503</v>
      </c>
      <c r="E380" s="130" t="str">
        <f t="shared" si="5"/>
        <v>3-1-1503</v>
      </c>
      <c r="F380" s="131">
        <v>88.47</v>
      </c>
      <c r="G380" s="131">
        <v>72.14</v>
      </c>
      <c r="H380" s="130" t="s">
        <v>776</v>
      </c>
      <c r="I380" s="130" t="s">
        <v>778</v>
      </c>
      <c r="J380" s="130" t="s">
        <v>169</v>
      </c>
    </row>
    <row r="381" spans="1:10" ht="14.25" x14ac:dyDescent="0.15">
      <c r="A381" s="130">
        <v>380</v>
      </c>
      <c r="B381" s="130">
        <v>3</v>
      </c>
      <c r="C381" s="130">
        <v>1</v>
      </c>
      <c r="D381" s="130">
        <v>1504</v>
      </c>
      <c r="E381" s="130" t="str">
        <f t="shared" si="5"/>
        <v>3-1-1504</v>
      </c>
      <c r="F381" s="131">
        <v>88.45</v>
      </c>
      <c r="G381" s="131">
        <v>72.12</v>
      </c>
      <c r="H381" s="130" t="s">
        <v>776</v>
      </c>
      <c r="I381" s="130" t="s">
        <v>777</v>
      </c>
      <c r="J381" s="130" t="s">
        <v>364</v>
      </c>
    </row>
    <row r="382" spans="1:10" ht="14.25" x14ac:dyDescent="0.15">
      <c r="A382" s="130">
        <v>381</v>
      </c>
      <c r="B382" s="130">
        <v>3</v>
      </c>
      <c r="C382" s="130">
        <v>1</v>
      </c>
      <c r="D382" s="130">
        <v>1601</v>
      </c>
      <c r="E382" s="130" t="str">
        <f t="shared" si="5"/>
        <v>3-1-1601</v>
      </c>
      <c r="F382" s="131">
        <v>89.2</v>
      </c>
      <c r="G382" s="131">
        <v>72.73</v>
      </c>
      <c r="H382" s="130" t="s">
        <v>776</v>
      </c>
      <c r="I382" s="130" t="s">
        <v>777</v>
      </c>
      <c r="J382" s="130" t="s">
        <v>363</v>
      </c>
    </row>
    <row r="383" spans="1:10" ht="14.25" x14ac:dyDescent="0.15">
      <c r="A383" s="130">
        <v>382</v>
      </c>
      <c r="B383" s="130">
        <v>3</v>
      </c>
      <c r="C383" s="130">
        <v>1</v>
      </c>
      <c r="D383" s="130">
        <v>1602</v>
      </c>
      <c r="E383" s="130" t="str">
        <f t="shared" si="5"/>
        <v>3-1-1602</v>
      </c>
      <c r="F383" s="131">
        <v>88.47</v>
      </c>
      <c r="G383" s="131">
        <v>72.14</v>
      </c>
      <c r="H383" s="130" t="s">
        <v>776</v>
      </c>
      <c r="I383" s="130" t="s">
        <v>778</v>
      </c>
      <c r="J383" s="130" t="s">
        <v>780</v>
      </c>
    </row>
    <row r="384" spans="1:10" ht="14.25" x14ac:dyDescent="0.15">
      <c r="A384" s="130">
        <v>383</v>
      </c>
      <c r="B384" s="130">
        <v>3</v>
      </c>
      <c r="C384" s="130">
        <v>1</v>
      </c>
      <c r="D384" s="130">
        <v>1603</v>
      </c>
      <c r="E384" s="130" t="str">
        <f t="shared" si="5"/>
        <v>3-1-1603</v>
      </c>
      <c r="F384" s="131">
        <v>88.47</v>
      </c>
      <c r="G384" s="131">
        <v>72.14</v>
      </c>
      <c r="H384" s="130" t="s">
        <v>776</v>
      </c>
      <c r="I384" s="130" t="s">
        <v>778</v>
      </c>
      <c r="J384" s="130" t="s">
        <v>169</v>
      </c>
    </row>
    <row r="385" spans="1:10" ht="14.25" x14ac:dyDescent="0.15">
      <c r="A385" s="130">
        <v>384</v>
      </c>
      <c r="B385" s="130">
        <v>3</v>
      </c>
      <c r="C385" s="130">
        <v>1</v>
      </c>
      <c r="D385" s="130">
        <v>1604</v>
      </c>
      <c r="E385" s="130" t="str">
        <f t="shared" si="5"/>
        <v>3-1-1604</v>
      </c>
      <c r="F385" s="131">
        <v>88.45</v>
      </c>
      <c r="G385" s="131">
        <v>72.12</v>
      </c>
      <c r="H385" s="130" t="s">
        <v>776</v>
      </c>
      <c r="I385" s="130" t="s">
        <v>777</v>
      </c>
      <c r="J385" s="130" t="s">
        <v>364</v>
      </c>
    </row>
    <row r="386" spans="1:10" ht="14.25" x14ac:dyDescent="0.15">
      <c r="A386" s="130">
        <v>385</v>
      </c>
      <c r="B386" s="130">
        <v>3</v>
      </c>
      <c r="C386" s="130">
        <v>2</v>
      </c>
      <c r="D386" s="130">
        <v>101</v>
      </c>
      <c r="E386" s="130" t="str">
        <f t="shared" ref="E386:E449" si="6">B386&amp;-C386&amp;-D386</f>
        <v>3-2-101</v>
      </c>
      <c r="F386" s="131">
        <v>88.45</v>
      </c>
      <c r="G386" s="131">
        <v>72.12</v>
      </c>
      <c r="H386" s="130" t="s">
        <v>776</v>
      </c>
      <c r="I386" s="130" t="s">
        <v>777</v>
      </c>
      <c r="J386" s="130" t="s">
        <v>366</v>
      </c>
    </row>
    <row r="387" spans="1:10" ht="14.25" x14ac:dyDescent="0.15">
      <c r="A387" s="130">
        <v>386</v>
      </c>
      <c r="B387" s="130">
        <v>3</v>
      </c>
      <c r="C387" s="130">
        <v>2</v>
      </c>
      <c r="D387" s="130">
        <v>102</v>
      </c>
      <c r="E387" s="130" t="str">
        <f t="shared" si="6"/>
        <v>3-2-102</v>
      </c>
      <c r="F387" s="131">
        <v>88.47</v>
      </c>
      <c r="G387" s="131">
        <v>72.14</v>
      </c>
      <c r="H387" s="130" t="s">
        <v>776</v>
      </c>
      <c r="I387" s="130" t="s">
        <v>778</v>
      </c>
      <c r="J387" s="130" t="s">
        <v>780</v>
      </c>
    </row>
    <row r="388" spans="1:10" ht="14.25" x14ac:dyDescent="0.15">
      <c r="A388" s="130">
        <v>387</v>
      </c>
      <c r="B388" s="130">
        <v>3</v>
      </c>
      <c r="C388" s="130">
        <v>2</v>
      </c>
      <c r="D388" s="130">
        <v>103</v>
      </c>
      <c r="E388" s="130" t="str">
        <f t="shared" si="6"/>
        <v>3-2-103</v>
      </c>
      <c r="F388" s="131">
        <v>88.47</v>
      </c>
      <c r="G388" s="131">
        <v>72.14</v>
      </c>
      <c r="H388" s="130" t="s">
        <v>776</v>
      </c>
      <c r="I388" s="130" t="s">
        <v>778</v>
      </c>
      <c r="J388" s="130" t="s">
        <v>169</v>
      </c>
    </row>
    <row r="389" spans="1:10" ht="14.25" x14ac:dyDescent="0.15">
      <c r="A389" s="130">
        <v>388</v>
      </c>
      <c r="B389" s="130">
        <v>3</v>
      </c>
      <c r="C389" s="130">
        <v>2</v>
      </c>
      <c r="D389" s="130">
        <v>104</v>
      </c>
      <c r="E389" s="130" t="str">
        <f t="shared" si="6"/>
        <v>3-2-104</v>
      </c>
      <c r="F389" s="131">
        <v>89.2</v>
      </c>
      <c r="G389" s="131">
        <v>72.73</v>
      </c>
      <c r="H389" s="130" t="s">
        <v>776</v>
      </c>
      <c r="I389" s="130" t="s">
        <v>777</v>
      </c>
      <c r="J389" s="130" t="s">
        <v>170</v>
      </c>
    </row>
    <row r="390" spans="1:10" ht="14.25" x14ac:dyDescent="0.15">
      <c r="A390" s="130">
        <v>389</v>
      </c>
      <c r="B390" s="130">
        <v>3</v>
      </c>
      <c r="C390" s="130">
        <v>2</v>
      </c>
      <c r="D390" s="130">
        <v>201</v>
      </c>
      <c r="E390" s="130" t="str">
        <f t="shared" si="6"/>
        <v>3-2-201</v>
      </c>
      <c r="F390" s="131">
        <v>88.45</v>
      </c>
      <c r="G390" s="131">
        <v>72.12</v>
      </c>
      <c r="H390" s="130" t="s">
        <v>776</v>
      </c>
      <c r="I390" s="130" t="s">
        <v>777</v>
      </c>
      <c r="J390" s="130" t="s">
        <v>366</v>
      </c>
    </row>
    <row r="391" spans="1:10" ht="14.25" x14ac:dyDescent="0.15">
      <c r="A391" s="130">
        <v>390</v>
      </c>
      <c r="B391" s="130">
        <v>3</v>
      </c>
      <c r="C391" s="130">
        <v>2</v>
      </c>
      <c r="D391" s="130">
        <v>202</v>
      </c>
      <c r="E391" s="130" t="str">
        <f t="shared" si="6"/>
        <v>3-2-202</v>
      </c>
      <c r="F391" s="131">
        <v>88.47</v>
      </c>
      <c r="G391" s="131">
        <v>72.14</v>
      </c>
      <c r="H391" s="130" t="s">
        <v>776</v>
      </c>
      <c r="I391" s="130" t="s">
        <v>778</v>
      </c>
      <c r="J391" s="130" t="s">
        <v>780</v>
      </c>
    </row>
    <row r="392" spans="1:10" ht="14.25" x14ac:dyDescent="0.15">
      <c r="A392" s="130">
        <v>391</v>
      </c>
      <c r="B392" s="130">
        <v>3</v>
      </c>
      <c r="C392" s="130">
        <v>2</v>
      </c>
      <c r="D392" s="130">
        <v>203</v>
      </c>
      <c r="E392" s="130" t="str">
        <f t="shared" si="6"/>
        <v>3-2-203</v>
      </c>
      <c r="F392" s="131">
        <v>88.47</v>
      </c>
      <c r="G392" s="131">
        <v>72.14</v>
      </c>
      <c r="H392" s="130" t="s">
        <v>776</v>
      </c>
      <c r="I392" s="130" t="s">
        <v>778</v>
      </c>
      <c r="J392" s="130" t="s">
        <v>169</v>
      </c>
    </row>
    <row r="393" spans="1:10" ht="14.25" x14ac:dyDescent="0.15">
      <c r="A393" s="130">
        <v>392</v>
      </c>
      <c r="B393" s="130">
        <v>3</v>
      </c>
      <c r="C393" s="130">
        <v>2</v>
      </c>
      <c r="D393" s="130">
        <v>204</v>
      </c>
      <c r="E393" s="130" t="str">
        <f t="shared" si="6"/>
        <v>3-2-204</v>
      </c>
      <c r="F393" s="131">
        <v>89.2</v>
      </c>
      <c r="G393" s="131">
        <v>72.73</v>
      </c>
      <c r="H393" s="130" t="s">
        <v>776</v>
      </c>
      <c r="I393" s="130" t="s">
        <v>777</v>
      </c>
      <c r="J393" s="130" t="s">
        <v>170</v>
      </c>
    </row>
    <row r="394" spans="1:10" ht="14.25" x14ac:dyDescent="0.15">
      <c r="A394" s="130">
        <v>393</v>
      </c>
      <c r="B394" s="130">
        <v>3</v>
      </c>
      <c r="C394" s="130">
        <v>2</v>
      </c>
      <c r="D394" s="130">
        <v>301</v>
      </c>
      <c r="E394" s="130" t="str">
        <f t="shared" si="6"/>
        <v>3-2-301</v>
      </c>
      <c r="F394" s="131">
        <v>88.45</v>
      </c>
      <c r="G394" s="131">
        <v>72.12</v>
      </c>
      <c r="H394" s="130" t="s">
        <v>776</v>
      </c>
      <c r="I394" s="130" t="s">
        <v>777</v>
      </c>
      <c r="J394" s="130" t="s">
        <v>366</v>
      </c>
    </row>
    <row r="395" spans="1:10" ht="14.25" x14ac:dyDescent="0.15">
      <c r="A395" s="130">
        <v>394</v>
      </c>
      <c r="B395" s="130">
        <v>3</v>
      </c>
      <c r="C395" s="130">
        <v>2</v>
      </c>
      <c r="D395" s="130">
        <v>302</v>
      </c>
      <c r="E395" s="130" t="str">
        <f t="shared" si="6"/>
        <v>3-2-302</v>
      </c>
      <c r="F395" s="131">
        <v>88.47</v>
      </c>
      <c r="G395" s="131">
        <v>72.14</v>
      </c>
      <c r="H395" s="130" t="s">
        <v>776</v>
      </c>
      <c r="I395" s="130" t="s">
        <v>778</v>
      </c>
      <c r="J395" s="130" t="s">
        <v>780</v>
      </c>
    </row>
    <row r="396" spans="1:10" ht="14.25" x14ac:dyDescent="0.15">
      <c r="A396" s="130">
        <v>395</v>
      </c>
      <c r="B396" s="130">
        <v>3</v>
      </c>
      <c r="C396" s="130">
        <v>2</v>
      </c>
      <c r="D396" s="130">
        <v>303</v>
      </c>
      <c r="E396" s="130" t="str">
        <f t="shared" si="6"/>
        <v>3-2-303</v>
      </c>
      <c r="F396" s="131">
        <v>88.47</v>
      </c>
      <c r="G396" s="131">
        <v>72.14</v>
      </c>
      <c r="H396" s="130" t="s">
        <v>776</v>
      </c>
      <c r="I396" s="130" t="s">
        <v>778</v>
      </c>
      <c r="J396" s="130" t="s">
        <v>169</v>
      </c>
    </row>
    <row r="397" spans="1:10" ht="14.25" x14ac:dyDescent="0.15">
      <c r="A397" s="130">
        <v>396</v>
      </c>
      <c r="B397" s="130">
        <v>3</v>
      </c>
      <c r="C397" s="130">
        <v>2</v>
      </c>
      <c r="D397" s="130">
        <v>304</v>
      </c>
      <c r="E397" s="130" t="str">
        <f t="shared" si="6"/>
        <v>3-2-304</v>
      </c>
      <c r="F397" s="131">
        <v>89.2</v>
      </c>
      <c r="G397" s="131">
        <v>72.73</v>
      </c>
      <c r="H397" s="130" t="s">
        <v>776</v>
      </c>
      <c r="I397" s="130" t="s">
        <v>777</v>
      </c>
      <c r="J397" s="130" t="s">
        <v>170</v>
      </c>
    </row>
    <row r="398" spans="1:10" ht="14.25" x14ac:dyDescent="0.15">
      <c r="A398" s="130">
        <v>397</v>
      </c>
      <c r="B398" s="130">
        <v>3</v>
      </c>
      <c r="C398" s="130">
        <v>2</v>
      </c>
      <c r="D398" s="130">
        <v>401</v>
      </c>
      <c r="E398" s="130" t="str">
        <f t="shared" si="6"/>
        <v>3-2-401</v>
      </c>
      <c r="F398" s="131">
        <v>88.45</v>
      </c>
      <c r="G398" s="131">
        <v>72.12</v>
      </c>
      <c r="H398" s="130" t="s">
        <v>776</v>
      </c>
      <c r="I398" s="130" t="s">
        <v>777</v>
      </c>
      <c r="J398" s="130" t="s">
        <v>366</v>
      </c>
    </row>
    <row r="399" spans="1:10" ht="14.25" x14ac:dyDescent="0.15">
      <c r="A399" s="130">
        <v>398</v>
      </c>
      <c r="B399" s="130">
        <v>3</v>
      </c>
      <c r="C399" s="130">
        <v>2</v>
      </c>
      <c r="D399" s="130">
        <v>402</v>
      </c>
      <c r="E399" s="130" t="str">
        <f t="shared" si="6"/>
        <v>3-2-402</v>
      </c>
      <c r="F399" s="131">
        <v>88.47</v>
      </c>
      <c r="G399" s="131">
        <v>72.14</v>
      </c>
      <c r="H399" s="130" t="s">
        <v>776</v>
      </c>
      <c r="I399" s="130" t="s">
        <v>778</v>
      </c>
      <c r="J399" s="130" t="s">
        <v>780</v>
      </c>
    </row>
    <row r="400" spans="1:10" ht="14.25" x14ac:dyDescent="0.15">
      <c r="A400" s="130">
        <v>399</v>
      </c>
      <c r="B400" s="130">
        <v>3</v>
      </c>
      <c r="C400" s="130">
        <v>2</v>
      </c>
      <c r="D400" s="130">
        <v>403</v>
      </c>
      <c r="E400" s="130" t="str">
        <f t="shared" si="6"/>
        <v>3-2-403</v>
      </c>
      <c r="F400" s="131">
        <v>88.47</v>
      </c>
      <c r="G400" s="131">
        <v>72.14</v>
      </c>
      <c r="H400" s="130" t="s">
        <v>776</v>
      </c>
      <c r="I400" s="130" t="s">
        <v>778</v>
      </c>
      <c r="J400" s="130" t="s">
        <v>169</v>
      </c>
    </row>
    <row r="401" spans="1:10" ht="14.25" x14ac:dyDescent="0.15">
      <c r="A401" s="130">
        <v>400</v>
      </c>
      <c r="B401" s="130">
        <v>3</v>
      </c>
      <c r="C401" s="130">
        <v>2</v>
      </c>
      <c r="D401" s="130">
        <v>404</v>
      </c>
      <c r="E401" s="130" t="str">
        <f t="shared" si="6"/>
        <v>3-2-404</v>
      </c>
      <c r="F401" s="131">
        <v>89.2</v>
      </c>
      <c r="G401" s="131">
        <v>72.73</v>
      </c>
      <c r="H401" s="130" t="s">
        <v>776</v>
      </c>
      <c r="I401" s="130" t="s">
        <v>777</v>
      </c>
      <c r="J401" s="130" t="s">
        <v>170</v>
      </c>
    </row>
    <row r="402" spans="1:10" ht="14.25" x14ac:dyDescent="0.15">
      <c r="A402" s="130">
        <v>401</v>
      </c>
      <c r="B402" s="130">
        <v>3</v>
      </c>
      <c r="C402" s="130">
        <v>2</v>
      </c>
      <c r="D402" s="130">
        <v>501</v>
      </c>
      <c r="E402" s="130" t="str">
        <f t="shared" si="6"/>
        <v>3-2-501</v>
      </c>
      <c r="F402" s="131">
        <v>88.45</v>
      </c>
      <c r="G402" s="131">
        <v>72.12</v>
      </c>
      <c r="H402" s="130" t="s">
        <v>776</v>
      </c>
      <c r="I402" s="130" t="s">
        <v>777</v>
      </c>
      <c r="J402" s="130" t="s">
        <v>366</v>
      </c>
    </row>
    <row r="403" spans="1:10" ht="14.25" x14ac:dyDescent="0.15">
      <c r="A403" s="130">
        <v>402</v>
      </c>
      <c r="B403" s="130">
        <v>3</v>
      </c>
      <c r="C403" s="130">
        <v>2</v>
      </c>
      <c r="D403" s="130">
        <v>502</v>
      </c>
      <c r="E403" s="130" t="str">
        <f t="shared" si="6"/>
        <v>3-2-502</v>
      </c>
      <c r="F403" s="131">
        <v>88.47</v>
      </c>
      <c r="G403" s="131">
        <v>72.14</v>
      </c>
      <c r="H403" s="130" t="s">
        <v>776</v>
      </c>
      <c r="I403" s="130" t="s">
        <v>778</v>
      </c>
      <c r="J403" s="130" t="s">
        <v>780</v>
      </c>
    </row>
    <row r="404" spans="1:10" ht="14.25" x14ac:dyDescent="0.15">
      <c r="A404" s="130">
        <v>403</v>
      </c>
      <c r="B404" s="130">
        <v>3</v>
      </c>
      <c r="C404" s="130">
        <v>2</v>
      </c>
      <c r="D404" s="130">
        <v>503</v>
      </c>
      <c r="E404" s="130" t="str">
        <f t="shared" si="6"/>
        <v>3-2-503</v>
      </c>
      <c r="F404" s="131">
        <v>88.47</v>
      </c>
      <c r="G404" s="131">
        <v>72.14</v>
      </c>
      <c r="H404" s="130" t="s">
        <v>776</v>
      </c>
      <c r="I404" s="130" t="s">
        <v>778</v>
      </c>
      <c r="J404" s="130" t="s">
        <v>169</v>
      </c>
    </row>
    <row r="405" spans="1:10" ht="14.25" x14ac:dyDescent="0.15">
      <c r="A405" s="130">
        <v>404</v>
      </c>
      <c r="B405" s="130">
        <v>3</v>
      </c>
      <c r="C405" s="130">
        <v>2</v>
      </c>
      <c r="D405" s="130">
        <v>504</v>
      </c>
      <c r="E405" s="130" t="str">
        <f t="shared" si="6"/>
        <v>3-2-504</v>
      </c>
      <c r="F405" s="131">
        <v>89.2</v>
      </c>
      <c r="G405" s="131">
        <v>72.73</v>
      </c>
      <c r="H405" s="130" t="s">
        <v>776</v>
      </c>
      <c r="I405" s="130" t="s">
        <v>777</v>
      </c>
      <c r="J405" s="130" t="s">
        <v>170</v>
      </c>
    </row>
    <row r="406" spans="1:10" ht="14.25" x14ac:dyDescent="0.15">
      <c r="A406" s="130">
        <v>405</v>
      </c>
      <c r="B406" s="130">
        <v>3</v>
      </c>
      <c r="C406" s="130">
        <v>2</v>
      </c>
      <c r="D406" s="130">
        <v>601</v>
      </c>
      <c r="E406" s="130" t="str">
        <f t="shared" si="6"/>
        <v>3-2-601</v>
      </c>
      <c r="F406" s="131">
        <v>88.45</v>
      </c>
      <c r="G406" s="131">
        <v>72.12</v>
      </c>
      <c r="H406" s="130" t="s">
        <v>776</v>
      </c>
      <c r="I406" s="130" t="s">
        <v>777</v>
      </c>
      <c r="J406" s="130" t="s">
        <v>366</v>
      </c>
    </row>
    <row r="407" spans="1:10" ht="14.25" x14ac:dyDescent="0.15">
      <c r="A407" s="130">
        <v>406</v>
      </c>
      <c r="B407" s="130">
        <v>3</v>
      </c>
      <c r="C407" s="130">
        <v>2</v>
      </c>
      <c r="D407" s="130">
        <v>602</v>
      </c>
      <c r="E407" s="130" t="str">
        <f t="shared" si="6"/>
        <v>3-2-602</v>
      </c>
      <c r="F407" s="131">
        <v>88.47</v>
      </c>
      <c r="G407" s="131">
        <v>72.14</v>
      </c>
      <c r="H407" s="130" t="s">
        <v>776</v>
      </c>
      <c r="I407" s="130" t="s">
        <v>778</v>
      </c>
      <c r="J407" s="130" t="s">
        <v>780</v>
      </c>
    </row>
    <row r="408" spans="1:10" ht="14.25" x14ac:dyDescent="0.15">
      <c r="A408" s="130">
        <v>407</v>
      </c>
      <c r="B408" s="130">
        <v>3</v>
      </c>
      <c r="C408" s="130">
        <v>2</v>
      </c>
      <c r="D408" s="130">
        <v>603</v>
      </c>
      <c r="E408" s="130" t="str">
        <f t="shared" si="6"/>
        <v>3-2-603</v>
      </c>
      <c r="F408" s="131">
        <v>88.47</v>
      </c>
      <c r="G408" s="131">
        <v>72.14</v>
      </c>
      <c r="H408" s="130" t="s">
        <v>776</v>
      </c>
      <c r="I408" s="130" t="s">
        <v>778</v>
      </c>
      <c r="J408" s="130" t="s">
        <v>169</v>
      </c>
    </row>
    <row r="409" spans="1:10" ht="14.25" x14ac:dyDescent="0.15">
      <c r="A409" s="130">
        <v>408</v>
      </c>
      <c r="B409" s="130">
        <v>3</v>
      </c>
      <c r="C409" s="130">
        <v>2</v>
      </c>
      <c r="D409" s="130">
        <v>604</v>
      </c>
      <c r="E409" s="130" t="str">
        <f t="shared" si="6"/>
        <v>3-2-604</v>
      </c>
      <c r="F409" s="131">
        <v>89.2</v>
      </c>
      <c r="G409" s="131">
        <v>72.73</v>
      </c>
      <c r="H409" s="130" t="s">
        <v>776</v>
      </c>
      <c r="I409" s="130" t="s">
        <v>777</v>
      </c>
      <c r="J409" s="130" t="s">
        <v>170</v>
      </c>
    </row>
    <row r="410" spans="1:10" ht="14.25" x14ac:dyDescent="0.15">
      <c r="A410" s="130">
        <v>409</v>
      </c>
      <c r="B410" s="130">
        <v>3</v>
      </c>
      <c r="C410" s="130">
        <v>2</v>
      </c>
      <c r="D410" s="130">
        <v>701</v>
      </c>
      <c r="E410" s="130" t="str">
        <f t="shared" si="6"/>
        <v>3-2-701</v>
      </c>
      <c r="F410" s="131">
        <v>88.45</v>
      </c>
      <c r="G410" s="131">
        <v>72.12</v>
      </c>
      <c r="H410" s="130" t="s">
        <v>776</v>
      </c>
      <c r="I410" s="130" t="s">
        <v>777</v>
      </c>
      <c r="J410" s="130" t="s">
        <v>366</v>
      </c>
    </row>
    <row r="411" spans="1:10" ht="14.25" x14ac:dyDescent="0.15">
      <c r="A411" s="130">
        <v>410</v>
      </c>
      <c r="B411" s="130">
        <v>3</v>
      </c>
      <c r="C411" s="130">
        <v>2</v>
      </c>
      <c r="D411" s="130">
        <v>702</v>
      </c>
      <c r="E411" s="130" t="str">
        <f t="shared" si="6"/>
        <v>3-2-702</v>
      </c>
      <c r="F411" s="131">
        <v>88.47</v>
      </c>
      <c r="G411" s="131">
        <v>72.14</v>
      </c>
      <c r="H411" s="130" t="s">
        <v>776</v>
      </c>
      <c r="I411" s="130" t="s">
        <v>778</v>
      </c>
      <c r="J411" s="130" t="s">
        <v>780</v>
      </c>
    </row>
    <row r="412" spans="1:10" ht="14.25" x14ac:dyDescent="0.15">
      <c r="A412" s="130">
        <v>411</v>
      </c>
      <c r="B412" s="130">
        <v>3</v>
      </c>
      <c r="C412" s="130">
        <v>2</v>
      </c>
      <c r="D412" s="130">
        <v>703</v>
      </c>
      <c r="E412" s="130" t="str">
        <f t="shared" si="6"/>
        <v>3-2-703</v>
      </c>
      <c r="F412" s="131">
        <v>88.47</v>
      </c>
      <c r="G412" s="131">
        <v>72.14</v>
      </c>
      <c r="H412" s="130" t="s">
        <v>776</v>
      </c>
      <c r="I412" s="130" t="s">
        <v>778</v>
      </c>
      <c r="J412" s="130" t="s">
        <v>169</v>
      </c>
    </row>
    <row r="413" spans="1:10" ht="14.25" x14ac:dyDescent="0.15">
      <c r="A413" s="130">
        <v>412</v>
      </c>
      <c r="B413" s="130">
        <v>3</v>
      </c>
      <c r="C413" s="130">
        <v>2</v>
      </c>
      <c r="D413" s="130">
        <v>704</v>
      </c>
      <c r="E413" s="130" t="str">
        <f t="shared" si="6"/>
        <v>3-2-704</v>
      </c>
      <c r="F413" s="131">
        <v>89.2</v>
      </c>
      <c r="G413" s="131">
        <v>72.73</v>
      </c>
      <c r="H413" s="130" t="s">
        <v>776</v>
      </c>
      <c r="I413" s="130" t="s">
        <v>777</v>
      </c>
      <c r="J413" s="130" t="s">
        <v>170</v>
      </c>
    </row>
    <row r="414" spans="1:10" ht="14.25" x14ac:dyDescent="0.15">
      <c r="A414" s="130">
        <v>413</v>
      </c>
      <c r="B414" s="130">
        <v>3</v>
      </c>
      <c r="C414" s="130">
        <v>2</v>
      </c>
      <c r="D414" s="130">
        <v>801</v>
      </c>
      <c r="E414" s="130" t="str">
        <f t="shared" si="6"/>
        <v>3-2-801</v>
      </c>
      <c r="F414" s="131">
        <v>88.45</v>
      </c>
      <c r="G414" s="131">
        <v>72.12</v>
      </c>
      <c r="H414" s="130" t="s">
        <v>776</v>
      </c>
      <c r="I414" s="130" t="s">
        <v>777</v>
      </c>
      <c r="J414" s="130" t="s">
        <v>366</v>
      </c>
    </row>
    <row r="415" spans="1:10" ht="14.25" x14ac:dyDescent="0.15">
      <c r="A415" s="130">
        <v>414</v>
      </c>
      <c r="B415" s="130">
        <v>3</v>
      </c>
      <c r="C415" s="130">
        <v>2</v>
      </c>
      <c r="D415" s="130">
        <v>802</v>
      </c>
      <c r="E415" s="130" t="str">
        <f t="shared" si="6"/>
        <v>3-2-802</v>
      </c>
      <c r="F415" s="131">
        <v>88.47</v>
      </c>
      <c r="G415" s="131">
        <v>72.14</v>
      </c>
      <c r="H415" s="130" t="s">
        <v>776</v>
      </c>
      <c r="I415" s="130" t="s">
        <v>778</v>
      </c>
      <c r="J415" s="130" t="s">
        <v>780</v>
      </c>
    </row>
    <row r="416" spans="1:10" ht="14.25" x14ac:dyDescent="0.15">
      <c r="A416" s="130">
        <v>415</v>
      </c>
      <c r="B416" s="130">
        <v>3</v>
      </c>
      <c r="C416" s="130">
        <v>2</v>
      </c>
      <c r="D416" s="130">
        <v>803</v>
      </c>
      <c r="E416" s="130" t="str">
        <f t="shared" si="6"/>
        <v>3-2-803</v>
      </c>
      <c r="F416" s="131">
        <v>88.47</v>
      </c>
      <c r="G416" s="131">
        <v>72.14</v>
      </c>
      <c r="H416" s="130" t="s">
        <v>776</v>
      </c>
      <c r="I416" s="130" t="s">
        <v>778</v>
      </c>
      <c r="J416" s="130" t="s">
        <v>169</v>
      </c>
    </row>
    <row r="417" spans="1:10" ht="14.25" x14ac:dyDescent="0.15">
      <c r="A417" s="130">
        <v>416</v>
      </c>
      <c r="B417" s="130">
        <v>3</v>
      </c>
      <c r="C417" s="130">
        <v>2</v>
      </c>
      <c r="D417" s="130">
        <v>804</v>
      </c>
      <c r="E417" s="130" t="str">
        <f t="shared" si="6"/>
        <v>3-2-804</v>
      </c>
      <c r="F417" s="131">
        <v>89.2</v>
      </c>
      <c r="G417" s="131">
        <v>72.73</v>
      </c>
      <c r="H417" s="130" t="s">
        <v>776</v>
      </c>
      <c r="I417" s="130" t="s">
        <v>777</v>
      </c>
      <c r="J417" s="130" t="s">
        <v>170</v>
      </c>
    </row>
    <row r="418" spans="1:10" ht="14.25" x14ac:dyDescent="0.15">
      <c r="A418" s="130">
        <v>417</v>
      </c>
      <c r="B418" s="130">
        <v>3</v>
      </c>
      <c r="C418" s="130">
        <v>2</v>
      </c>
      <c r="D418" s="130">
        <v>901</v>
      </c>
      <c r="E418" s="130" t="str">
        <f t="shared" si="6"/>
        <v>3-2-901</v>
      </c>
      <c r="F418" s="131">
        <v>88.45</v>
      </c>
      <c r="G418" s="131">
        <v>72.12</v>
      </c>
      <c r="H418" s="130" t="s">
        <v>776</v>
      </c>
      <c r="I418" s="130" t="s">
        <v>777</v>
      </c>
      <c r="J418" s="130" t="s">
        <v>366</v>
      </c>
    </row>
    <row r="419" spans="1:10" ht="14.25" x14ac:dyDescent="0.15">
      <c r="A419" s="130">
        <v>418</v>
      </c>
      <c r="B419" s="130">
        <v>3</v>
      </c>
      <c r="C419" s="130">
        <v>2</v>
      </c>
      <c r="D419" s="130">
        <v>902</v>
      </c>
      <c r="E419" s="130" t="str">
        <f t="shared" si="6"/>
        <v>3-2-902</v>
      </c>
      <c r="F419" s="131">
        <v>88.47</v>
      </c>
      <c r="G419" s="131">
        <v>72.14</v>
      </c>
      <c r="H419" s="130" t="s">
        <v>776</v>
      </c>
      <c r="I419" s="130" t="s">
        <v>778</v>
      </c>
      <c r="J419" s="130" t="s">
        <v>780</v>
      </c>
    </row>
    <row r="420" spans="1:10" ht="14.25" x14ac:dyDescent="0.15">
      <c r="A420" s="130">
        <v>419</v>
      </c>
      <c r="B420" s="130">
        <v>3</v>
      </c>
      <c r="C420" s="130">
        <v>2</v>
      </c>
      <c r="D420" s="130">
        <v>903</v>
      </c>
      <c r="E420" s="130" t="str">
        <f t="shared" si="6"/>
        <v>3-2-903</v>
      </c>
      <c r="F420" s="131">
        <v>88.47</v>
      </c>
      <c r="G420" s="131">
        <v>72.14</v>
      </c>
      <c r="H420" s="130" t="s">
        <v>776</v>
      </c>
      <c r="I420" s="130" t="s">
        <v>778</v>
      </c>
      <c r="J420" s="130" t="s">
        <v>169</v>
      </c>
    </row>
    <row r="421" spans="1:10" ht="14.25" x14ac:dyDescent="0.15">
      <c r="A421" s="130">
        <v>420</v>
      </c>
      <c r="B421" s="130">
        <v>3</v>
      </c>
      <c r="C421" s="130">
        <v>2</v>
      </c>
      <c r="D421" s="130">
        <v>904</v>
      </c>
      <c r="E421" s="130" t="str">
        <f t="shared" si="6"/>
        <v>3-2-904</v>
      </c>
      <c r="F421" s="131">
        <v>89.2</v>
      </c>
      <c r="G421" s="131">
        <v>72.73</v>
      </c>
      <c r="H421" s="130" t="s">
        <v>776</v>
      </c>
      <c r="I421" s="130" t="s">
        <v>777</v>
      </c>
      <c r="J421" s="130" t="s">
        <v>170</v>
      </c>
    </row>
    <row r="422" spans="1:10" ht="14.25" x14ac:dyDescent="0.15">
      <c r="A422" s="130">
        <v>421</v>
      </c>
      <c r="B422" s="130">
        <v>3</v>
      </c>
      <c r="C422" s="130">
        <v>2</v>
      </c>
      <c r="D422" s="130">
        <v>1001</v>
      </c>
      <c r="E422" s="130" t="str">
        <f t="shared" si="6"/>
        <v>3-2-1001</v>
      </c>
      <c r="F422" s="131">
        <v>88.45</v>
      </c>
      <c r="G422" s="131">
        <v>72.12</v>
      </c>
      <c r="H422" s="130" t="s">
        <v>776</v>
      </c>
      <c r="I422" s="130" t="s">
        <v>777</v>
      </c>
      <c r="J422" s="130" t="s">
        <v>366</v>
      </c>
    </row>
    <row r="423" spans="1:10" ht="14.25" x14ac:dyDescent="0.15">
      <c r="A423" s="130">
        <v>422</v>
      </c>
      <c r="B423" s="130">
        <v>3</v>
      </c>
      <c r="C423" s="130">
        <v>2</v>
      </c>
      <c r="D423" s="130">
        <v>1002</v>
      </c>
      <c r="E423" s="130" t="str">
        <f t="shared" si="6"/>
        <v>3-2-1002</v>
      </c>
      <c r="F423" s="131">
        <v>88.47</v>
      </c>
      <c r="G423" s="131">
        <v>72.14</v>
      </c>
      <c r="H423" s="130" t="s">
        <v>776</v>
      </c>
      <c r="I423" s="130" t="s">
        <v>778</v>
      </c>
      <c r="J423" s="130" t="s">
        <v>780</v>
      </c>
    </row>
    <row r="424" spans="1:10" ht="14.25" x14ac:dyDescent="0.15">
      <c r="A424" s="130">
        <v>423</v>
      </c>
      <c r="B424" s="130">
        <v>3</v>
      </c>
      <c r="C424" s="130">
        <v>2</v>
      </c>
      <c r="D424" s="130">
        <v>1003</v>
      </c>
      <c r="E424" s="130" t="str">
        <f t="shared" si="6"/>
        <v>3-2-1003</v>
      </c>
      <c r="F424" s="131">
        <v>88.47</v>
      </c>
      <c r="G424" s="131">
        <v>72.14</v>
      </c>
      <c r="H424" s="130" t="s">
        <v>776</v>
      </c>
      <c r="I424" s="130" t="s">
        <v>778</v>
      </c>
      <c r="J424" s="130" t="s">
        <v>169</v>
      </c>
    </row>
    <row r="425" spans="1:10" ht="14.25" x14ac:dyDescent="0.15">
      <c r="A425" s="130">
        <v>424</v>
      </c>
      <c r="B425" s="130">
        <v>3</v>
      </c>
      <c r="C425" s="130">
        <v>2</v>
      </c>
      <c r="D425" s="130">
        <v>1004</v>
      </c>
      <c r="E425" s="130" t="str">
        <f t="shared" si="6"/>
        <v>3-2-1004</v>
      </c>
      <c r="F425" s="131">
        <v>89.2</v>
      </c>
      <c r="G425" s="131">
        <v>72.73</v>
      </c>
      <c r="H425" s="130" t="s">
        <v>776</v>
      </c>
      <c r="I425" s="130" t="s">
        <v>777</v>
      </c>
      <c r="J425" s="130" t="s">
        <v>170</v>
      </c>
    </row>
    <row r="426" spans="1:10" ht="14.25" x14ac:dyDescent="0.15">
      <c r="A426" s="130">
        <v>425</v>
      </c>
      <c r="B426" s="130">
        <v>3</v>
      </c>
      <c r="C426" s="130">
        <v>2</v>
      </c>
      <c r="D426" s="130">
        <v>1101</v>
      </c>
      <c r="E426" s="130" t="str">
        <f t="shared" si="6"/>
        <v>3-2-1101</v>
      </c>
      <c r="F426" s="131">
        <v>88.45</v>
      </c>
      <c r="G426" s="131">
        <v>72.12</v>
      </c>
      <c r="H426" s="130" t="s">
        <v>776</v>
      </c>
      <c r="I426" s="130" t="s">
        <v>777</v>
      </c>
      <c r="J426" s="130" t="s">
        <v>366</v>
      </c>
    </row>
    <row r="427" spans="1:10" ht="14.25" x14ac:dyDescent="0.15">
      <c r="A427" s="130">
        <v>426</v>
      </c>
      <c r="B427" s="130">
        <v>3</v>
      </c>
      <c r="C427" s="130">
        <v>2</v>
      </c>
      <c r="D427" s="130">
        <v>1102</v>
      </c>
      <c r="E427" s="130" t="str">
        <f t="shared" si="6"/>
        <v>3-2-1102</v>
      </c>
      <c r="F427" s="131">
        <v>88.47</v>
      </c>
      <c r="G427" s="131">
        <v>72.14</v>
      </c>
      <c r="H427" s="130" t="s">
        <v>776</v>
      </c>
      <c r="I427" s="130" t="s">
        <v>778</v>
      </c>
      <c r="J427" s="130" t="s">
        <v>780</v>
      </c>
    </row>
    <row r="428" spans="1:10" ht="14.25" x14ac:dyDescent="0.15">
      <c r="A428" s="130">
        <v>427</v>
      </c>
      <c r="B428" s="130">
        <v>3</v>
      </c>
      <c r="C428" s="130">
        <v>2</v>
      </c>
      <c r="D428" s="130">
        <v>1103</v>
      </c>
      <c r="E428" s="130" t="str">
        <f t="shared" si="6"/>
        <v>3-2-1103</v>
      </c>
      <c r="F428" s="131">
        <v>88.47</v>
      </c>
      <c r="G428" s="131">
        <v>72.14</v>
      </c>
      <c r="H428" s="130" t="s">
        <v>776</v>
      </c>
      <c r="I428" s="130" t="s">
        <v>778</v>
      </c>
      <c r="J428" s="130" t="s">
        <v>169</v>
      </c>
    </row>
    <row r="429" spans="1:10" ht="14.25" x14ac:dyDescent="0.15">
      <c r="A429" s="130">
        <v>428</v>
      </c>
      <c r="B429" s="130">
        <v>3</v>
      </c>
      <c r="C429" s="130">
        <v>2</v>
      </c>
      <c r="D429" s="130">
        <v>1104</v>
      </c>
      <c r="E429" s="130" t="str">
        <f t="shared" si="6"/>
        <v>3-2-1104</v>
      </c>
      <c r="F429" s="131">
        <v>89.2</v>
      </c>
      <c r="G429" s="131">
        <v>72.73</v>
      </c>
      <c r="H429" s="130" t="s">
        <v>776</v>
      </c>
      <c r="I429" s="130" t="s">
        <v>777</v>
      </c>
      <c r="J429" s="130" t="s">
        <v>170</v>
      </c>
    </row>
    <row r="430" spans="1:10" ht="14.25" x14ac:dyDescent="0.15">
      <c r="A430" s="130">
        <v>429</v>
      </c>
      <c r="B430" s="130">
        <v>3</v>
      </c>
      <c r="C430" s="130">
        <v>2</v>
      </c>
      <c r="D430" s="130">
        <v>1201</v>
      </c>
      <c r="E430" s="130" t="str">
        <f t="shared" si="6"/>
        <v>3-2-1201</v>
      </c>
      <c r="F430" s="131">
        <v>88.45</v>
      </c>
      <c r="G430" s="131">
        <v>72.12</v>
      </c>
      <c r="H430" s="130" t="s">
        <v>776</v>
      </c>
      <c r="I430" s="130" t="s">
        <v>777</v>
      </c>
      <c r="J430" s="130" t="s">
        <v>366</v>
      </c>
    </row>
    <row r="431" spans="1:10" ht="14.25" x14ac:dyDescent="0.15">
      <c r="A431" s="130">
        <v>430</v>
      </c>
      <c r="B431" s="130">
        <v>3</v>
      </c>
      <c r="C431" s="130">
        <v>2</v>
      </c>
      <c r="D431" s="130">
        <v>1202</v>
      </c>
      <c r="E431" s="130" t="str">
        <f t="shared" si="6"/>
        <v>3-2-1202</v>
      </c>
      <c r="F431" s="131">
        <v>88.47</v>
      </c>
      <c r="G431" s="131">
        <v>72.14</v>
      </c>
      <c r="H431" s="130" t="s">
        <v>776</v>
      </c>
      <c r="I431" s="130" t="s">
        <v>778</v>
      </c>
      <c r="J431" s="130" t="s">
        <v>780</v>
      </c>
    </row>
    <row r="432" spans="1:10" ht="14.25" x14ac:dyDescent="0.15">
      <c r="A432" s="130">
        <v>431</v>
      </c>
      <c r="B432" s="130">
        <v>3</v>
      </c>
      <c r="C432" s="130">
        <v>2</v>
      </c>
      <c r="D432" s="130">
        <v>1203</v>
      </c>
      <c r="E432" s="130" t="str">
        <f t="shared" si="6"/>
        <v>3-2-1203</v>
      </c>
      <c r="F432" s="131">
        <v>88.47</v>
      </c>
      <c r="G432" s="131">
        <v>72.14</v>
      </c>
      <c r="H432" s="130" t="s">
        <v>776</v>
      </c>
      <c r="I432" s="130" t="s">
        <v>778</v>
      </c>
      <c r="J432" s="130" t="s">
        <v>169</v>
      </c>
    </row>
    <row r="433" spans="1:10" ht="14.25" x14ac:dyDescent="0.15">
      <c r="A433" s="130">
        <v>432</v>
      </c>
      <c r="B433" s="130">
        <v>3</v>
      </c>
      <c r="C433" s="130">
        <v>2</v>
      </c>
      <c r="D433" s="130">
        <v>1204</v>
      </c>
      <c r="E433" s="130" t="str">
        <f t="shared" si="6"/>
        <v>3-2-1204</v>
      </c>
      <c r="F433" s="131">
        <v>89.2</v>
      </c>
      <c r="G433" s="131">
        <v>72.73</v>
      </c>
      <c r="H433" s="130" t="s">
        <v>776</v>
      </c>
      <c r="I433" s="130" t="s">
        <v>777</v>
      </c>
      <c r="J433" s="130" t="s">
        <v>170</v>
      </c>
    </row>
    <row r="434" spans="1:10" ht="14.25" x14ac:dyDescent="0.15">
      <c r="A434" s="130">
        <v>433</v>
      </c>
      <c r="B434" s="130">
        <v>3</v>
      </c>
      <c r="C434" s="130">
        <v>2</v>
      </c>
      <c r="D434" s="130">
        <v>1301</v>
      </c>
      <c r="E434" s="130" t="str">
        <f t="shared" si="6"/>
        <v>3-2-1301</v>
      </c>
      <c r="F434" s="131">
        <v>88.45</v>
      </c>
      <c r="G434" s="131">
        <v>72.12</v>
      </c>
      <c r="H434" s="130" t="s">
        <v>776</v>
      </c>
      <c r="I434" s="130" t="s">
        <v>777</v>
      </c>
      <c r="J434" s="130" t="s">
        <v>366</v>
      </c>
    </row>
    <row r="435" spans="1:10" ht="14.25" x14ac:dyDescent="0.15">
      <c r="A435" s="130">
        <v>434</v>
      </c>
      <c r="B435" s="130">
        <v>3</v>
      </c>
      <c r="C435" s="130">
        <v>2</v>
      </c>
      <c r="D435" s="130">
        <v>1302</v>
      </c>
      <c r="E435" s="130" t="str">
        <f t="shared" si="6"/>
        <v>3-2-1302</v>
      </c>
      <c r="F435" s="131">
        <v>88.47</v>
      </c>
      <c r="G435" s="131">
        <v>72.14</v>
      </c>
      <c r="H435" s="130" t="s">
        <v>776</v>
      </c>
      <c r="I435" s="130" t="s">
        <v>778</v>
      </c>
      <c r="J435" s="130" t="s">
        <v>780</v>
      </c>
    </row>
    <row r="436" spans="1:10" ht="14.25" x14ac:dyDescent="0.15">
      <c r="A436" s="130">
        <v>435</v>
      </c>
      <c r="B436" s="130">
        <v>3</v>
      </c>
      <c r="C436" s="130">
        <v>2</v>
      </c>
      <c r="D436" s="130">
        <v>1303</v>
      </c>
      <c r="E436" s="130" t="str">
        <f t="shared" si="6"/>
        <v>3-2-1303</v>
      </c>
      <c r="F436" s="131">
        <v>88.47</v>
      </c>
      <c r="G436" s="131">
        <v>72.14</v>
      </c>
      <c r="H436" s="130" t="s">
        <v>776</v>
      </c>
      <c r="I436" s="130" t="s">
        <v>778</v>
      </c>
      <c r="J436" s="130" t="s">
        <v>169</v>
      </c>
    </row>
    <row r="437" spans="1:10" ht="14.25" x14ac:dyDescent="0.15">
      <c r="A437" s="130">
        <v>436</v>
      </c>
      <c r="B437" s="130">
        <v>3</v>
      </c>
      <c r="C437" s="130">
        <v>2</v>
      </c>
      <c r="D437" s="130">
        <v>1304</v>
      </c>
      <c r="E437" s="130" t="str">
        <f t="shared" si="6"/>
        <v>3-2-1304</v>
      </c>
      <c r="F437" s="131">
        <v>89.2</v>
      </c>
      <c r="G437" s="131">
        <v>72.73</v>
      </c>
      <c r="H437" s="130" t="s">
        <v>776</v>
      </c>
      <c r="I437" s="130" t="s">
        <v>777</v>
      </c>
      <c r="J437" s="130" t="s">
        <v>170</v>
      </c>
    </row>
    <row r="438" spans="1:10" ht="14.25" x14ac:dyDescent="0.15">
      <c r="A438" s="130">
        <v>437</v>
      </c>
      <c r="B438" s="130">
        <v>3</v>
      </c>
      <c r="C438" s="130">
        <v>2</v>
      </c>
      <c r="D438" s="130">
        <v>1401</v>
      </c>
      <c r="E438" s="130" t="str">
        <f t="shared" si="6"/>
        <v>3-2-1401</v>
      </c>
      <c r="F438" s="131">
        <v>88.45</v>
      </c>
      <c r="G438" s="131">
        <v>72.12</v>
      </c>
      <c r="H438" s="130" t="s">
        <v>776</v>
      </c>
      <c r="I438" s="130" t="s">
        <v>777</v>
      </c>
      <c r="J438" s="130" t="s">
        <v>366</v>
      </c>
    </row>
    <row r="439" spans="1:10" ht="14.25" x14ac:dyDescent="0.15">
      <c r="A439" s="130">
        <v>438</v>
      </c>
      <c r="B439" s="130">
        <v>3</v>
      </c>
      <c r="C439" s="130">
        <v>2</v>
      </c>
      <c r="D439" s="130">
        <v>1402</v>
      </c>
      <c r="E439" s="130" t="str">
        <f t="shared" si="6"/>
        <v>3-2-1402</v>
      </c>
      <c r="F439" s="131">
        <v>88.47</v>
      </c>
      <c r="G439" s="131">
        <v>72.14</v>
      </c>
      <c r="H439" s="130" t="s">
        <v>776</v>
      </c>
      <c r="I439" s="130" t="s">
        <v>778</v>
      </c>
      <c r="J439" s="130" t="s">
        <v>780</v>
      </c>
    </row>
    <row r="440" spans="1:10" ht="14.25" x14ac:dyDescent="0.15">
      <c r="A440" s="130">
        <v>439</v>
      </c>
      <c r="B440" s="130">
        <v>3</v>
      </c>
      <c r="C440" s="130">
        <v>2</v>
      </c>
      <c r="D440" s="130">
        <v>1403</v>
      </c>
      <c r="E440" s="130" t="str">
        <f t="shared" si="6"/>
        <v>3-2-1403</v>
      </c>
      <c r="F440" s="131">
        <v>88.47</v>
      </c>
      <c r="G440" s="131">
        <v>72.14</v>
      </c>
      <c r="H440" s="130" t="s">
        <v>776</v>
      </c>
      <c r="I440" s="130" t="s">
        <v>778</v>
      </c>
      <c r="J440" s="130" t="s">
        <v>169</v>
      </c>
    </row>
    <row r="441" spans="1:10" ht="14.25" x14ac:dyDescent="0.15">
      <c r="A441" s="130">
        <v>440</v>
      </c>
      <c r="B441" s="130">
        <v>3</v>
      </c>
      <c r="C441" s="130">
        <v>2</v>
      </c>
      <c r="D441" s="130">
        <v>1404</v>
      </c>
      <c r="E441" s="130" t="str">
        <f t="shared" si="6"/>
        <v>3-2-1404</v>
      </c>
      <c r="F441" s="131">
        <v>89.2</v>
      </c>
      <c r="G441" s="131">
        <v>72.73</v>
      </c>
      <c r="H441" s="130" t="s">
        <v>776</v>
      </c>
      <c r="I441" s="130" t="s">
        <v>777</v>
      </c>
      <c r="J441" s="130" t="s">
        <v>170</v>
      </c>
    </row>
    <row r="442" spans="1:10" ht="14.25" x14ac:dyDescent="0.15">
      <c r="A442" s="130">
        <v>441</v>
      </c>
      <c r="B442" s="130">
        <v>3</v>
      </c>
      <c r="C442" s="130">
        <v>2</v>
      </c>
      <c r="D442" s="130">
        <v>1501</v>
      </c>
      <c r="E442" s="130" t="str">
        <f t="shared" si="6"/>
        <v>3-2-1501</v>
      </c>
      <c r="F442" s="131">
        <v>88.45</v>
      </c>
      <c r="G442" s="131">
        <v>72.12</v>
      </c>
      <c r="H442" s="130" t="s">
        <v>776</v>
      </c>
      <c r="I442" s="130" t="s">
        <v>777</v>
      </c>
      <c r="J442" s="130" t="s">
        <v>366</v>
      </c>
    </row>
    <row r="443" spans="1:10" ht="14.25" x14ac:dyDescent="0.15">
      <c r="A443" s="130">
        <v>442</v>
      </c>
      <c r="B443" s="130">
        <v>3</v>
      </c>
      <c r="C443" s="130">
        <v>2</v>
      </c>
      <c r="D443" s="130">
        <v>1502</v>
      </c>
      <c r="E443" s="130" t="str">
        <f t="shared" si="6"/>
        <v>3-2-1502</v>
      </c>
      <c r="F443" s="131">
        <v>88.47</v>
      </c>
      <c r="G443" s="131">
        <v>72.14</v>
      </c>
      <c r="H443" s="130" t="s">
        <v>776</v>
      </c>
      <c r="I443" s="130" t="s">
        <v>778</v>
      </c>
      <c r="J443" s="130" t="s">
        <v>780</v>
      </c>
    </row>
    <row r="444" spans="1:10" ht="14.25" x14ac:dyDescent="0.15">
      <c r="A444" s="130">
        <v>443</v>
      </c>
      <c r="B444" s="130">
        <v>3</v>
      </c>
      <c r="C444" s="130">
        <v>2</v>
      </c>
      <c r="D444" s="130">
        <v>1503</v>
      </c>
      <c r="E444" s="130" t="str">
        <f t="shared" si="6"/>
        <v>3-2-1503</v>
      </c>
      <c r="F444" s="131">
        <v>88.47</v>
      </c>
      <c r="G444" s="131">
        <v>72.14</v>
      </c>
      <c r="H444" s="130" t="s">
        <v>776</v>
      </c>
      <c r="I444" s="130" t="s">
        <v>778</v>
      </c>
      <c r="J444" s="130" t="s">
        <v>169</v>
      </c>
    </row>
    <row r="445" spans="1:10" ht="14.25" x14ac:dyDescent="0.15">
      <c r="A445" s="130">
        <v>444</v>
      </c>
      <c r="B445" s="130">
        <v>3</v>
      </c>
      <c r="C445" s="130">
        <v>2</v>
      </c>
      <c r="D445" s="130">
        <v>1504</v>
      </c>
      <c r="E445" s="130" t="str">
        <f t="shared" si="6"/>
        <v>3-2-1504</v>
      </c>
      <c r="F445" s="131">
        <v>89.2</v>
      </c>
      <c r="G445" s="131">
        <v>72.73</v>
      </c>
      <c r="H445" s="130" t="s">
        <v>776</v>
      </c>
      <c r="I445" s="130" t="s">
        <v>777</v>
      </c>
      <c r="J445" s="130" t="s">
        <v>170</v>
      </c>
    </row>
    <row r="446" spans="1:10" ht="14.25" x14ac:dyDescent="0.15">
      <c r="A446" s="130">
        <v>445</v>
      </c>
      <c r="B446" s="130">
        <v>3</v>
      </c>
      <c r="C446" s="130">
        <v>2</v>
      </c>
      <c r="D446" s="130">
        <v>1601</v>
      </c>
      <c r="E446" s="130" t="str">
        <f t="shared" si="6"/>
        <v>3-2-1601</v>
      </c>
      <c r="F446" s="131">
        <v>88.45</v>
      </c>
      <c r="G446" s="131">
        <v>72.12</v>
      </c>
      <c r="H446" s="130" t="s">
        <v>776</v>
      </c>
      <c r="I446" s="130" t="s">
        <v>777</v>
      </c>
      <c r="J446" s="130" t="s">
        <v>366</v>
      </c>
    </row>
    <row r="447" spans="1:10" ht="14.25" x14ac:dyDescent="0.15">
      <c r="A447" s="130">
        <v>446</v>
      </c>
      <c r="B447" s="130">
        <v>3</v>
      </c>
      <c r="C447" s="130">
        <v>2</v>
      </c>
      <c r="D447" s="130">
        <v>1602</v>
      </c>
      <c r="E447" s="130" t="str">
        <f t="shared" si="6"/>
        <v>3-2-1602</v>
      </c>
      <c r="F447" s="131">
        <v>88.47</v>
      </c>
      <c r="G447" s="131">
        <v>72.14</v>
      </c>
      <c r="H447" s="130" t="s">
        <v>776</v>
      </c>
      <c r="I447" s="130" t="s">
        <v>778</v>
      </c>
      <c r="J447" s="130" t="s">
        <v>780</v>
      </c>
    </row>
    <row r="448" spans="1:10" ht="14.25" x14ac:dyDescent="0.15">
      <c r="A448" s="130">
        <v>447</v>
      </c>
      <c r="B448" s="130">
        <v>3</v>
      </c>
      <c r="C448" s="130">
        <v>2</v>
      </c>
      <c r="D448" s="130">
        <v>1603</v>
      </c>
      <c r="E448" s="130" t="str">
        <f t="shared" si="6"/>
        <v>3-2-1603</v>
      </c>
      <c r="F448" s="131">
        <v>88.47</v>
      </c>
      <c r="G448" s="131">
        <v>72.14</v>
      </c>
      <c r="H448" s="130" t="s">
        <v>776</v>
      </c>
      <c r="I448" s="130" t="s">
        <v>778</v>
      </c>
      <c r="J448" s="130" t="s">
        <v>169</v>
      </c>
    </row>
    <row r="449" spans="1:10" ht="14.25" x14ac:dyDescent="0.15">
      <c r="A449" s="130">
        <v>448</v>
      </c>
      <c r="B449" s="130">
        <v>3</v>
      </c>
      <c r="C449" s="130">
        <v>2</v>
      </c>
      <c r="D449" s="130">
        <v>1604</v>
      </c>
      <c r="E449" s="130" t="str">
        <f t="shared" si="6"/>
        <v>3-2-1604</v>
      </c>
      <c r="F449" s="131">
        <v>89.2</v>
      </c>
      <c r="G449" s="131">
        <v>72.73</v>
      </c>
      <c r="H449" s="130" t="s">
        <v>776</v>
      </c>
      <c r="I449" s="130" t="s">
        <v>777</v>
      </c>
      <c r="J449" s="130" t="s">
        <v>170</v>
      </c>
    </row>
    <row r="450" spans="1:10" ht="14.25" x14ac:dyDescent="0.15">
      <c r="A450" s="130">
        <v>449</v>
      </c>
      <c r="B450" s="130">
        <v>4</v>
      </c>
      <c r="C450" s="130">
        <v>1</v>
      </c>
      <c r="D450" s="130">
        <v>101</v>
      </c>
      <c r="E450" s="130" t="str">
        <f t="shared" ref="E450:E513" si="7">B450&amp;-C450&amp;-D450</f>
        <v>4-1-101</v>
      </c>
      <c r="F450" s="131">
        <v>89.18</v>
      </c>
      <c r="G450" s="131">
        <v>72.73</v>
      </c>
      <c r="H450" s="130" t="s">
        <v>776</v>
      </c>
      <c r="I450" s="130" t="s">
        <v>777</v>
      </c>
      <c r="J450" s="130" t="s">
        <v>363</v>
      </c>
    </row>
    <row r="451" spans="1:10" ht="14.25" x14ac:dyDescent="0.15">
      <c r="A451" s="130">
        <v>450</v>
      </c>
      <c r="B451" s="130">
        <v>4</v>
      </c>
      <c r="C451" s="130">
        <v>1</v>
      </c>
      <c r="D451" s="130">
        <v>102</v>
      </c>
      <c r="E451" s="130" t="str">
        <f t="shared" si="7"/>
        <v>4-1-102</v>
      </c>
      <c r="F451" s="131">
        <v>88.46</v>
      </c>
      <c r="G451" s="131">
        <v>72.14</v>
      </c>
      <c r="H451" s="130" t="s">
        <v>776</v>
      </c>
      <c r="I451" s="130" t="s">
        <v>778</v>
      </c>
      <c r="J451" s="130" t="s">
        <v>780</v>
      </c>
    </row>
    <row r="452" spans="1:10" ht="14.25" x14ac:dyDescent="0.15">
      <c r="A452" s="130">
        <v>451</v>
      </c>
      <c r="B452" s="130">
        <v>4</v>
      </c>
      <c r="C452" s="130">
        <v>1</v>
      </c>
      <c r="D452" s="130">
        <v>103</v>
      </c>
      <c r="E452" s="130" t="str">
        <f t="shared" si="7"/>
        <v>4-1-103</v>
      </c>
      <c r="F452" s="131">
        <v>88.46</v>
      </c>
      <c r="G452" s="131">
        <v>72.14</v>
      </c>
      <c r="H452" s="130" t="s">
        <v>776</v>
      </c>
      <c r="I452" s="130" t="s">
        <v>778</v>
      </c>
      <c r="J452" s="130" t="s">
        <v>169</v>
      </c>
    </row>
    <row r="453" spans="1:10" ht="14.25" x14ac:dyDescent="0.15">
      <c r="A453" s="130">
        <v>452</v>
      </c>
      <c r="B453" s="130">
        <v>4</v>
      </c>
      <c r="C453" s="130">
        <v>1</v>
      </c>
      <c r="D453" s="130">
        <v>104</v>
      </c>
      <c r="E453" s="130" t="str">
        <f t="shared" si="7"/>
        <v>4-1-104</v>
      </c>
      <c r="F453" s="131">
        <v>88.58</v>
      </c>
      <c r="G453" s="131">
        <v>72.239999999999995</v>
      </c>
      <c r="H453" s="130" t="s">
        <v>776</v>
      </c>
      <c r="I453" s="130" t="s">
        <v>777</v>
      </c>
      <c r="J453" s="130" t="s">
        <v>364</v>
      </c>
    </row>
    <row r="454" spans="1:10" ht="14.25" x14ac:dyDescent="0.15">
      <c r="A454" s="130">
        <v>453</v>
      </c>
      <c r="B454" s="130">
        <v>4</v>
      </c>
      <c r="C454" s="130">
        <v>1</v>
      </c>
      <c r="D454" s="130">
        <v>201</v>
      </c>
      <c r="E454" s="130" t="str">
        <f t="shared" si="7"/>
        <v>4-1-201</v>
      </c>
      <c r="F454" s="131">
        <v>89.18</v>
      </c>
      <c r="G454" s="131">
        <v>72.73</v>
      </c>
      <c r="H454" s="130" t="s">
        <v>776</v>
      </c>
      <c r="I454" s="130" t="s">
        <v>777</v>
      </c>
      <c r="J454" s="130" t="s">
        <v>363</v>
      </c>
    </row>
    <row r="455" spans="1:10" ht="14.25" x14ac:dyDescent="0.15">
      <c r="A455" s="130">
        <v>454</v>
      </c>
      <c r="B455" s="130">
        <v>4</v>
      </c>
      <c r="C455" s="130">
        <v>1</v>
      </c>
      <c r="D455" s="130">
        <v>202</v>
      </c>
      <c r="E455" s="130" t="str">
        <f t="shared" si="7"/>
        <v>4-1-202</v>
      </c>
      <c r="F455" s="131">
        <v>88.46</v>
      </c>
      <c r="G455" s="131">
        <v>72.14</v>
      </c>
      <c r="H455" s="130" t="s">
        <v>776</v>
      </c>
      <c r="I455" s="130" t="s">
        <v>778</v>
      </c>
      <c r="J455" s="130" t="s">
        <v>780</v>
      </c>
    </row>
    <row r="456" spans="1:10" ht="14.25" x14ac:dyDescent="0.15">
      <c r="A456" s="130">
        <v>455</v>
      </c>
      <c r="B456" s="130">
        <v>4</v>
      </c>
      <c r="C456" s="130">
        <v>1</v>
      </c>
      <c r="D456" s="130">
        <v>203</v>
      </c>
      <c r="E456" s="130" t="str">
        <f t="shared" si="7"/>
        <v>4-1-203</v>
      </c>
      <c r="F456" s="131">
        <v>88.46</v>
      </c>
      <c r="G456" s="131">
        <v>72.14</v>
      </c>
      <c r="H456" s="130" t="s">
        <v>776</v>
      </c>
      <c r="I456" s="130" t="s">
        <v>778</v>
      </c>
      <c r="J456" s="130" t="s">
        <v>169</v>
      </c>
    </row>
    <row r="457" spans="1:10" ht="14.25" x14ac:dyDescent="0.15">
      <c r="A457" s="130">
        <v>456</v>
      </c>
      <c r="B457" s="130">
        <v>4</v>
      </c>
      <c r="C457" s="130">
        <v>1</v>
      </c>
      <c r="D457" s="130">
        <v>204</v>
      </c>
      <c r="E457" s="130" t="str">
        <f t="shared" si="7"/>
        <v>4-1-204</v>
      </c>
      <c r="F457" s="131">
        <v>88.58</v>
      </c>
      <c r="G457" s="131">
        <v>72.239999999999995</v>
      </c>
      <c r="H457" s="130" t="s">
        <v>776</v>
      </c>
      <c r="I457" s="130" t="s">
        <v>777</v>
      </c>
      <c r="J457" s="130" t="s">
        <v>364</v>
      </c>
    </row>
    <row r="458" spans="1:10" ht="14.25" x14ac:dyDescent="0.15">
      <c r="A458" s="130">
        <v>457</v>
      </c>
      <c r="B458" s="130">
        <v>4</v>
      </c>
      <c r="C458" s="130">
        <v>1</v>
      </c>
      <c r="D458" s="130">
        <v>301</v>
      </c>
      <c r="E458" s="130" t="str">
        <f t="shared" si="7"/>
        <v>4-1-301</v>
      </c>
      <c r="F458" s="131">
        <v>89.18</v>
      </c>
      <c r="G458" s="131">
        <v>72.73</v>
      </c>
      <c r="H458" s="130" t="s">
        <v>776</v>
      </c>
      <c r="I458" s="130" t="s">
        <v>777</v>
      </c>
      <c r="J458" s="130" t="s">
        <v>363</v>
      </c>
    </row>
    <row r="459" spans="1:10" ht="14.25" x14ac:dyDescent="0.15">
      <c r="A459" s="130">
        <v>458</v>
      </c>
      <c r="B459" s="130">
        <v>4</v>
      </c>
      <c r="C459" s="130">
        <v>1</v>
      </c>
      <c r="D459" s="130">
        <v>302</v>
      </c>
      <c r="E459" s="130" t="str">
        <f t="shared" si="7"/>
        <v>4-1-302</v>
      </c>
      <c r="F459" s="131">
        <v>88.46</v>
      </c>
      <c r="G459" s="131">
        <v>72.14</v>
      </c>
      <c r="H459" s="130" t="s">
        <v>776</v>
      </c>
      <c r="I459" s="130" t="s">
        <v>778</v>
      </c>
      <c r="J459" s="130" t="s">
        <v>780</v>
      </c>
    </row>
    <row r="460" spans="1:10" ht="14.25" x14ac:dyDescent="0.15">
      <c r="A460" s="130">
        <v>459</v>
      </c>
      <c r="B460" s="130">
        <v>4</v>
      </c>
      <c r="C460" s="130">
        <v>1</v>
      </c>
      <c r="D460" s="130">
        <v>303</v>
      </c>
      <c r="E460" s="130" t="str">
        <f t="shared" si="7"/>
        <v>4-1-303</v>
      </c>
      <c r="F460" s="131">
        <v>88.46</v>
      </c>
      <c r="G460" s="131">
        <v>72.14</v>
      </c>
      <c r="H460" s="130" t="s">
        <v>776</v>
      </c>
      <c r="I460" s="130" t="s">
        <v>778</v>
      </c>
      <c r="J460" s="130" t="s">
        <v>169</v>
      </c>
    </row>
    <row r="461" spans="1:10" ht="14.25" x14ac:dyDescent="0.15">
      <c r="A461" s="130">
        <v>460</v>
      </c>
      <c r="B461" s="130">
        <v>4</v>
      </c>
      <c r="C461" s="130">
        <v>1</v>
      </c>
      <c r="D461" s="130">
        <v>304</v>
      </c>
      <c r="E461" s="130" t="str">
        <f t="shared" si="7"/>
        <v>4-1-304</v>
      </c>
      <c r="F461" s="131">
        <v>88.58</v>
      </c>
      <c r="G461" s="131">
        <v>72.239999999999995</v>
      </c>
      <c r="H461" s="130" t="s">
        <v>776</v>
      </c>
      <c r="I461" s="130" t="s">
        <v>777</v>
      </c>
      <c r="J461" s="130" t="s">
        <v>364</v>
      </c>
    </row>
    <row r="462" spans="1:10" ht="14.25" x14ac:dyDescent="0.15">
      <c r="A462" s="130">
        <v>461</v>
      </c>
      <c r="B462" s="130">
        <v>4</v>
      </c>
      <c r="C462" s="130">
        <v>1</v>
      </c>
      <c r="D462" s="130">
        <v>401</v>
      </c>
      <c r="E462" s="130" t="str">
        <f t="shared" si="7"/>
        <v>4-1-401</v>
      </c>
      <c r="F462" s="131">
        <v>89.18</v>
      </c>
      <c r="G462" s="131">
        <v>72.73</v>
      </c>
      <c r="H462" s="130" t="s">
        <v>776</v>
      </c>
      <c r="I462" s="130" t="s">
        <v>777</v>
      </c>
      <c r="J462" s="130" t="s">
        <v>363</v>
      </c>
    </row>
    <row r="463" spans="1:10" ht="14.25" x14ac:dyDescent="0.15">
      <c r="A463" s="130">
        <v>462</v>
      </c>
      <c r="B463" s="130">
        <v>4</v>
      </c>
      <c r="C463" s="130">
        <v>1</v>
      </c>
      <c r="D463" s="130">
        <v>402</v>
      </c>
      <c r="E463" s="130" t="str">
        <f t="shared" si="7"/>
        <v>4-1-402</v>
      </c>
      <c r="F463" s="131">
        <v>88.46</v>
      </c>
      <c r="G463" s="131">
        <v>72.14</v>
      </c>
      <c r="H463" s="130" t="s">
        <v>776</v>
      </c>
      <c r="I463" s="130" t="s">
        <v>778</v>
      </c>
      <c r="J463" s="130" t="s">
        <v>780</v>
      </c>
    </row>
    <row r="464" spans="1:10" ht="14.25" x14ac:dyDescent="0.15">
      <c r="A464" s="130">
        <v>463</v>
      </c>
      <c r="B464" s="130">
        <v>4</v>
      </c>
      <c r="C464" s="130">
        <v>1</v>
      </c>
      <c r="D464" s="130">
        <v>403</v>
      </c>
      <c r="E464" s="130" t="str">
        <f t="shared" si="7"/>
        <v>4-1-403</v>
      </c>
      <c r="F464" s="131">
        <v>88.46</v>
      </c>
      <c r="G464" s="131">
        <v>72.14</v>
      </c>
      <c r="H464" s="130" t="s">
        <v>776</v>
      </c>
      <c r="I464" s="130" t="s">
        <v>778</v>
      </c>
      <c r="J464" s="130" t="s">
        <v>169</v>
      </c>
    </row>
    <row r="465" spans="1:10" ht="14.25" x14ac:dyDescent="0.15">
      <c r="A465" s="130">
        <v>464</v>
      </c>
      <c r="B465" s="130">
        <v>4</v>
      </c>
      <c r="C465" s="130">
        <v>1</v>
      </c>
      <c r="D465" s="130">
        <v>404</v>
      </c>
      <c r="E465" s="130" t="str">
        <f t="shared" si="7"/>
        <v>4-1-404</v>
      </c>
      <c r="F465" s="131">
        <v>88.58</v>
      </c>
      <c r="G465" s="131">
        <v>72.239999999999995</v>
      </c>
      <c r="H465" s="130" t="s">
        <v>776</v>
      </c>
      <c r="I465" s="130" t="s">
        <v>777</v>
      </c>
      <c r="J465" s="130" t="s">
        <v>364</v>
      </c>
    </row>
    <row r="466" spans="1:10" ht="14.25" x14ac:dyDescent="0.15">
      <c r="A466" s="130">
        <v>465</v>
      </c>
      <c r="B466" s="130">
        <v>4</v>
      </c>
      <c r="C466" s="130">
        <v>1</v>
      </c>
      <c r="D466" s="130">
        <v>501</v>
      </c>
      <c r="E466" s="130" t="str">
        <f t="shared" si="7"/>
        <v>4-1-501</v>
      </c>
      <c r="F466" s="131">
        <v>89.18</v>
      </c>
      <c r="G466" s="131">
        <v>72.73</v>
      </c>
      <c r="H466" s="130" t="s">
        <v>776</v>
      </c>
      <c r="I466" s="130" t="s">
        <v>777</v>
      </c>
      <c r="J466" s="130" t="s">
        <v>363</v>
      </c>
    </row>
    <row r="467" spans="1:10" ht="14.25" x14ac:dyDescent="0.15">
      <c r="A467" s="130">
        <v>466</v>
      </c>
      <c r="B467" s="130">
        <v>4</v>
      </c>
      <c r="C467" s="130">
        <v>1</v>
      </c>
      <c r="D467" s="130">
        <v>502</v>
      </c>
      <c r="E467" s="130" t="str">
        <f t="shared" si="7"/>
        <v>4-1-502</v>
      </c>
      <c r="F467" s="131">
        <v>88.46</v>
      </c>
      <c r="G467" s="131">
        <v>72.14</v>
      </c>
      <c r="H467" s="130" t="s">
        <v>776</v>
      </c>
      <c r="I467" s="130" t="s">
        <v>778</v>
      </c>
      <c r="J467" s="130" t="s">
        <v>780</v>
      </c>
    </row>
    <row r="468" spans="1:10" ht="14.25" x14ac:dyDescent="0.15">
      <c r="A468" s="130">
        <v>467</v>
      </c>
      <c r="B468" s="130">
        <v>4</v>
      </c>
      <c r="C468" s="130">
        <v>1</v>
      </c>
      <c r="D468" s="130">
        <v>503</v>
      </c>
      <c r="E468" s="130" t="str">
        <f t="shared" si="7"/>
        <v>4-1-503</v>
      </c>
      <c r="F468" s="131">
        <v>88.46</v>
      </c>
      <c r="G468" s="131">
        <v>72.14</v>
      </c>
      <c r="H468" s="130" t="s">
        <v>776</v>
      </c>
      <c r="I468" s="130" t="s">
        <v>778</v>
      </c>
      <c r="J468" s="130" t="s">
        <v>169</v>
      </c>
    </row>
    <row r="469" spans="1:10" ht="14.25" x14ac:dyDescent="0.15">
      <c r="A469" s="130">
        <v>468</v>
      </c>
      <c r="B469" s="130">
        <v>4</v>
      </c>
      <c r="C469" s="130">
        <v>1</v>
      </c>
      <c r="D469" s="130">
        <v>504</v>
      </c>
      <c r="E469" s="130" t="str">
        <f t="shared" si="7"/>
        <v>4-1-504</v>
      </c>
      <c r="F469" s="131">
        <v>88.58</v>
      </c>
      <c r="G469" s="131">
        <v>72.239999999999995</v>
      </c>
      <c r="H469" s="130" t="s">
        <v>776</v>
      </c>
      <c r="I469" s="130" t="s">
        <v>777</v>
      </c>
      <c r="J469" s="130" t="s">
        <v>364</v>
      </c>
    </row>
    <row r="470" spans="1:10" ht="14.25" x14ac:dyDescent="0.15">
      <c r="A470" s="130">
        <v>469</v>
      </c>
      <c r="B470" s="130">
        <v>4</v>
      </c>
      <c r="C470" s="130">
        <v>1</v>
      </c>
      <c r="D470" s="130">
        <v>601</v>
      </c>
      <c r="E470" s="130" t="str">
        <f t="shared" si="7"/>
        <v>4-1-601</v>
      </c>
      <c r="F470" s="131">
        <v>89.18</v>
      </c>
      <c r="G470" s="131">
        <v>72.73</v>
      </c>
      <c r="H470" s="130" t="s">
        <v>776</v>
      </c>
      <c r="I470" s="130" t="s">
        <v>777</v>
      </c>
      <c r="J470" s="130" t="s">
        <v>363</v>
      </c>
    </row>
    <row r="471" spans="1:10" ht="14.25" x14ac:dyDescent="0.15">
      <c r="A471" s="130">
        <v>470</v>
      </c>
      <c r="B471" s="130">
        <v>4</v>
      </c>
      <c r="C471" s="130">
        <v>1</v>
      </c>
      <c r="D471" s="130">
        <v>602</v>
      </c>
      <c r="E471" s="130" t="str">
        <f t="shared" si="7"/>
        <v>4-1-602</v>
      </c>
      <c r="F471" s="131">
        <v>88.46</v>
      </c>
      <c r="G471" s="131">
        <v>72.14</v>
      </c>
      <c r="H471" s="130" t="s">
        <v>776</v>
      </c>
      <c r="I471" s="130" t="s">
        <v>778</v>
      </c>
      <c r="J471" s="130" t="s">
        <v>780</v>
      </c>
    </row>
    <row r="472" spans="1:10" ht="14.25" x14ac:dyDescent="0.15">
      <c r="A472" s="130">
        <v>471</v>
      </c>
      <c r="B472" s="130">
        <v>4</v>
      </c>
      <c r="C472" s="130">
        <v>1</v>
      </c>
      <c r="D472" s="130">
        <v>603</v>
      </c>
      <c r="E472" s="130" t="str">
        <f t="shared" si="7"/>
        <v>4-1-603</v>
      </c>
      <c r="F472" s="131">
        <v>88.46</v>
      </c>
      <c r="G472" s="131">
        <v>72.14</v>
      </c>
      <c r="H472" s="130" t="s">
        <v>776</v>
      </c>
      <c r="I472" s="130" t="s">
        <v>778</v>
      </c>
      <c r="J472" s="130" t="s">
        <v>169</v>
      </c>
    </row>
    <row r="473" spans="1:10" ht="14.25" x14ac:dyDescent="0.15">
      <c r="A473" s="130">
        <v>472</v>
      </c>
      <c r="B473" s="130">
        <v>4</v>
      </c>
      <c r="C473" s="130">
        <v>1</v>
      </c>
      <c r="D473" s="130">
        <v>604</v>
      </c>
      <c r="E473" s="130" t="str">
        <f t="shared" si="7"/>
        <v>4-1-604</v>
      </c>
      <c r="F473" s="131">
        <v>88.58</v>
      </c>
      <c r="G473" s="131">
        <v>72.239999999999995</v>
      </c>
      <c r="H473" s="130" t="s">
        <v>776</v>
      </c>
      <c r="I473" s="130" t="s">
        <v>777</v>
      </c>
      <c r="J473" s="130" t="s">
        <v>364</v>
      </c>
    </row>
    <row r="474" spans="1:10" ht="14.25" x14ac:dyDescent="0.15">
      <c r="A474" s="130">
        <v>473</v>
      </c>
      <c r="B474" s="130">
        <v>4</v>
      </c>
      <c r="C474" s="130">
        <v>1</v>
      </c>
      <c r="D474" s="130">
        <v>701</v>
      </c>
      <c r="E474" s="130" t="str">
        <f t="shared" si="7"/>
        <v>4-1-701</v>
      </c>
      <c r="F474" s="131">
        <v>89.18</v>
      </c>
      <c r="G474" s="131">
        <v>72.73</v>
      </c>
      <c r="H474" s="130" t="s">
        <v>776</v>
      </c>
      <c r="I474" s="130" t="s">
        <v>777</v>
      </c>
      <c r="J474" s="130" t="s">
        <v>363</v>
      </c>
    </row>
    <row r="475" spans="1:10" ht="14.25" x14ac:dyDescent="0.15">
      <c r="A475" s="130">
        <v>474</v>
      </c>
      <c r="B475" s="130">
        <v>4</v>
      </c>
      <c r="C475" s="130">
        <v>1</v>
      </c>
      <c r="D475" s="130">
        <v>702</v>
      </c>
      <c r="E475" s="130" t="str">
        <f t="shared" si="7"/>
        <v>4-1-702</v>
      </c>
      <c r="F475" s="131">
        <v>88.46</v>
      </c>
      <c r="G475" s="131">
        <v>72.14</v>
      </c>
      <c r="H475" s="130" t="s">
        <v>776</v>
      </c>
      <c r="I475" s="130" t="s">
        <v>778</v>
      </c>
      <c r="J475" s="130" t="s">
        <v>780</v>
      </c>
    </row>
    <row r="476" spans="1:10" ht="14.25" x14ac:dyDescent="0.15">
      <c r="A476" s="130">
        <v>475</v>
      </c>
      <c r="B476" s="130">
        <v>4</v>
      </c>
      <c r="C476" s="130">
        <v>1</v>
      </c>
      <c r="D476" s="130">
        <v>703</v>
      </c>
      <c r="E476" s="130" t="str">
        <f t="shared" si="7"/>
        <v>4-1-703</v>
      </c>
      <c r="F476" s="131">
        <v>88.46</v>
      </c>
      <c r="G476" s="131">
        <v>72.14</v>
      </c>
      <c r="H476" s="130" t="s">
        <v>776</v>
      </c>
      <c r="I476" s="130" t="s">
        <v>778</v>
      </c>
      <c r="J476" s="130" t="s">
        <v>169</v>
      </c>
    </row>
    <row r="477" spans="1:10" ht="14.25" x14ac:dyDescent="0.15">
      <c r="A477" s="130">
        <v>476</v>
      </c>
      <c r="B477" s="130">
        <v>4</v>
      </c>
      <c r="C477" s="130">
        <v>1</v>
      </c>
      <c r="D477" s="130">
        <v>704</v>
      </c>
      <c r="E477" s="130" t="str">
        <f t="shared" si="7"/>
        <v>4-1-704</v>
      </c>
      <c r="F477" s="131">
        <v>88.58</v>
      </c>
      <c r="G477" s="131">
        <v>72.239999999999995</v>
      </c>
      <c r="H477" s="130" t="s">
        <v>776</v>
      </c>
      <c r="I477" s="130" t="s">
        <v>777</v>
      </c>
      <c r="J477" s="130" t="s">
        <v>364</v>
      </c>
    </row>
    <row r="478" spans="1:10" ht="14.25" x14ac:dyDescent="0.15">
      <c r="A478" s="130">
        <v>477</v>
      </c>
      <c r="B478" s="130">
        <v>4</v>
      </c>
      <c r="C478" s="130">
        <v>1</v>
      </c>
      <c r="D478" s="130">
        <v>801</v>
      </c>
      <c r="E478" s="130" t="str">
        <f t="shared" si="7"/>
        <v>4-1-801</v>
      </c>
      <c r="F478" s="131">
        <v>89.18</v>
      </c>
      <c r="G478" s="131">
        <v>72.73</v>
      </c>
      <c r="H478" s="130" t="s">
        <v>776</v>
      </c>
      <c r="I478" s="130" t="s">
        <v>777</v>
      </c>
      <c r="J478" s="130" t="s">
        <v>363</v>
      </c>
    </row>
    <row r="479" spans="1:10" ht="14.25" x14ac:dyDescent="0.15">
      <c r="A479" s="130">
        <v>478</v>
      </c>
      <c r="B479" s="130">
        <v>4</v>
      </c>
      <c r="C479" s="130">
        <v>1</v>
      </c>
      <c r="D479" s="130">
        <v>802</v>
      </c>
      <c r="E479" s="130" t="str">
        <f t="shared" si="7"/>
        <v>4-1-802</v>
      </c>
      <c r="F479" s="131">
        <v>88.46</v>
      </c>
      <c r="G479" s="131">
        <v>72.14</v>
      </c>
      <c r="H479" s="130" t="s">
        <v>776</v>
      </c>
      <c r="I479" s="130" t="s">
        <v>778</v>
      </c>
      <c r="J479" s="130" t="s">
        <v>780</v>
      </c>
    </row>
    <row r="480" spans="1:10" ht="14.25" x14ac:dyDescent="0.15">
      <c r="A480" s="130">
        <v>479</v>
      </c>
      <c r="B480" s="130">
        <v>4</v>
      </c>
      <c r="C480" s="130">
        <v>1</v>
      </c>
      <c r="D480" s="130">
        <v>803</v>
      </c>
      <c r="E480" s="130" t="str">
        <f t="shared" si="7"/>
        <v>4-1-803</v>
      </c>
      <c r="F480" s="131">
        <v>88.46</v>
      </c>
      <c r="G480" s="131">
        <v>72.14</v>
      </c>
      <c r="H480" s="130" t="s">
        <v>776</v>
      </c>
      <c r="I480" s="130" t="s">
        <v>778</v>
      </c>
      <c r="J480" s="130" t="s">
        <v>169</v>
      </c>
    </row>
    <row r="481" spans="1:10" ht="14.25" x14ac:dyDescent="0.15">
      <c r="A481" s="130">
        <v>480</v>
      </c>
      <c r="B481" s="130">
        <v>4</v>
      </c>
      <c r="C481" s="130">
        <v>1</v>
      </c>
      <c r="D481" s="130">
        <v>804</v>
      </c>
      <c r="E481" s="130" t="str">
        <f t="shared" si="7"/>
        <v>4-1-804</v>
      </c>
      <c r="F481" s="131">
        <v>88.58</v>
      </c>
      <c r="G481" s="131">
        <v>72.239999999999995</v>
      </c>
      <c r="H481" s="130" t="s">
        <v>776</v>
      </c>
      <c r="I481" s="130" t="s">
        <v>777</v>
      </c>
      <c r="J481" s="130" t="s">
        <v>364</v>
      </c>
    </row>
    <row r="482" spans="1:10" ht="14.25" x14ac:dyDescent="0.15">
      <c r="A482" s="130">
        <v>481</v>
      </c>
      <c r="B482" s="130">
        <v>4</v>
      </c>
      <c r="C482" s="130">
        <v>1</v>
      </c>
      <c r="D482" s="130">
        <v>901</v>
      </c>
      <c r="E482" s="130" t="str">
        <f t="shared" si="7"/>
        <v>4-1-901</v>
      </c>
      <c r="F482" s="131">
        <v>89.18</v>
      </c>
      <c r="G482" s="131">
        <v>72.73</v>
      </c>
      <c r="H482" s="130" t="s">
        <v>776</v>
      </c>
      <c r="I482" s="130" t="s">
        <v>777</v>
      </c>
      <c r="J482" s="130" t="s">
        <v>363</v>
      </c>
    </row>
    <row r="483" spans="1:10" ht="14.25" x14ac:dyDescent="0.15">
      <c r="A483" s="130">
        <v>482</v>
      </c>
      <c r="B483" s="130">
        <v>4</v>
      </c>
      <c r="C483" s="130">
        <v>1</v>
      </c>
      <c r="D483" s="130">
        <v>902</v>
      </c>
      <c r="E483" s="130" t="str">
        <f t="shared" si="7"/>
        <v>4-1-902</v>
      </c>
      <c r="F483" s="131">
        <v>88.46</v>
      </c>
      <c r="G483" s="131">
        <v>72.14</v>
      </c>
      <c r="H483" s="130" t="s">
        <v>776</v>
      </c>
      <c r="I483" s="130" t="s">
        <v>778</v>
      </c>
      <c r="J483" s="130" t="s">
        <v>780</v>
      </c>
    </row>
    <row r="484" spans="1:10" ht="14.25" x14ac:dyDescent="0.15">
      <c r="A484" s="130">
        <v>483</v>
      </c>
      <c r="B484" s="130">
        <v>4</v>
      </c>
      <c r="C484" s="130">
        <v>1</v>
      </c>
      <c r="D484" s="130">
        <v>903</v>
      </c>
      <c r="E484" s="130" t="str">
        <f t="shared" si="7"/>
        <v>4-1-903</v>
      </c>
      <c r="F484" s="131">
        <v>88.46</v>
      </c>
      <c r="G484" s="131">
        <v>72.14</v>
      </c>
      <c r="H484" s="130" t="s">
        <v>776</v>
      </c>
      <c r="I484" s="130" t="s">
        <v>778</v>
      </c>
      <c r="J484" s="130" t="s">
        <v>169</v>
      </c>
    </row>
    <row r="485" spans="1:10" ht="14.25" x14ac:dyDescent="0.15">
      <c r="A485" s="130">
        <v>484</v>
      </c>
      <c r="B485" s="130">
        <v>4</v>
      </c>
      <c r="C485" s="130">
        <v>1</v>
      </c>
      <c r="D485" s="130">
        <v>904</v>
      </c>
      <c r="E485" s="130" t="str">
        <f t="shared" si="7"/>
        <v>4-1-904</v>
      </c>
      <c r="F485" s="131">
        <v>88.58</v>
      </c>
      <c r="G485" s="131">
        <v>72.239999999999995</v>
      </c>
      <c r="H485" s="130" t="s">
        <v>776</v>
      </c>
      <c r="I485" s="130" t="s">
        <v>777</v>
      </c>
      <c r="J485" s="130" t="s">
        <v>364</v>
      </c>
    </row>
    <row r="486" spans="1:10" ht="14.25" x14ac:dyDescent="0.15">
      <c r="A486" s="130">
        <v>485</v>
      </c>
      <c r="B486" s="130">
        <v>4</v>
      </c>
      <c r="C486" s="130">
        <v>1</v>
      </c>
      <c r="D486" s="130">
        <v>1001</v>
      </c>
      <c r="E486" s="130" t="str">
        <f t="shared" si="7"/>
        <v>4-1-1001</v>
      </c>
      <c r="F486" s="131">
        <v>89.18</v>
      </c>
      <c r="G486" s="131">
        <v>72.73</v>
      </c>
      <c r="H486" s="130" t="s">
        <v>776</v>
      </c>
      <c r="I486" s="130" t="s">
        <v>777</v>
      </c>
      <c r="J486" s="130" t="s">
        <v>363</v>
      </c>
    </row>
    <row r="487" spans="1:10" ht="14.25" x14ac:dyDescent="0.15">
      <c r="A487" s="130">
        <v>486</v>
      </c>
      <c r="B487" s="130">
        <v>4</v>
      </c>
      <c r="C487" s="130">
        <v>1</v>
      </c>
      <c r="D487" s="130">
        <v>1002</v>
      </c>
      <c r="E487" s="130" t="str">
        <f t="shared" si="7"/>
        <v>4-1-1002</v>
      </c>
      <c r="F487" s="131">
        <v>88.46</v>
      </c>
      <c r="G487" s="131">
        <v>72.14</v>
      </c>
      <c r="H487" s="130" t="s">
        <v>776</v>
      </c>
      <c r="I487" s="130" t="s">
        <v>778</v>
      </c>
      <c r="J487" s="130" t="s">
        <v>780</v>
      </c>
    </row>
    <row r="488" spans="1:10" ht="14.25" x14ac:dyDescent="0.15">
      <c r="A488" s="130">
        <v>487</v>
      </c>
      <c r="B488" s="130">
        <v>4</v>
      </c>
      <c r="C488" s="130">
        <v>1</v>
      </c>
      <c r="D488" s="130">
        <v>1003</v>
      </c>
      <c r="E488" s="130" t="str">
        <f t="shared" si="7"/>
        <v>4-1-1003</v>
      </c>
      <c r="F488" s="131">
        <v>88.46</v>
      </c>
      <c r="G488" s="131">
        <v>72.14</v>
      </c>
      <c r="H488" s="130" t="s">
        <v>776</v>
      </c>
      <c r="I488" s="130" t="s">
        <v>778</v>
      </c>
      <c r="J488" s="130" t="s">
        <v>169</v>
      </c>
    </row>
    <row r="489" spans="1:10" ht="14.25" x14ac:dyDescent="0.15">
      <c r="A489" s="130">
        <v>488</v>
      </c>
      <c r="B489" s="130">
        <v>4</v>
      </c>
      <c r="C489" s="130">
        <v>1</v>
      </c>
      <c r="D489" s="130">
        <v>1004</v>
      </c>
      <c r="E489" s="130" t="str">
        <f t="shared" si="7"/>
        <v>4-1-1004</v>
      </c>
      <c r="F489" s="131">
        <v>88.58</v>
      </c>
      <c r="G489" s="131">
        <v>72.239999999999995</v>
      </c>
      <c r="H489" s="130" t="s">
        <v>776</v>
      </c>
      <c r="I489" s="130" t="s">
        <v>777</v>
      </c>
      <c r="J489" s="130" t="s">
        <v>364</v>
      </c>
    </row>
    <row r="490" spans="1:10" ht="14.25" x14ac:dyDescent="0.15">
      <c r="A490" s="130">
        <v>489</v>
      </c>
      <c r="B490" s="130">
        <v>4</v>
      </c>
      <c r="C490" s="130">
        <v>1</v>
      </c>
      <c r="D490" s="130">
        <v>1101</v>
      </c>
      <c r="E490" s="130" t="str">
        <f t="shared" si="7"/>
        <v>4-1-1101</v>
      </c>
      <c r="F490" s="131">
        <v>89.18</v>
      </c>
      <c r="G490" s="131">
        <v>72.73</v>
      </c>
      <c r="H490" s="130" t="s">
        <v>776</v>
      </c>
      <c r="I490" s="130" t="s">
        <v>777</v>
      </c>
      <c r="J490" s="130" t="s">
        <v>363</v>
      </c>
    </row>
    <row r="491" spans="1:10" ht="14.25" x14ac:dyDescent="0.15">
      <c r="A491" s="130">
        <v>490</v>
      </c>
      <c r="B491" s="130">
        <v>4</v>
      </c>
      <c r="C491" s="130">
        <v>1</v>
      </c>
      <c r="D491" s="130">
        <v>1102</v>
      </c>
      <c r="E491" s="130" t="str">
        <f t="shared" si="7"/>
        <v>4-1-1102</v>
      </c>
      <c r="F491" s="131">
        <v>88.46</v>
      </c>
      <c r="G491" s="131">
        <v>72.14</v>
      </c>
      <c r="H491" s="130" t="s">
        <v>776</v>
      </c>
      <c r="I491" s="130" t="s">
        <v>778</v>
      </c>
      <c r="J491" s="130" t="s">
        <v>780</v>
      </c>
    </row>
    <row r="492" spans="1:10" ht="14.25" x14ac:dyDescent="0.15">
      <c r="A492" s="130">
        <v>491</v>
      </c>
      <c r="B492" s="130">
        <v>4</v>
      </c>
      <c r="C492" s="130">
        <v>1</v>
      </c>
      <c r="D492" s="130">
        <v>1103</v>
      </c>
      <c r="E492" s="130" t="str">
        <f t="shared" si="7"/>
        <v>4-1-1103</v>
      </c>
      <c r="F492" s="131">
        <v>88.46</v>
      </c>
      <c r="G492" s="131">
        <v>72.14</v>
      </c>
      <c r="H492" s="130" t="s">
        <v>776</v>
      </c>
      <c r="I492" s="130" t="s">
        <v>778</v>
      </c>
      <c r="J492" s="130" t="s">
        <v>169</v>
      </c>
    </row>
    <row r="493" spans="1:10" ht="14.25" x14ac:dyDescent="0.15">
      <c r="A493" s="130">
        <v>492</v>
      </c>
      <c r="B493" s="130">
        <v>4</v>
      </c>
      <c r="C493" s="130">
        <v>1</v>
      </c>
      <c r="D493" s="130">
        <v>1104</v>
      </c>
      <c r="E493" s="130" t="str">
        <f t="shared" si="7"/>
        <v>4-1-1104</v>
      </c>
      <c r="F493" s="131">
        <v>88.58</v>
      </c>
      <c r="G493" s="131">
        <v>72.239999999999995</v>
      </c>
      <c r="H493" s="130" t="s">
        <v>776</v>
      </c>
      <c r="I493" s="130" t="s">
        <v>777</v>
      </c>
      <c r="J493" s="130" t="s">
        <v>364</v>
      </c>
    </row>
    <row r="494" spans="1:10" ht="14.25" x14ac:dyDescent="0.15">
      <c r="A494" s="130">
        <v>493</v>
      </c>
      <c r="B494" s="130">
        <v>4</v>
      </c>
      <c r="C494" s="130">
        <v>1</v>
      </c>
      <c r="D494" s="130">
        <v>1201</v>
      </c>
      <c r="E494" s="130" t="str">
        <f t="shared" si="7"/>
        <v>4-1-1201</v>
      </c>
      <c r="F494" s="131">
        <v>89.18</v>
      </c>
      <c r="G494" s="131">
        <v>72.73</v>
      </c>
      <c r="H494" s="130" t="s">
        <v>776</v>
      </c>
      <c r="I494" s="130" t="s">
        <v>777</v>
      </c>
      <c r="J494" s="130" t="s">
        <v>363</v>
      </c>
    </row>
    <row r="495" spans="1:10" ht="14.25" x14ac:dyDescent="0.15">
      <c r="A495" s="130">
        <v>494</v>
      </c>
      <c r="B495" s="130">
        <v>4</v>
      </c>
      <c r="C495" s="130">
        <v>1</v>
      </c>
      <c r="D495" s="130">
        <v>1202</v>
      </c>
      <c r="E495" s="130" t="str">
        <f t="shared" si="7"/>
        <v>4-1-1202</v>
      </c>
      <c r="F495" s="131">
        <v>88.46</v>
      </c>
      <c r="G495" s="131">
        <v>72.14</v>
      </c>
      <c r="H495" s="130" t="s">
        <v>776</v>
      </c>
      <c r="I495" s="130" t="s">
        <v>778</v>
      </c>
      <c r="J495" s="130" t="s">
        <v>780</v>
      </c>
    </row>
    <row r="496" spans="1:10" ht="14.25" x14ac:dyDescent="0.15">
      <c r="A496" s="130">
        <v>495</v>
      </c>
      <c r="B496" s="130">
        <v>4</v>
      </c>
      <c r="C496" s="130">
        <v>1</v>
      </c>
      <c r="D496" s="130">
        <v>1203</v>
      </c>
      <c r="E496" s="130" t="str">
        <f t="shared" si="7"/>
        <v>4-1-1203</v>
      </c>
      <c r="F496" s="131">
        <v>88.46</v>
      </c>
      <c r="G496" s="131">
        <v>72.14</v>
      </c>
      <c r="H496" s="130" t="s">
        <v>776</v>
      </c>
      <c r="I496" s="130" t="s">
        <v>778</v>
      </c>
      <c r="J496" s="130" t="s">
        <v>169</v>
      </c>
    </row>
    <row r="497" spans="1:10" ht="14.25" x14ac:dyDescent="0.15">
      <c r="A497" s="130">
        <v>496</v>
      </c>
      <c r="B497" s="130">
        <v>4</v>
      </c>
      <c r="C497" s="130">
        <v>1</v>
      </c>
      <c r="D497" s="130">
        <v>1204</v>
      </c>
      <c r="E497" s="130" t="str">
        <f t="shared" si="7"/>
        <v>4-1-1204</v>
      </c>
      <c r="F497" s="131">
        <v>88.58</v>
      </c>
      <c r="G497" s="131">
        <v>72.239999999999995</v>
      </c>
      <c r="H497" s="130" t="s">
        <v>776</v>
      </c>
      <c r="I497" s="130" t="s">
        <v>777</v>
      </c>
      <c r="J497" s="130" t="s">
        <v>364</v>
      </c>
    </row>
    <row r="498" spans="1:10" ht="14.25" x14ac:dyDescent="0.15">
      <c r="A498" s="130">
        <v>497</v>
      </c>
      <c r="B498" s="130">
        <v>4</v>
      </c>
      <c r="C498" s="130">
        <v>1</v>
      </c>
      <c r="D498" s="130">
        <v>1301</v>
      </c>
      <c r="E498" s="130" t="str">
        <f t="shared" si="7"/>
        <v>4-1-1301</v>
      </c>
      <c r="F498" s="131">
        <v>89.18</v>
      </c>
      <c r="G498" s="131">
        <v>72.73</v>
      </c>
      <c r="H498" s="130" t="s">
        <v>776</v>
      </c>
      <c r="I498" s="130" t="s">
        <v>777</v>
      </c>
      <c r="J498" s="130" t="s">
        <v>363</v>
      </c>
    </row>
    <row r="499" spans="1:10" ht="14.25" x14ac:dyDescent="0.15">
      <c r="A499" s="130">
        <v>498</v>
      </c>
      <c r="B499" s="130">
        <v>4</v>
      </c>
      <c r="C499" s="130">
        <v>1</v>
      </c>
      <c r="D499" s="130">
        <v>1302</v>
      </c>
      <c r="E499" s="130" t="str">
        <f t="shared" si="7"/>
        <v>4-1-1302</v>
      </c>
      <c r="F499" s="131">
        <v>88.46</v>
      </c>
      <c r="G499" s="131">
        <v>72.14</v>
      </c>
      <c r="H499" s="130" t="s">
        <v>776</v>
      </c>
      <c r="I499" s="130" t="s">
        <v>778</v>
      </c>
      <c r="J499" s="130" t="s">
        <v>780</v>
      </c>
    </row>
    <row r="500" spans="1:10" ht="14.25" x14ac:dyDescent="0.15">
      <c r="A500" s="130">
        <v>499</v>
      </c>
      <c r="B500" s="130">
        <v>4</v>
      </c>
      <c r="C500" s="130">
        <v>1</v>
      </c>
      <c r="D500" s="130">
        <v>1303</v>
      </c>
      <c r="E500" s="130" t="str">
        <f t="shared" si="7"/>
        <v>4-1-1303</v>
      </c>
      <c r="F500" s="131">
        <v>88.46</v>
      </c>
      <c r="G500" s="131">
        <v>72.14</v>
      </c>
      <c r="H500" s="130" t="s">
        <v>776</v>
      </c>
      <c r="I500" s="130" t="s">
        <v>778</v>
      </c>
      <c r="J500" s="130" t="s">
        <v>169</v>
      </c>
    </row>
    <row r="501" spans="1:10" ht="14.25" x14ac:dyDescent="0.15">
      <c r="A501" s="130">
        <v>500</v>
      </c>
      <c r="B501" s="130">
        <v>4</v>
      </c>
      <c r="C501" s="130">
        <v>1</v>
      </c>
      <c r="D501" s="130">
        <v>1304</v>
      </c>
      <c r="E501" s="130" t="str">
        <f t="shared" si="7"/>
        <v>4-1-1304</v>
      </c>
      <c r="F501" s="131">
        <v>88.58</v>
      </c>
      <c r="G501" s="131">
        <v>72.239999999999995</v>
      </c>
      <c r="H501" s="130" t="s">
        <v>776</v>
      </c>
      <c r="I501" s="130" t="s">
        <v>777</v>
      </c>
      <c r="J501" s="130" t="s">
        <v>364</v>
      </c>
    </row>
    <row r="502" spans="1:10" ht="14.25" x14ac:dyDescent="0.15">
      <c r="A502" s="130">
        <v>501</v>
      </c>
      <c r="B502" s="130">
        <v>4</v>
      </c>
      <c r="C502" s="130">
        <v>1</v>
      </c>
      <c r="D502" s="130">
        <v>1401</v>
      </c>
      <c r="E502" s="130" t="str">
        <f t="shared" si="7"/>
        <v>4-1-1401</v>
      </c>
      <c r="F502" s="131">
        <v>89.18</v>
      </c>
      <c r="G502" s="131">
        <v>72.73</v>
      </c>
      <c r="H502" s="130" t="s">
        <v>776</v>
      </c>
      <c r="I502" s="130" t="s">
        <v>777</v>
      </c>
      <c r="J502" s="130" t="s">
        <v>363</v>
      </c>
    </row>
    <row r="503" spans="1:10" ht="14.25" x14ac:dyDescent="0.15">
      <c r="A503" s="130">
        <v>502</v>
      </c>
      <c r="B503" s="130">
        <v>4</v>
      </c>
      <c r="C503" s="130">
        <v>1</v>
      </c>
      <c r="D503" s="130">
        <v>1402</v>
      </c>
      <c r="E503" s="130" t="str">
        <f t="shared" si="7"/>
        <v>4-1-1402</v>
      </c>
      <c r="F503" s="131">
        <v>88.46</v>
      </c>
      <c r="G503" s="131">
        <v>72.14</v>
      </c>
      <c r="H503" s="130" t="s">
        <v>776</v>
      </c>
      <c r="I503" s="130" t="s">
        <v>778</v>
      </c>
      <c r="J503" s="130" t="s">
        <v>780</v>
      </c>
    </row>
    <row r="504" spans="1:10" ht="14.25" x14ac:dyDescent="0.15">
      <c r="A504" s="130">
        <v>503</v>
      </c>
      <c r="B504" s="130">
        <v>4</v>
      </c>
      <c r="C504" s="130">
        <v>1</v>
      </c>
      <c r="D504" s="130">
        <v>1403</v>
      </c>
      <c r="E504" s="130" t="str">
        <f t="shared" si="7"/>
        <v>4-1-1403</v>
      </c>
      <c r="F504" s="131">
        <v>88.46</v>
      </c>
      <c r="G504" s="131">
        <v>72.14</v>
      </c>
      <c r="H504" s="130" t="s">
        <v>776</v>
      </c>
      <c r="I504" s="130" t="s">
        <v>778</v>
      </c>
      <c r="J504" s="130" t="s">
        <v>169</v>
      </c>
    </row>
    <row r="505" spans="1:10" ht="14.25" x14ac:dyDescent="0.15">
      <c r="A505" s="130">
        <v>504</v>
      </c>
      <c r="B505" s="130">
        <v>4</v>
      </c>
      <c r="C505" s="130">
        <v>1</v>
      </c>
      <c r="D505" s="130">
        <v>1404</v>
      </c>
      <c r="E505" s="130" t="str">
        <f t="shared" si="7"/>
        <v>4-1-1404</v>
      </c>
      <c r="F505" s="131">
        <v>88.58</v>
      </c>
      <c r="G505" s="131">
        <v>72.239999999999995</v>
      </c>
      <c r="H505" s="130" t="s">
        <v>776</v>
      </c>
      <c r="I505" s="130" t="s">
        <v>777</v>
      </c>
      <c r="J505" s="130" t="s">
        <v>364</v>
      </c>
    </row>
    <row r="506" spans="1:10" ht="14.25" x14ac:dyDescent="0.15">
      <c r="A506" s="130">
        <v>505</v>
      </c>
      <c r="B506" s="130">
        <v>4</v>
      </c>
      <c r="C506" s="130">
        <v>1</v>
      </c>
      <c r="D506" s="130">
        <v>1501</v>
      </c>
      <c r="E506" s="130" t="str">
        <f t="shared" si="7"/>
        <v>4-1-1501</v>
      </c>
      <c r="F506" s="131">
        <v>89.18</v>
      </c>
      <c r="G506" s="131">
        <v>72.73</v>
      </c>
      <c r="H506" s="130" t="s">
        <v>776</v>
      </c>
      <c r="I506" s="130" t="s">
        <v>777</v>
      </c>
      <c r="J506" s="130" t="s">
        <v>363</v>
      </c>
    </row>
    <row r="507" spans="1:10" ht="14.25" x14ac:dyDescent="0.15">
      <c r="A507" s="130">
        <v>506</v>
      </c>
      <c r="B507" s="130">
        <v>4</v>
      </c>
      <c r="C507" s="130">
        <v>1</v>
      </c>
      <c r="D507" s="130">
        <v>1502</v>
      </c>
      <c r="E507" s="130" t="str">
        <f t="shared" si="7"/>
        <v>4-1-1502</v>
      </c>
      <c r="F507" s="131">
        <v>88.46</v>
      </c>
      <c r="G507" s="131">
        <v>72.14</v>
      </c>
      <c r="H507" s="130" t="s">
        <v>776</v>
      </c>
      <c r="I507" s="130" t="s">
        <v>778</v>
      </c>
      <c r="J507" s="130" t="s">
        <v>780</v>
      </c>
    </row>
    <row r="508" spans="1:10" ht="14.25" x14ac:dyDescent="0.15">
      <c r="A508" s="130">
        <v>507</v>
      </c>
      <c r="B508" s="130">
        <v>4</v>
      </c>
      <c r="C508" s="130">
        <v>1</v>
      </c>
      <c r="D508" s="130">
        <v>1503</v>
      </c>
      <c r="E508" s="130" t="str">
        <f t="shared" si="7"/>
        <v>4-1-1503</v>
      </c>
      <c r="F508" s="131">
        <v>88.46</v>
      </c>
      <c r="G508" s="131">
        <v>72.14</v>
      </c>
      <c r="H508" s="130" t="s">
        <v>776</v>
      </c>
      <c r="I508" s="130" t="s">
        <v>778</v>
      </c>
      <c r="J508" s="130" t="s">
        <v>169</v>
      </c>
    </row>
    <row r="509" spans="1:10" ht="14.25" x14ac:dyDescent="0.15">
      <c r="A509" s="130">
        <v>508</v>
      </c>
      <c r="B509" s="130">
        <v>4</v>
      </c>
      <c r="C509" s="130">
        <v>1</v>
      </c>
      <c r="D509" s="130">
        <v>1504</v>
      </c>
      <c r="E509" s="130" t="str">
        <f t="shared" si="7"/>
        <v>4-1-1504</v>
      </c>
      <c r="F509" s="131">
        <v>88.58</v>
      </c>
      <c r="G509" s="131">
        <v>72.239999999999995</v>
      </c>
      <c r="H509" s="130" t="s">
        <v>776</v>
      </c>
      <c r="I509" s="130" t="s">
        <v>777</v>
      </c>
      <c r="J509" s="130" t="s">
        <v>364</v>
      </c>
    </row>
    <row r="510" spans="1:10" ht="14.25" x14ac:dyDescent="0.15">
      <c r="A510" s="130">
        <v>509</v>
      </c>
      <c r="B510" s="130">
        <v>4</v>
      </c>
      <c r="C510" s="130">
        <v>1</v>
      </c>
      <c r="D510" s="130">
        <v>1601</v>
      </c>
      <c r="E510" s="130" t="str">
        <f t="shared" si="7"/>
        <v>4-1-1601</v>
      </c>
      <c r="F510" s="131">
        <v>89.18</v>
      </c>
      <c r="G510" s="131">
        <v>72.73</v>
      </c>
      <c r="H510" s="130" t="s">
        <v>776</v>
      </c>
      <c r="I510" s="130" t="s">
        <v>777</v>
      </c>
      <c r="J510" s="130" t="s">
        <v>363</v>
      </c>
    </row>
    <row r="511" spans="1:10" ht="14.25" x14ac:dyDescent="0.15">
      <c r="A511" s="130">
        <v>510</v>
      </c>
      <c r="B511" s="130">
        <v>4</v>
      </c>
      <c r="C511" s="130">
        <v>1</v>
      </c>
      <c r="D511" s="130">
        <v>1602</v>
      </c>
      <c r="E511" s="130" t="str">
        <f t="shared" si="7"/>
        <v>4-1-1602</v>
      </c>
      <c r="F511" s="131">
        <v>88.46</v>
      </c>
      <c r="G511" s="131">
        <v>72.14</v>
      </c>
      <c r="H511" s="130" t="s">
        <v>776</v>
      </c>
      <c r="I511" s="130" t="s">
        <v>778</v>
      </c>
      <c r="J511" s="130" t="s">
        <v>780</v>
      </c>
    </row>
    <row r="512" spans="1:10" ht="14.25" x14ac:dyDescent="0.15">
      <c r="A512" s="130">
        <v>511</v>
      </c>
      <c r="B512" s="130">
        <v>4</v>
      </c>
      <c r="C512" s="130">
        <v>1</v>
      </c>
      <c r="D512" s="130">
        <v>1603</v>
      </c>
      <c r="E512" s="130" t="str">
        <f t="shared" si="7"/>
        <v>4-1-1603</v>
      </c>
      <c r="F512" s="131">
        <v>88.46</v>
      </c>
      <c r="G512" s="131">
        <v>72.14</v>
      </c>
      <c r="H512" s="130" t="s">
        <v>776</v>
      </c>
      <c r="I512" s="130" t="s">
        <v>778</v>
      </c>
      <c r="J512" s="130" t="s">
        <v>169</v>
      </c>
    </row>
    <row r="513" spans="1:10" ht="14.25" x14ac:dyDescent="0.15">
      <c r="A513" s="130">
        <v>512</v>
      </c>
      <c r="B513" s="130">
        <v>4</v>
      </c>
      <c r="C513" s="130">
        <v>1</v>
      </c>
      <c r="D513" s="130">
        <v>1604</v>
      </c>
      <c r="E513" s="130" t="str">
        <f t="shared" si="7"/>
        <v>4-1-1604</v>
      </c>
      <c r="F513" s="131">
        <v>88.58</v>
      </c>
      <c r="G513" s="131">
        <v>72.239999999999995</v>
      </c>
      <c r="H513" s="130" t="s">
        <v>776</v>
      </c>
      <c r="I513" s="130" t="s">
        <v>777</v>
      </c>
      <c r="J513" s="130" t="s">
        <v>364</v>
      </c>
    </row>
    <row r="514" spans="1:10" ht="14.25" x14ac:dyDescent="0.15">
      <c r="A514" s="130">
        <v>513</v>
      </c>
      <c r="B514" s="130">
        <v>4</v>
      </c>
      <c r="C514" s="130">
        <v>2</v>
      </c>
      <c r="D514" s="130">
        <v>101</v>
      </c>
      <c r="E514" s="130" t="str">
        <f t="shared" ref="E514:E577" si="8">B514&amp;-C514&amp;-D514</f>
        <v>4-2-101</v>
      </c>
      <c r="F514" s="131">
        <v>88.58</v>
      </c>
      <c r="G514" s="131">
        <v>72.239999999999995</v>
      </c>
      <c r="H514" s="130" t="s">
        <v>776</v>
      </c>
      <c r="I514" s="130" t="s">
        <v>777</v>
      </c>
      <c r="J514" s="130" t="s">
        <v>366</v>
      </c>
    </row>
    <row r="515" spans="1:10" ht="14.25" x14ac:dyDescent="0.15">
      <c r="A515" s="130">
        <v>514</v>
      </c>
      <c r="B515" s="130">
        <v>4</v>
      </c>
      <c r="C515" s="130">
        <v>2</v>
      </c>
      <c r="D515" s="130">
        <v>102</v>
      </c>
      <c r="E515" s="130" t="str">
        <f t="shared" si="8"/>
        <v>4-2-102</v>
      </c>
      <c r="F515" s="131">
        <v>88.46</v>
      </c>
      <c r="G515" s="131">
        <v>72.14</v>
      </c>
      <c r="H515" s="130" t="s">
        <v>776</v>
      </c>
      <c r="I515" s="130" t="s">
        <v>778</v>
      </c>
      <c r="J515" s="130" t="s">
        <v>780</v>
      </c>
    </row>
    <row r="516" spans="1:10" ht="14.25" x14ac:dyDescent="0.15">
      <c r="A516" s="130">
        <v>515</v>
      </c>
      <c r="B516" s="130">
        <v>4</v>
      </c>
      <c r="C516" s="130">
        <v>2</v>
      </c>
      <c r="D516" s="130">
        <v>103</v>
      </c>
      <c r="E516" s="130" t="str">
        <f t="shared" si="8"/>
        <v>4-2-103</v>
      </c>
      <c r="F516" s="131">
        <v>88.46</v>
      </c>
      <c r="G516" s="131">
        <v>72.14</v>
      </c>
      <c r="H516" s="130" t="s">
        <v>776</v>
      </c>
      <c r="I516" s="130" t="s">
        <v>778</v>
      </c>
      <c r="J516" s="130" t="s">
        <v>169</v>
      </c>
    </row>
    <row r="517" spans="1:10" ht="14.25" x14ac:dyDescent="0.15">
      <c r="A517" s="130">
        <v>516</v>
      </c>
      <c r="B517" s="130">
        <v>4</v>
      </c>
      <c r="C517" s="130">
        <v>2</v>
      </c>
      <c r="D517" s="130">
        <v>104</v>
      </c>
      <c r="E517" s="130" t="str">
        <f t="shared" si="8"/>
        <v>4-2-104</v>
      </c>
      <c r="F517" s="131">
        <v>88.44</v>
      </c>
      <c r="G517" s="131">
        <v>72.12</v>
      </c>
      <c r="H517" s="130" t="s">
        <v>776</v>
      </c>
      <c r="I517" s="130" t="s">
        <v>777</v>
      </c>
      <c r="J517" s="130" t="s">
        <v>364</v>
      </c>
    </row>
    <row r="518" spans="1:10" ht="14.25" x14ac:dyDescent="0.15">
      <c r="A518" s="130">
        <v>517</v>
      </c>
      <c r="B518" s="130">
        <v>4</v>
      </c>
      <c r="C518" s="130">
        <v>2</v>
      </c>
      <c r="D518" s="130">
        <v>201</v>
      </c>
      <c r="E518" s="130" t="str">
        <f t="shared" si="8"/>
        <v>4-2-201</v>
      </c>
      <c r="F518" s="131">
        <v>88.58</v>
      </c>
      <c r="G518" s="131">
        <v>72.239999999999995</v>
      </c>
      <c r="H518" s="130" t="s">
        <v>776</v>
      </c>
      <c r="I518" s="130" t="s">
        <v>777</v>
      </c>
      <c r="J518" s="130" t="s">
        <v>366</v>
      </c>
    </row>
    <row r="519" spans="1:10" ht="14.25" x14ac:dyDescent="0.15">
      <c r="A519" s="130">
        <v>518</v>
      </c>
      <c r="B519" s="130">
        <v>4</v>
      </c>
      <c r="C519" s="130">
        <v>2</v>
      </c>
      <c r="D519" s="130">
        <v>202</v>
      </c>
      <c r="E519" s="130" t="str">
        <f t="shared" si="8"/>
        <v>4-2-202</v>
      </c>
      <c r="F519" s="131">
        <v>88.46</v>
      </c>
      <c r="G519" s="131">
        <v>72.14</v>
      </c>
      <c r="H519" s="130" t="s">
        <v>776</v>
      </c>
      <c r="I519" s="130" t="s">
        <v>778</v>
      </c>
      <c r="J519" s="130" t="s">
        <v>780</v>
      </c>
    </row>
    <row r="520" spans="1:10" ht="14.25" x14ac:dyDescent="0.15">
      <c r="A520" s="130">
        <v>519</v>
      </c>
      <c r="B520" s="130">
        <v>4</v>
      </c>
      <c r="C520" s="130">
        <v>2</v>
      </c>
      <c r="D520" s="130">
        <v>203</v>
      </c>
      <c r="E520" s="130" t="str">
        <f t="shared" si="8"/>
        <v>4-2-203</v>
      </c>
      <c r="F520" s="131">
        <v>88.46</v>
      </c>
      <c r="G520" s="131">
        <v>72.14</v>
      </c>
      <c r="H520" s="130" t="s">
        <v>776</v>
      </c>
      <c r="I520" s="130" t="s">
        <v>778</v>
      </c>
      <c r="J520" s="130" t="s">
        <v>169</v>
      </c>
    </row>
    <row r="521" spans="1:10" ht="14.25" x14ac:dyDescent="0.15">
      <c r="A521" s="130">
        <v>520</v>
      </c>
      <c r="B521" s="130">
        <v>4</v>
      </c>
      <c r="C521" s="130">
        <v>2</v>
      </c>
      <c r="D521" s="130">
        <v>204</v>
      </c>
      <c r="E521" s="130" t="str">
        <f t="shared" si="8"/>
        <v>4-2-204</v>
      </c>
      <c r="F521" s="131">
        <v>88.44</v>
      </c>
      <c r="G521" s="131">
        <v>72.12</v>
      </c>
      <c r="H521" s="130" t="s">
        <v>776</v>
      </c>
      <c r="I521" s="130" t="s">
        <v>777</v>
      </c>
      <c r="J521" s="130" t="s">
        <v>364</v>
      </c>
    </row>
    <row r="522" spans="1:10" ht="14.25" x14ac:dyDescent="0.15">
      <c r="A522" s="130">
        <v>521</v>
      </c>
      <c r="B522" s="130">
        <v>4</v>
      </c>
      <c r="C522" s="130">
        <v>2</v>
      </c>
      <c r="D522" s="130">
        <v>301</v>
      </c>
      <c r="E522" s="130" t="str">
        <f t="shared" si="8"/>
        <v>4-2-301</v>
      </c>
      <c r="F522" s="131">
        <v>88.58</v>
      </c>
      <c r="G522" s="131">
        <v>72.239999999999995</v>
      </c>
      <c r="H522" s="130" t="s">
        <v>776</v>
      </c>
      <c r="I522" s="130" t="s">
        <v>777</v>
      </c>
      <c r="J522" s="130" t="s">
        <v>366</v>
      </c>
    </row>
    <row r="523" spans="1:10" ht="14.25" x14ac:dyDescent="0.15">
      <c r="A523" s="130">
        <v>522</v>
      </c>
      <c r="B523" s="130">
        <v>4</v>
      </c>
      <c r="C523" s="130">
        <v>2</v>
      </c>
      <c r="D523" s="130">
        <v>302</v>
      </c>
      <c r="E523" s="130" t="str">
        <f t="shared" si="8"/>
        <v>4-2-302</v>
      </c>
      <c r="F523" s="131">
        <v>88.46</v>
      </c>
      <c r="G523" s="131">
        <v>72.14</v>
      </c>
      <c r="H523" s="130" t="s">
        <v>776</v>
      </c>
      <c r="I523" s="130" t="s">
        <v>778</v>
      </c>
      <c r="J523" s="130" t="s">
        <v>780</v>
      </c>
    </row>
    <row r="524" spans="1:10" ht="14.25" x14ac:dyDescent="0.15">
      <c r="A524" s="130">
        <v>523</v>
      </c>
      <c r="B524" s="130">
        <v>4</v>
      </c>
      <c r="C524" s="130">
        <v>2</v>
      </c>
      <c r="D524" s="130">
        <v>303</v>
      </c>
      <c r="E524" s="130" t="str">
        <f t="shared" si="8"/>
        <v>4-2-303</v>
      </c>
      <c r="F524" s="131">
        <v>88.46</v>
      </c>
      <c r="G524" s="131">
        <v>72.14</v>
      </c>
      <c r="H524" s="130" t="s">
        <v>776</v>
      </c>
      <c r="I524" s="130" t="s">
        <v>778</v>
      </c>
      <c r="J524" s="130" t="s">
        <v>169</v>
      </c>
    </row>
    <row r="525" spans="1:10" ht="14.25" x14ac:dyDescent="0.15">
      <c r="A525" s="130">
        <v>524</v>
      </c>
      <c r="B525" s="130">
        <v>4</v>
      </c>
      <c r="C525" s="130">
        <v>2</v>
      </c>
      <c r="D525" s="130">
        <v>304</v>
      </c>
      <c r="E525" s="130" t="str">
        <f t="shared" si="8"/>
        <v>4-2-304</v>
      </c>
      <c r="F525" s="131">
        <v>88.44</v>
      </c>
      <c r="G525" s="131">
        <v>72.12</v>
      </c>
      <c r="H525" s="130" t="s">
        <v>776</v>
      </c>
      <c r="I525" s="130" t="s">
        <v>777</v>
      </c>
      <c r="J525" s="130" t="s">
        <v>364</v>
      </c>
    </row>
    <row r="526" spans="1:10" ht="14.25" x14ac:dyDescent="0.15">
      <c r="A526" s="130">
        <v>525</v>
      </c>
      <c r="B526" s="130">
        <v>4</v>
      </c>
      <c r="C526" s="130">
        <v>2</v>
      </c>
      <c r="D526" s="130">
        <v>401</v>
      </c>
      <c r="E526" s="130" t="str">
        <f t="shared" si="8"/>
        <v>4-2-401</v>
      </c>
      <c r="F526" s="131">
        <v>88.58</v>
      </c>
      <c r="G526" s="131">
        <v>72.239999999999995</v>
      </c>
      <c r="H526" s="130" t="s">
        <v>776</v>
      </c>
      <c r="I526" s="130" t="s">
        <v>777</v>
      </c>
      <c r="J526" s="130" t="s">
        <v>366</v>
      </c>
    </row>
    <row r="527" spans="1:10" ht="14.25" x14ac:dyDescent="0.15">
      <c r="A527" s="130">
        <v>526</v>
      </c>
      <c r="B527" s="130">
        <v>4</v>
      </c>
      <c r="C527" s="130">
        <v>2</v>
      </c>
      <c r="D527" s="130">
        <v>402</v>
      </c>
      <c r="E527" s="130" t="str">
        <f t="shared" si="8"/>
        <v>4-2-402</v>
      </c>
      <c r="F527" s="131">
        <v>88.46</v>
      </c>
      <c r="G527" s="131">
        <v>72.14</v>
      </c>
      <c r="H527" s="130" t="s">
        <v>776</v>
      </c>
      <c r="I527" s="130" t="s">
        <v>778</v>
      </c>
      <c r="J527" s="130" t="s">
        <v>780</v>
      </c>
    </row>
    <row r="528" spans="1:10" ht="14.25" x14ac:dyDescent="0.15">
      <c r="A528" s="130">
        <v>527</v>
      </c>
      <c r="B528" s="130">
        <v>4</v>
      </c>
      <c r="C528" s="130">
        <v>2</v>
      </c>
      <c r="D528" s="130">
        <v>403</v>
      </c>
      <c r="E528" s="130" t="str">
        <f t="shared" si="8"/>
        <v>4-2-403</v>
      </c>
      <c r="F528" s="131">
        <v>88.46</v>
      </c>
      <c r="G528" s="131">
        <v>72.14</v>
      </c>
      <c r="H528" s="130" t="s">
        <v>776</v>
      </c>
      <c r="I528" s="130" t="s">
        <v>778</v>
      </c>
      <c r="J528" s="130" t="s">
        <v>169</v>
      </c>
    </row>
    <row r="529" spans="1:10" ht="14.25" x14ac:dyDescent="0.15">
      <c r="A529" s="130">
        <v>528</v>
      </c>
      <c r="B529" s="130">
        <v>4</v>
      </c>
      <c r="C529" s="130">
        <v>2</v>
      </c>
      <c r="D529" s="130">
        <v>404</v>
      </c>
      <c r="E529" s="130" t="str">
        <f t="shared" si="8"/>
        <v>4-2-404</v>
      </c>
      <c r="F529" s="131">
        <v>88.44</v>
      </c>
      <c r="G529" s="131">
        <v>72.12</v>
      </c>
      <c r="H529" s="130" t="s">
        <v>776</v>
      </c>
      <c r="I529" s="130" t="s">
        <v>777</v>
      </c>
      <c r="J529" s="130" t="s">
        <v>364</v>
      </c>
    </row>
    <row r="530" spans="1:10" ht="14.25" x14ac:dyDescent="0.15">
      <c r="A530" s="130">
        <v>529</v>
      </c>
      <c r="B530" s="130">
        <v>4</v>
      </c>
      <c r="C530" s="130">
        <v>2</v>
      </c>
      <c r="D530" s="130">
        <v>501</v>
      </c>
      <c r="E530" s="130" t="str">
        <f t="shared" si="8"/>
        <v>4-2-501</v>
      </c>
      <c r="F530" s="131">
        <v>88.58</v>
      </c>
      <c r="G530" s="131">
        <v>72.239999999999995</v>
      </c>
      <c r="H530" s="130" t="s">
        <v>776</v>
      </c>
      <c r="I530" s="130" t="s">
        <v>777</v>
      </c>
      <c r="J530" s="130" t="s">
        <v>366</v>
      </c>
    </row>
    <row r="531" spans="1:10" ht="14.25" x14ac:dyDescent="0.15">
      <c r="A531" s="130">
        <v>530</v>
      </c>
      <c r="B531" s="130">
        <v>4</v>
      </c>
      <c r="C531" s="130">
        <v>2</v>
      </c>
      <c r="D531" s="130">
        <v>502</v>
      </c>
      <c r="E531" s="130" t="str">
        <f t="shared" si="8"/>
        <v>4-2-502</v>
      </c>
      <c r="F531" s="131">
        <v>88.46</v>
      </c>
      <c r="G531" s="131">
        <v>72.14</v>
      </c>
      <c r="H531" s="130" t="s">
        <v>776</v>
      </c>
      <c r="I531" s="130" t="s">
        <v>778</v>
      </c>
      <c r="J531" s="130" t="s">
        <v>780</v>
      </c>
    </row>
    <row r="532" spans="1:10" ht="14.25" x14ac:dyDescent="0.15">
      <c r="A532" s="130">
        <v>531</v>
      </c>
      <c r="B532" s="130">
        <v>4</v>
      </c>
      <c r="C532" s="130">
        <v>2</v>
      </c>
      <c r="D532" s="130">
        <v>503</v>
      </c>
      <c r="E532" s="130" t="str">
        <f t="shared" si="8"/>
        <v>4-2-503</v>
      </c>
      <c r="F532" s="131">
        <v>88.46</v>
      </c>
      <c r="G532" s="131">
        <v>72.14</v>
      </c>
      <c r="H532" s="130" t="s">
        <v>776</v>
      </c>
      <c r="I532" s="130" t="s">
        <v>778</v>
      </c>
      <c r="J532" s="130" t="s">
        <v>169</v>
      </c>
    </row>
    <row r="533" spans="1:10" ht="14.25" x14ac:dyDescent="0.15">
      <c r="A533" s="130">
        <v>532</v>
      </c>
      <c r="B533" s="130">
        <v>4</v>
      </c>
      <c r="C533" s="130">
        <v>2</v>
      </c>
      <c r="D533" s="130">
        <v>504</v>
      </c>
      <c r="E533" s="130" t="str">
        <f t="shared" si="8"/>
        <v>4-2-504</v>
      </c>
      <c r="F533" s="131">
        <v>88.44</v>
      </c>
      <c r="G533" s="131">
        <v>72.12</v>
      </c>
      <c r="H533" s="130" t="s">
        <v>776</v>
      </c>
      <c r="I533" s="130" t="s">
        <v>777</v>
      </c>
      <c r="J533" s="130" t="s">
        <v>364</v>
      </c>
    </row>
    <row r="534" spans="1:10" ht="14.25" x14ac:dyDescent="0.15">
      <c r="A534" s="130">
        <v>533</v>
      </c>
      <c r="B534" s="130">
        <v>4</v>
      </c>
      <c r="C534" s="130">
        <v>2</v>
      </c>
      <c r="D534" s="130">
        <v>601</v>
      </c>
      <c r="E534" s="130" t="str">
        <f t="shared" si="8"/>
        <v>4-2-601</v>
      </c>
      <c r="F534" s="131">
        <v>88.58</v>
      </c>
      <c r="G534" s="131">
        <v>72.239999999999995</v>
      </c>
      <c r="H534" s="130" t="s">
        <v>776</v>
      </c>
      <c r="I534" s="130" t="s">
        <v>777</v>
      </c>
      <c r="J534" s="130" t="s">
        <v>366</v>
      </c>
    </row>
    <row r="535" spans="1:10" ht="14.25" x14ac:dyDescent="0.15">
      <c r="A535" s="130">
        <v>534</v>
      </c>
      <c r="B535" s="130">
        <v>4</v>
      </c>
      <c r="C535" s="130">
        <v>2</v>
      </c>
      <c r="D535" s="130">
        <v>602</v>
      </c>
      <c r="E535" s="130" t="str">
        <f t="shared" si="8"/>
        <v>4-2-602</v>
      </c>
      <c r="F535" s="131">
        <v>88.46</v>
      </c>
      <c r="G535" s="131">
        <v>72.14</v>
      </c>
      <c r="H535" s="130" t="s">
        <v>776</v>
      </c>
      <c r="I535" s="130" t="s">
        <v>778</v>
      </c>
      <c r="J535" s="130" t="s">
        <v>780</v>
      </c>
    </row>
    <row r="536" spans="1:10" ht="14.25" x14ac:dyDescent="0.15">
      <c r="A536" s="130">
        <v>535</v>
      </c>
      <c r="B536" s="130">
        <v>4</v>
      </c>
      <c r="C536" s="130">
        <v>2</v>
      </c>
      <c r="D536" s="130">
        <v>603</v>
      </c>
      <c r="E536" s="130" t="str">
        <f t="shared" si="8"/>
        <v>4-2-603</v>
      </c>
      <c r="F536" s="131">
        <v>88.46</v>
      </c>
      <c r="G536" s="131">
        <v>72.14</v>
      </c>
      <c r="H536" s="130" t="s">
        <v>776</v>
      </c>
      <c r="I536" s="130" t="s">
        <v>778</v>
      </c>
      <c r="J536" s="130" t="s">
        <v>169</v>
      </c>
    </row>
    <row r="537" spans="1:10" ht="14.25" x14ac:dyDescent="0.15">
      <c r="A537" s="130">
        <v>536</v>
      </c>
      <c r="B537" s="130">
        <v>4</v>
      </c>
      <c r="C537" s="130">
        <v>2</v>
      </c>
      <c r="D537" s="130">
        <v>604</v>
      </c>
      <c r="E537" s="130" t="str">
        <f t="shared" si="8"/>
        <v>4-2-604</v>
      </c>
      <c r="F537" s="131">
        <v>88.44</v>
      </c>
      <c r="G537" s="131">
        <v>72.12</v>
      </c>
      <c r="H537" s="130" t="s">
        <v>776</v>
      </c>
      <c r="I537" s="130" t="s">
        <v>777</v>
      </c>
      <c r="J537" s="130" t="s">
        <v>364</v>
      </c>
    </row>
    <row r="538" spans="1:10" ht="14.25" x14ac:dyDescent="0.15">
      <c r="A538" s="130">
        <v>537</v>
      </c>
      <c r="B538" s="130">
        <v>4</v>
      </c>
      <c r="C538" s="130">
        <v>2</v>
      </c>
      <c r="D538" s="130">
        <v>701</v>
      </c>
      <c r="E538" s="130" t="str">
        <f t="shared" si="8"/>
        <v>4-2-701</v>
      </c>
      <c r="F538" s="131">
        <v>88.58</v>
      </c>
      <c r="G538" s="131">
        <v>72.239999999999995</v>
      </c>
      <c r="H538" s="130" t="s">
        <v>776</v>
      </c>
      <c r="I538" s="130" t="s">
        <v>777</v>
      </c>
      <c r="J538" s="130" t="s">
        <v>366</v>
      </c>
    </row>
    <row r="539" spans="1:10" ht="14.25" x14ac:dyDescent="0.15">
      <c r="A539" s="130">
        <v>538</v>
      </c>
      <c r="B539" s="130">
        <v>4</v>
      </c>
      <c r="C539" s="130">
        <v>2</v>
      </c>
      <c r="D539" s="130">
        <v>702</v>
      </c>
      <c r="E539" s="130" t="str">
        <f t="shared" si="8"/>
        <v>4-2-702</v>
      </c>
      <c r="F539" s="131">
        <v>88.46</v>
      </c>
      <c r="G539" s="131">
        <v>72.14</v>
      </c>
      <c r="H539" s="130" t="s">
        <v>776</v>
      </c>
      <c r="I539" s="130" t="s">
        <v>778</v>
      </c>
      <c r="J539" s="130" t="s">
        <v>780</v>
      </c>
    </row>
    <row r="540" spans="1:10" ht="14.25" x14ac:dyDescent="0.15">
      <c r="A540" s="130">
        <v>539</v>
      </c>
      <c r="B540" s="130">
        <v>4</v>
      </c>
      <c r="C540" s="130">
        <v>2</v>
      </c>
      <c r="D540" s="130">
        <v>703</v>
      </c>
      <c r="E540" s="130" t="str">
        <f t="shared" si="8"/>
        <v>4-2-703</v>
      </c>
      <c r="F540" s="131">
        <v>88.46</v>
      </c>
      <c r="G540" s="131">
        <v>72.14</v>
      </c>
      <c r="H540" s="130" t="s">
        <v>776</v>
      </c>
      <c r="I540" s="130" t="s">
        <v>778</v>
      </c>
      <c r="J540" s="130" t="s">
        <v>169</v>
      </c>
    </row>
    <row r="541" spans="1:10" ht="14.25" x14ac:dyDescent="0.15">
      <c r="A541" s="130">
        <v>540</v>
      </c>
      <c r="B541" s="130">
        <v>4</v>
      </c>
      <c r="C541" s="130">
        <v>2</v>
      </c>
      <c r="D541" s="130">
        <v>704</v>
      </c>
      <c r="E541" s="130" t="str">
        <f t="shared" si="8"/>
        <v>4-2-704</v>
      </c>
      <c r="F541" s="131">
        <v>88.44</v>
      </c>
      <c r="G541" s="131">
        <v>72.12</v>
      </c>
      <c r="H541" s="130" t="s">
        <v>776</v>
      </c>
      <c r="I541" s="130" t="s">
        <v>777</v>
      </c>
      <c r="J541" s="130" t="s">
        <v>364</v>
      </c>
    </row>
    <row r="542" spans="1:10" ht="14.25" x14ac:dyDescent="0.15">
      <c r="A542" s="130">
        <v>541</v>
      </c>
      <c r="B542" s="130">
        <v>4</v>
      </c>
      <c r="C542" s="130">
        <v>2</v>
      </c>
      <c r="D542" s="130">
        <v>801</v>
      </c>
      <c r="E542" s="130" t="str">
        <f t="shared" si="8"/>
        <v>4-2-801</v>
      </c>
      <c r="F542" s="131">
        <v>88.58</v>
      </c>
      <c r="G542" s="131">
        <v>72.239999999999995</v>
      </c>
      <c r="H542" s="130" t="s">
        <v>776</v>
      </c>
      <c r="I542" s="130" t="s">
        <v>777</v>
      </c>
      <c r="J542" s="130" t="s">
        <v>366</v>
      </c>
    </row>
    <row r="543" spans="1:10" ht="14.25" x14ac:dyDescent="0.15">
      <c r="A543" s="130">
        <v>542</v>
      </c>
      <c r="B543" s="130">
        <v>4</v>
      </c>
      <c r="C543" s="130">
        <v>2</v>
      </c>
      <c r="D543" s="130">
        <v>802</v>
      </c>
      <c r="E543" s="130" t="str">
        <f t="shared" si="8"/>
        <v>4-2-802</v>
      </c>
      <c r="F543" s="131">
        <v>88.46</v>
      </c>
      <c r="G543" s="131">
        <v>72.14</v>
      </c>
      <c r="H543" s="130" t="s">
        <v>776</v>
      </c>
      <c r="I543" s="130" t="s">
        <v>778</v>
      </c>
      <c r="J543" s="130" t="s">
        <v>780</v>
      </c>
    </row>
    <row r="544" spans="1:10" ht="14.25" x14ac:dyDescent="0.15">
      <c r="A544" s="130">
        <v>543</v>
      </c>
      <c r="B544" s="130">
        <v>4</v>
      </c>
      <c r="C544" s="130">
        <v>2</v>
      </c>
      <c r="D544" s="130">
        <v>803</v>
      </c>
      <c r="E544" s="130" t="str">
        <f t="shared" si="8"/>
        <v>4-2-803</v>
      </c>
      <c r="F544" s="131">
        <v>88.46</v>
      </c>
      <c r="G544" s="131">
        <v>72.14</v>
      </c>
      <c r="H544" s="130" t="s">
        <v>776</v>
      </c>
      <c r="I544" s="130" t="s">
        <v>778</v>
      </c>
      <c r="J544" s="130" t="s">
        <v>169</v>
      </c>
    </row>
    <row r="545" spans="1:10" ht="14.25" x14ac:dyDescent="0.15">
      <c r="A545" s="130">
        <v>544</v>
      </c>
      <c r="B545" s="130">
        <v>4</v>
      </c>
      <c r="C545" s="130">
        <v>2</v>
      </c>
      <c r="D545" s="130">
        <v>804</v>
      </c>
      <c r="E545" s="130" t="str">
        <f t="shared" si="8"/>
        <v>4-2-804</v>
      </c>
      <c r="F545" s="131">
        <v>88.44</v>
      </c>
      <c r="G545" s="131">
        <v>72.12</v>
      </c>
      <c r="H545" s="130" t="s">
        <v>776</v>
      </c>
      <c r="I545" s="130" t="s">
        <v>777</v>
      </c>
      <c r="J545" s="130" t="s">
        <v>364</v>
      </c>
    </row>
    <row r="546" spans="1:10" ht="14.25" x14ac:dyDescent="0.15">
      <c r="A546" s="130">
        <v>545</v>
      </c>
      <c r="B546" s="130">
        <v>4</v>
      </c>
      <c r="C546" s="130">
        <v>2</v>
      </c>
      <c r="D546" s="130">
        <v>901</v>
      </c>
      <c r="E546" s="130" t="str">
        <f t="shared" si="8"/>
        <v>4-2-901</v>
      </c>
      <c r="F546" s="131">
        <v>88.58</v>
      </c>
      <c r="G546" s="131">
        <v>72.239999999999995</v>
      </c>
      <c r="H546" s="130" t="s">
        <v>776</v>
      </c>
      <c r="I546" s="130" t="s">
        <v>777</v>
      </c>
      <c r="J546" s="130" t="s">
        <v>366</v>
      </c>
    </row>
    <row r="547" spans="1:10" ht="14.25" x14ac:dyDescent="0.15">
      <c r="A547" s="130">
        <v>546</v>
      </c>
      <c r="B547" s="130">
        <v>4</v>
      </c>
      <c r="C547" s="130">
        <v>2</v>
      </c>
      <c r="D547" s="130">
        <v>902</v>
      </c>
      <c r="E547" s="130" t="str">
        <f t="shared" si="8"/>
        <v>4-2-902</v>
      </c>
      <c r="F547" s="131">
        <v>88.46</v>
      </c>
      <c r="G547" s="131">
        <v>72.14</v>
      </c>
      <c r="H547" s="130" t="s">
        <v>776</v>
      </c>
      <c r="I547" s="130" t="s">
        <v>778</v>
      </c>
      <c r="J547" s="130" t="s">
        <v>780</v>
      </c>
    </row>
    <row r="548" spans="1:10" ht="14.25" x14ac:dyDescent="0.15">
      <c r="A548" s="130">
        <v>547</v>
      </c>
      <c r="B548" s="130">
        <v>4</v>
      </c>
      <c r="C548" s="130">
        <v>2</v>
      </c>
      <c r="D548" s="130">
        <v>903</v>
      </c>
      <c r="E548" s="130" t="str">
        <f t="shared" si="8"/>
        <v>4-2-903</v>
      </c>
      <c r="F548" s="131">
        <v>88.46</v>
      </c>
      <c r="G548" s="131">
        <v>72.14</v>
      </c>
      <c r="H548" s="130" t="s">
        <v>776</v>
      </c>
      <c r="I548" s="130" t="s">
        <v>778</v>
      </c>
      <c r="J548" s="130" t="s">
        <v>169</v>
      </c>
    </row>
    <row r="549" spans="1:10" ht="14.25" x14ac:dyDescent="0.15">
      <c r="A549" s="130">
        <v>548</v>
      </c>
      <c r="B549" s="130">
        <v>4</v>
      </c>
      <c r="C549" s="130">
        <v>2</v>
      </c>
      <c r="D549" s="130">
        <v>904</v>
      </c>
      <c r="E549" s="130" t="str">
        <f t="shared" si="8"/>
        <v>4-2-904</v>
      </c>
      <c r="F549" s="131">
        <v>88.44</v>
      </c>
      <c r="G549" s="131">
        <v>72.12</v>
      </c>
      <c r="H549" s="130" t="s">
        <v>776</v>
      </c>
      <c r="I549" s="130" t="s">
        <v>777</v>
      </c>
      <c r="J549" s="130" t="s">
        <v>364</v>
      </c>
    </row>
    <row r="550" spans="1:10" ht="14.25" x14ac:dyDescent="0.15">
      <c r="A550" s="130">
        <v>549</v>
      </c>
      <c r="B550" s="130">
        <v>4</v>
      </c>
      <c r="C550" s="130">
        <v>2</v>
      </c>
      <c r="D550" s="130">
        <v>1001</v>
      </c>
      <c r="E550" s="130" t="str">
        <f t="shared" si="8"/>
        <v>4-2-1001</v>
      </c>
      <c r="F550" s="131">
        <v>88.58</v>
      </c>
      <c r="G550" s="131">
        <v>72.239999999999995</v>
      </c>
      <c r="H550" s="130" t="s">
        <v>776</v>
      </c>
      <c r="I550" s="130" t="s">
        <v>777</v>
      </c>
      <c r="J550" s="130" t="s">
        <v>366</v>
      </c>
    </row>
    <row r="551" spans="1:10" ht="14.25" x14ac:dyDescent="0.15">
      <c r="A551" s="130">
        <v>550</v>
      </c>
      <c r="B551" s="130">
        <v>4</v>
      </c>
      <c r="C551" s="130">
        <v>2</v>
      </c>
      <c r="D551" s="130">
        <v>1002</v>
      </c>
      <c r="E551" s="130" t="str">
        <f t="shared" si="8"/>
        <v>4-2-1002</v>
      </c>
      <c r="F551" s="131">
        <v>88.46</v>
      </c>
      <c r="G551" s="131">
        <v>72.14</v>
      </c>
      <c r="H551" s="130" t="s">
        <v>776</v>
      </c>
      <c r="I551" s="130" t="s">
        <v>778</v>
      </c>
      <c r="J551" s="130" t="s">
        <v>780</v>
      </c>
    </row>
    <row r="552" spans="1:10" ht="14.25" x14ac:dyDescent="0.15">
      <c r="A552" s="130">
        <v>551</v>
      </c>
      <c r="B552" s="130">
        <v>4</v>
      </c>
      <c r="C552" s="130">
        <v>2</v>
      </c>
      <c r="D552" s="130">
        <v>1003</v>
      </c>
      <c r="E552" s="130" t="str">
        <f t="shared" si="8"/>
        <v>4-2-1003</v>
      </c>
      <c r="F552" s="131">
        <v>88.46</v>
      </c>
      <c r="G552" s="131">
        <v>72.14</v>
      </c>
      <c r="H552" s="130" t="s">
        <v>776</v>
      </c>
      <c r="I552" s="130" t="s">
        <v>778</v>
      </c>
      <c r="J552" s="130" t="s">
        <v>169</v>
      </c>
    </row>
    <row r="553" spans="1:10" ht="14.25" x14ac:dyDescent="0.15">
      <c r="A553" s="130">
        <v>552</v>
      </c>
      <c r="B553" s="130">
        <v>4</v>
      </c>
      <c r="C553" s="130">
        <v>2</v>
      </c>
      <c r="D553" s="130">
        <v>1004</v>
      </c>
      <c r="E553" s="130" t="str">
        <f t="shared" si="8"/>
        <v>4-2-1004</v>
      </c>
      <c r="F553" s="131">
        <v>88.44</v>
      </c>
      <c r="G553" s="131">
        <v>72.12</v>
      </c>
      <c r="H553" s="130" t="s">
        <v>776</v>
      </c>
      <c r="I553" s="130" t="s">
        <v>777</v>
      </c>
      <c r="J553" s="130" t="s">
        <v>364</v>
      </c>
    </row>
    <row r="554" spans="1:10" ht="14.25" x14ac:dyDescent="0.15">
      <c r="A554" s="130">
        <v>553</v>
      </c>
      <c r="B554" s="130">
        <v>4</v>
      </c>
      <c r="C554" s="130">
        <v>2</v>
      </c>
      <c r="D554" s="130">
        <v>1101</v>
      </c>
      <c r="E554" s="130" t="str">
        <f t="shared" si="8"/>
        <v>4-2-1101</v>
      </c>
      <c r="F554" s="131">
        <v>88.58</v>
      </c>
      <c r="G554" s="131">
        <v>72.239999999999995</v>
      </c>
      <c r="H554" s="130" t="s">
        <v>776</v>
      </c>
      <c r="I554" s="130" t="s">
        <v>777</v>
      </c>
      <c r="J554" s="130" t="s">
        <v>366</v>
      </c>
    </row>
    <row r="555" spans="1:10" ht="14.25" x14ac:dyDescent="0.15">
      <c r="A555" s="130">
        <v>554</v>
      </c>
      <c r="B555" s="130">
        <v>4</v>
      </c>
      <c r="C555" s="130">
        <v>2</v>
      </c>
      <c r="D555" s="130">
        <v>1102</v>
      </c>
      <c r="E555" s="130" t="str">
        <f t="shared" si="8"/>
        <v>4-2-1102</v>
      </c>
      <c r="F555" s="131">
        <v>88.46</v>
      </c>
      <c r="G555" s="131">
        <v>72.14</v>
      </c>
      <c r="H555" s="130" t="s">
        <v>776</v>
      </c>
      <c r="I555" s="130" t="s">
        <v>778</v>
      </c>
      <c r="J555" s="130" t="s">
        <v>780</v>
      </c>
    </row>
    <row r="556" spans="1:10" ht="14.25" x14ac:dyDescent="0.15">
      <c r="A556" s="130">
        <v>555</v>
      </c>
      <c r="B556" s="130">
        <v>4</v>
      </c>
      <c r="C556" s="130">
        <v>2</v>
      </c>
      <c r="D556" s="130">
        <v>1103</v>
      </c>
      <c r="E556" s="130" t="str">
        <f t="shared" si="8"/>
        <v>4-2-1103</v>
      </c>
      <c r="F556" s="131">
        <v>88.46</v>
      </c>
      <c r="G556" s="131">
        <v>72.14</v>
      </c>
      <c r="H556" s="130" t="s">
        <v>776</v>
      </c>
      <c r="I556" s="130" t="s">
        <v>778</v>
      </c>
      <c r="J556" s="130" t="s">
        <v>169</v>
      </c>
    </row>
    <row r="557" spans="1:10" ht="14.25" x14ac:dyDescent="0.15">
      <c r="A557" s="130">
        <v>556</v>
      </c>
      <c r="B557" s="130">
        <v>4</v>
      </c>
      <c r="C557" s="130">
        <v>2</v>
      </c>
      <c r="D557" s="130">
        <v>1104</v>
      </c>
      <c r="E557" s="130" t="str">
        <f t="shared" si="8"/>
        <v>4-2-1104</v>
      </c>
      <c r="F557" s="131">
        <v>88.44</v>
      </c>
      <c r="G557" s="131">
        <v>72.12</v>
      </c>
      <c r="H557" s="130" t="s">
        <v>776</v>
      </c>
      <c r="I557" s="130" t="s">
        <v>777</v>
      </c>
      <c r="J557" s="130" t="s">
        <v>364</v>
      </c>
    </row>
    <row r="558" spans="1:10" ht="14.25" x14ac:dyDescent="0.15">
      <c r="A558" s="130">
        <v>557</v>
      </c>
      <c r="B558" s="130">
        <v>4</v>
      </c>
      <c r="C558" s="130">
        <v>2</v>
      </c>
      <c r="D558" s="130">
        <v>1201</v>
      </c>
      <c r="E558" s="130" t="str">
        <f t="shared" si="8"/>
        <v>4-2-1201</v>
      </c>
      <c r="F558" s="131">
        <v>88.58</v>
      </c>
      <c r="G558" s="131">
        <v>72.239999999999995</v>
      </c>
      <c r="H558" s="130" t="s">
        <v>776</v>
      </c>
      <c r="I558" s="130" t="s">
        <v>777</v>
      </c>
      <c r="J558" s="130" t="s">
        <v>366</v>
      </c>
    </row>
    <row r="559" spans="1:10" ht="14.25" x14ac:dyDescent="0.15">
      <c r="A559" s="130">
        <v>558</v>
      </c>
      <c r="B559" s="130">
        <v>4</v>
      </c>
      <c r="C559" s="130">
        <v>2</v>
      </c>
      <c r="D559" s="130">
        <v>1202</v>
      </c>
      <c r="E559" s="130" t="str">
        <f t="shared" si="8"/>
        <v>4-2-1202</v>
      </c>
      <c r="F559" s="131">
        <v>88.46</v>
      </c>
      <c r="G559" s="131">
        <v>72.14</v>
      </c>
      <c r="H559" s="130" t="s">
        <v>776</v>
      </c>
      <c r="I559" s="130" t="s">
        <v>778</v>
      </c>
      <c r="J559" s="130" t="s">
        <v>780</v>
      </c>
    </row>
    <row r="560" spans="1:10" ht="14.25" x14ac:dyDescent="0.15">
      <c r="A560" s="130">
        <v>559</v>
      </c>
      <c r="B560" s="130">
        <v>4</v>
      </c>
      <c r="C560" s="130">
        <v>2</v>
      </c>
      <c r="D560" s="130">
        <v>1203</v>
      </c>
      <c r="E560" s="130" t="str">
        <f t="shared" si="8"/>
        <v>4-2-1203</v>
      </c>
      <c r="F560" s="131">
        <v>88.46</v>
      </c>
      <c r="G560" s="131">
        <v>72.14</v>
      </c>
      <c r="H560" s="130" t="s">
        <v>776</v>
      </c>
      <c r="I560" s="130" t="s">
        <v>778</v>
      </c>
      <c r="J560" s="130" t="s">
        <v>169</v>
      </c>
    </row>
    <row r="561" spans="1:10" ht="14.25" x14ac:dyDescent="0.15">
      <c r="A561" s="130">
        <v>560</v>
      </c>
      <c r="B561" s="130">
        <v>4</v>
      </c>
      <c r="C561" s="130">
        <v>2</v>
      </c>
      <c r="D561" s="130">
        <v>1204</v>
      </c>
      <c r="E561" s="130" t="str">
        <f t="shared" si="8"/>
        <v>4-2-1204</v>
      </c>
      <c r="F561" s="131">
        <v>88.44</v>
      </c>
      <c r="G561" s="131">
        <v>72.12</v>
      </c>
      <c r="H561" s="130" t="s">
        <v>776</v>
      </c>
      <c r="I561" s="130" t="s">
        <v>777</v>
      </c>
      <c r="J561" s="130" t="s">
        <v>364</v>
      </c>
    </row>
    <row r="562" spans="1:10" ht="14.25" x14ac:dyDescent="0.15">
      <c r="A562" s="130">
        <v>561</v>
      </c>
      <c r="B562" s="130">
        <v>4</v>
      </c>
      <c r="C562" s="130">
        <v>2</v>
      </c>
      <c r="D562" s="130">
        <v>1301</v>
      </c>
      <c r="E562" s="130" t="str">
        <f t="shared" si="8"/>
        <v>4-2-1301</v>
      </c>
      <c r="F562" s="131">
        <v>88.58</v>
      </c>
      <c r="G562" s="131">
        <v>72.239999999999995</v>
      </c>
      <c r="H562" s="130" t="s">
        <v>776</v>
      </c>
      <c r="I562" s="130" t="s">
        <v>777</v>
      </c>
      <c r="J562" s="130" t="s">
        <v>366</v>
      </c>
    </row>
    <row r="563" spans="1:10" ht="14.25" x14ac:dyDescent="0.15">
      <c r="A563" s="130">
        <v>562</v>
      </c>
      <c r="B563" s="130">
        <v>4</v>
      </c>
      <c r="C563" s="130">
        <v>2</v>
      </c>
      <c r="D563" s="130">
        <v>1302</v>
      </c>
      <c r="E563" s="130" t="str">
        <f t="shared" si="8"/>
        <v>4-2-1302</v>
      </c>
      <c r="F563" s="131">
        <v>88.46</v>
      </c>
      <c r="G563" s="131">
        <v>72.14</v>
      </c>
      <c r="H563" s="130" t="s">
        <v>776</v>
      </c>
      <c r="I563" s="130" t="s">
        <v>778</v>
      </c>
      <c r="J563" s="130" t="s">
        <v>780</v>
      </c>
    </row>
    <row r="564" spans="1:10" ht="14.25" x14ac:dyDescent="0.15">
      <c r="A564" s="130">
        <v>563</v>
      </c>
      <c r="B564" s="130">
        <v>4</v>
      </c>
      <c r="C564" s="130">
        <v>2</v>
      </c>
      <c r="D564" s="130">
        <v>1303</v>
      </c>
      <c r="E564" s="130" t="str">
        <f t="shared" si="8"/>
        <v>4-2-1303</v>
      </c>
      <c r="F564" s="131">
        <v>88.46</v>
      </c>
      <c r="G564" s="131">
        <v>72.14</v>
      </c>
      <c r="H564" s="130" t="s">
        <v>776</v>
      </c>
      <c r="I564" s="130" t="s">
        <v>778</v>
      </c>
      <c r="J564" s="130" t="s">
        <v>169</v>
      </c>
    </row>
    <row r="565" spans="1:10" ht="14.25" x14ac:dyDescent="0.15">
      <c r="A565" s="130">
        <v>564</v>
      </c>
      <c r="B565" s="130">
        <v>4</v>
      </c>
      <c r="C565" s="130">
        <v>2</v>
      </c>
      <c r="D565" s="130">
        <v>1304</v>
      </c>
      <c r="E565" s="130" t="str">
        <f t="shared" si="8"/>
        <v>4-2-1304</v>
      </c>
      <c r="F565" s="131">
        <v>88.44</v>
      </c>
      <c r="G565" s="131">
        <v>72.12</v>
      </c>
      <c r="H565" s="130" t="s">
        <v>776</v>
      </c>
      <c r="I565" s="130" t="s">
        <v>777</v>
      </c>
      <c r="J565" s="130" t="s">
        <v>364</v>
      </c>
    </row>
    <row r="566" spans="1:10" ht="14.25" x14ac:dyDescent="0.15">
      <c r="A566" s="130">
        <v>565</v>
      </c>
      <c r="B566" s="130">
        <v>4</v>
      </c>
      <c r="C566" s="130">
        <v>2</v>
      </c>
      <c r="D566" s="130">
        <v>1401</v>
      </c>
      <c r="E566" s="130" t="str">
        <f t="shared" si="8"/>
        <v>4-2-1401</v>
      </c>
      <c r="F566" s="131">
        <v>88.58</v>
      </c>
      <c r="G566" s="131">
        <v>72.239999999999995</v>
      </c>
      <c r="H566" s="130" t="s">
        <v>776</v>
      </c>
      <c r="I566" s="130" t="s">
        <v>777</v>
      </c>
      <c r="J566" s="130" t="s">
        <v>366</v>
      </c>
    </row>
    <row r="567" spans="1:10" ht="14.25" x14ac:dyDescent="0.15">
      <c r="A567" s="130">
        <v>566</v>
      </c>
      <c r="B567" s="130">
        <v>4</v>
      </c>
      <c r="C567" s="130">
        <v>2</v>
      </c>
      <c r="D567" s="130">
        <v>1402</v>
      </c>
      <c r="E567" s="130" t="str">
        <f t="shared" si="8"/>
        <v>4-2-1402</v>
      </c>
      <c r="F567" s="131">
        <v>88.46</v>
      </c>
      <c r="G567" s="131">
        <v>72.14</v>
      </c>
      <c r="H567" s="130" t="s">
        <v>776</v>
      </c>
      <c r="I567" s="130" t="s">
        <v>778</v>
      </c>
      <c r="J567" s="130" t="s">
        <v>780</v>
      </c>
    </row>
    <row r="568" spans="1:10" ht="14.25" x14ac:dyDescent="0.15">
      <c r="A568" s="130">
        <v>567</v>
      </c>
      <c r="B568" s="130">
        <v>4</v>
      </c>
      <c r="C568" s="130">
        <v>2</v>
      </c>
      <c r="D568" s="130">
        <v>1403</v>
      </c>
      <c r="E568" s="130" t="str">
        <f t="shared" si="8"/>
        <v>4-2-1403</v>
      </c>
      <c r="F568" s="131">
        <v>88.46</v>
      </c>
      <c r="G568" s="131">
        <v>72.14</v>
      </c>
      <c r="H568" s="130" t="s">
        <v>776</v>
      </c>
      <c r="I568" s="130" t="s">
        <v>778</v>
      </c>
      <c r="J568" s="130" t="s">
        <v>169</v>
      </c>
    </row>
    <row r="569" spans="1:10" ht="14.25" x14ac:dyDescent="0.15">
      <c r="A569" s="130">
        <v>568</v>
      </c>
      <c r="B569" s="130">
        <v>4</v>
      </c>
      <c r="C569" s="130">
        <v>2</v>
      </c>
      <c r="D569" s="130">
        <v>1404</v>
      </c>
      <c r="E569" s="130" t="str">
        <f t="shared" si="8"/>
        <v>4-2-1404</v>
      </c>
      <c r="F569" s="131">
        <v>88.44</v>
      </c>
      <c r="G569" s="131">
        <v>72.12</v>
      </c>
      <c r="H569" s="130" t="s">
        <v>776</v>
      </c>
      <c r="I569" s="130" t="s">
        <v>777</v>
      </c>
      <c r="J569" s="130" t="s">
        <v>364</v>
      </c>
    </row>
    <row r="570" spans="1:10" ht="14.25" x14ac:dyDescent="0.15">
      <c r="A570" s="130">
        <v>569</v>
      </c>
      <c r="B570" s="130">
        <v>4</v>
      </c>
      <c r="C570" s="130">
        <v>2</v>
      </c>
      <c r="D570" s="130">
        <v>1501</v>
      </c>
      <c r="E570" s="130" t="str">
        <f t="shared" si="8"/>
        <v>4-2-1501</v>
      </c>
      <c r="F570" s="131">
        <v>88.58</v>
      </c>
      <c r="G570" s="131">
        <v>72.239999999999995</v>
      </c>
      <c r="H570" s="130" t="s">
        <v>776</v>
      </c>
      <c r="I570" s="130" t="s">
        <v>777</v>
      </c>
      <c r="J570" s="130" t="s">
        <v>366</v>
      </c>
    </row>
    <row r="571" spans="1:10" ht="14.25" x14ac:dyDescent="0.15">
      <c r="A571" s="130">
        <v>570</v>
      </c>
      <c r="B571" s="130">
        <v>4</v>
      </c>
      <c r="C571" s="130">
        <v>2</v>
      </c>
      <c r="D571" s="130">
        <v>1502</v>
      </c>
      <c r="E571" s="130" t="str">
        <f t="shared" si="8"/>
        <v>4-2-1502</v>
      </c>
      <c r="F571" s="131">
        <v>88.46</v>
      </c>
      <c r="G571" s="131">
        <v>72.14</v>
      </c>
      <c r="H571" s="130" t="s">
        <v>776</v>
      </c>
      <c r="I571" s="130" t="s">
        <v>778</v>
      </c>
      <c r="J571" s="130" t="s">
        <v>780</v>
      </c>
    </row>
    <row r="572" spans="1:10" ht="14.25" x14ac:dyDescent="0.15">
      <c r="A572" s="130">
        <v>571</v>
      </c>
      <c r="B572" s="130">
        <v>4</v>
      </c>
      <c r="C572" s="130">
        <v>2</v>
      </c>
      <c r="D572" s="130">
        <v>1503</v>
      </c>
      <c r="E572" s="130" t="str">
        <f t="shared" si="8"/>
        <v>4-2-1503</v>
      </c>
      <c r="F572" s="131">
        <v>88.46</v>
      </c>
      <c r="G572" s="131">
        <v>72.14</v>
      </c>
      <c r="H572" s="130" t="s">
        <v>776</v>
      </c>
      <c r="I572" s="130" t="s">
        <v>778</v>
      </c>
      <c r="J572" s="130" t="s">
        <v>169</v>
      </c>
    </row>
    <row r="573" spans="1:10" ht="14.25" x14ac:dyDescent="0.15">
      <c r="A573" s="130">
        <v>572</v>
      </c>
      <c r="B573" s="130">
        <v>4</v>
      </c>
      <c r="C573" s="130">
        <v>2</v>
      </c>
      <c r="D573" s="130">
        <v>1504</v>
      </c>
      <c r="E573" s="130" t="str">
        <f t="shared" si="8"/>
        <v>4-2-1504</v>
      </c>
      <c r="F573" s="131">
        <v>88.44</v>
      </c>
      <c r="G573" s="131">
        <v>72.12</v>
      </c>
      <c r="H573" s="130" t="s">
        <v>776</v>
      </c>
      <c r="I573" s="130" t="s">
        <v>777</v>
      </c>
      <c r="J573" s="130" t="s">
        <v>364</v>
      </c>
    </row>
    <row r="574" spans="1:10" ht="14.25" x14ac:dyDescent="0.15">
      <c r="A574" s="130">
        <v>573</v>
      </c>
      <c r="B574" s="130">
        <v>4</v>
      </c>
      <c r="C574" s="130">
        <v>2</v>
      </c>
      <c r="D574" s="130">
        <v>1601</v>
      </c>
      <c r="E574" s="130" t="str">
        <f t="shared" si="8"/>
        <v>4-2-1601</v>
      </c>
      <c r="F574" s="131">
        <v>88.58</v>
      </c>
      <c r="G574" s="131">
        <v>72.239999999999995</v>
      </c>
      <c r="H574" s="130" t="s">
        <v>776</v>
      </c>
      <c r="I574" s="130" t="s">
        <v>777</v>
      </c>
      <c r="J574" s="130" t="s">
        <v>366</v>
      </c>
    </row>
    <row r="575" spans="1:10" ht="14.25" x14ac:dyDescent="0.15">
      <c r="A575" s="130">
        <v>574</v>
      </c>
      <c r="B575" s="130">
        <v>4</v>
      </c>
      <c r="C575" s="130">
        <v>2</v>
      </c>
      <c r="D575" s="130">
        <v>1602</v>
      </c>
      <c r="E575" s="130" t="str">
        <f t="shared" si="8"/>
        <v>4-2-1602</v>
      </c>
      <c r="F575" s="131">
        <v>88.46</v>
      </c>
      <c r="G575" s="131">
        <v>72.14</v>
      </c>
      <c r="H575" s="130" t="s">
        <v>776</v>
      </c>
      <c r="I575" s="130" t="s">
        <v>778</v>
      </c>
      <c r="J575" s="130" t="s">
        <v>780</v>
      </c>
    </row>
    <row r="576" spans="1:10" ht="14.25" x14ac:dyDescent="0.15">
      <c r="A576" s="130">
        <v>575</v>
      </c>
      <c r="B576" s="130">
        <v>4</v>
      </c>
      <c r="C576" s="130">
        <v>2</v>
      </c>
      <c r="D576" s="130">
        <v>1603</v>
      </c>
      <c r="E576" s="130" t="str">
        <f t="shared" si="8"/>
        <v>4-2-1603</v>
      </c>
      <c r="F576" s="131">
        <v>88.46</v>
      </c>
      <c r="G576" s="131">
        <v>72.14</v>
      </c>
      <c r="H576" s="130" t="s">
        <v>776</v>
      </c>
      <c r="I576" s="130" t="s">
        <v>778</v>
      </c>
      <c r="J576" s="130" t="s">
        <v>169</v>
      </c>
    </row>
    <row r="577" spans="1:10" ht="14.25" x14ac:dyDescent="0.15">
      <c r="A577" s="130">
        <v>576</v>
      </c>
      <c r="B577" s="130">
        <v>4</v>
      </c>
      <c r="C577" s="130">
        <v>2</v>
      </c>
      <c r="D577" s="130">
        <v>1604</v>
      </c>
      <c r="E577" s="130" t="str">
        <f t="shared" si="8"/>
        <v>4-2-1604</v>
      </c>
      <c r="F577" s="131">
        <v>88.44</v>
      </c>
      <c r="G577" s="131">
        <v>72.12</v>
      </c>
      <c r="H577" s="130" t="s">
        <v>776</v>
      </c>
      <c r="I577" s="130" t="s">
        <v>777</v>
      </c>
      <c r="J577" s="130" t="s">
        <v>364</v>
      </c>
    </row>
    <row r="578" spans="1:10" ht="14.25" x14ac:dyDescent="0.15">
      <c r="A578" s="130">
        <v>577</v>
      </c>
      <c r="B578" s="130">
        <v>4</v>
      </c>
      <c r="C578" s="130">
        <v>3</v>
      </c>
      <c r="D578" s="130">
        <v>101</v>
      </c>
      <c r="E578" s="130" t="str">
        <f t="shared" ref="E578:E641" si="9">B578&amp;-C578&amp;-D578</f>
        <v>4-3-101</v>
      </c>
      <c r="F578" s="131">
        <v>88.44</v>
      </c>
      <c r="G578" s="131">
        <v>72.12</v>
      </c>
      <c r="H578" s="130" t="s">
        <v>776</v>
      </c>
      <c r="I578" s="130" t="s">
        <v>777</v>
      </c>
      <c r="J578" s="130" t="s">
        <v>366</v>
      </c>
    </row>
    <row r="579" spans="1:10" ht="14.25" x14ac:dyDescent="0.15">
      <c r="A579" s="130">
        <v>578</v>
      </c>
      <c r="B579" s="130">
        <v>4</v>
      </c>
      <c r="C579" s="130">
        <v>3</v>
      </c>
      <c r="D579" s="130">
        <v>102</v>
      </c>
      <c r="E579" s="130" t="str">
        <f t="shared" si="9"/>
        <v>4-3-102</v>
      </c>
      <c r="F579" s="131">
        <v>88.46</v>
      </c>
      <c r="G579" s="131">
        <v>72.14</v>
      </c>
      <c r="H579" s="130" t="s">
        <v>776</v>
      </c>
      <c r="I579" s="130" t="s">
        <v>778</v>
      </c>
      <c r="J579" s="130" t="s">
        <v>780</v>
      </c>
    </row>
    <row r="580" spans="1:10" ht="14.25" x14ac:dyDescent="0.15">
      <c r="A580" s="130">
        <v>579</v>
      </c>
      <c r="B580" s="130">
        <v>4</v>
      </c>
      <c r="C580" s="130">
        <v>3</v>
      </c>
      <c r="D580" s="130">
        <v>103</v>
      </c>
      <c r="E580" s="130" t="str">
        <f t="shared" si="9"/>
        <v>4-3-103</v>
      </c>
      <c r="F580" s="131">
        <v>88.46</v>
      </c>
      <c r="G580" s="131">
        <v>72.14</v>
      </c>
      <c r="H580" s="130" t="s">
        <v>776</v>
      </c>
      <c r="I580" s="130" t="s">
        <v>778</v>
      </c>
      <c r="J580" s="130" t="s">
        <v>169</v>
      </c>
    </row>
    <row r="581" spans="1:10" ht="14.25" x14ac:dyDescent="0.15">
      <c r="A581" s="130">
        <v>580</v>
      </c>
      <c r="B581" s="130">
        <v>4</v>
      </c>
      <c r="C581" s="130">
        <v>3</v>
      </c>
      <c r="D581" s="130">
        <v>104</v>
      </c>
      <c r="E581" s="130" t="str">
        <f t="shared" si="9"/>
        <v>4-3-104</v>
      </c>
      <c r="F581" s="131">
        <v>89.18</v>
      </c>
      <c r="G581" s="131">
        <v>72.73</v>
      </c>
      <c r="H581" s="130" t="s">
        <v>776</v>
      </c>
      <c r="I581" s="130" t="s">
        <v>777</v>
      </c>
      <c r="J581" s="130" t="s">
        <v>170</v>
      </c>
    </row>
    <row r="582" spans="1:10" ht="14.25" x14ac:dyDescent="0.15">
      <c r="A582" s="130">
        <v>581</v>
      </c>
      <c r="B582" s="130">
        <v>4</v>
      </c>
      <c r="C582" s="130">
        <v>3</v>
      </c>
      <c r="D582" s="130">
        <v>201</v>
      </c>
      <c r="E582" s="130" t="str">
        <f t="shared" si="9"/>
        <v>4-3-201</v>
      </c>
      <c r="F582" s="131">
        <v>88.44</v>
      </c>
      <c r="G582" s="131">
        <v>72.12</v>
      </c>
      <c r="H582" s="130" t="s">
        <v>776</v>
      </c>
      <c r="I582" s="130" t="s">
        <v>777</v>
      </c>
      <c r="J582" s="130" t="s">
        <v>366</v>
      </c>
    </row>
    <row r="583" spans="1:10" ht="14.25" x14ac:dyDescent="0.15">
      <c r="A583" s="130">
        <v>582</v>
      </c>
      <c r="B583" s="130">
        <v>4</v>
      </c>
      <c r="C583" s="130">
        <v>3</v>
      </c>
      <c r="D583" s="130">
        <v>202</v>
      </c>
      <c r="E583" s="130" t="str">
        <f t="shared" si="9"/>
        <v>4-3-202</v>
      </c>
      <c r="F583" s="131">
        <v>88.46</v>
      </c>
      <c r="G583" s="131">
        <v>72.14</v>
      </c>
      <c r="H583" s="130" t="s">
        <v>776</v>
      </c>
      <c r="I583" s="130" t="s">
        <v>778</v>
      </c>
      <c r="J583" s="130" t="s">
        <v>780</v>
      </c>
    </row>
    <row r="584" spans="1:10" ht="14.25" x14ac:dyDescent="0.15">
      <c r="A584" s="130">
        <v>583</v>
      </c>
      <c r="B584" s="130">
        <v>4</v>
      </c>
      <c r="C584" s="130">
        <v>3</v>
      </c>
      <c r="D584" s="130">
        <v>203</v>
      </c>
      <c r="E584" s="130" t="str">
        <f t="shared" si="9"/>
        <v>4-3-203</v>
      </c>
      <c r="F584" s="131">
        <v>88.46</v>
      </c>
      <c r="G584" s="131">
        <v>72.14</v>
      </c>
      <c r="H584" s="130" t="s">
        <v>776</v>
      </c>
      <c r="I584" s="130" t="s">
        <v>778</v>
      </c>
      <c r="J584" s="130" t="s">
        <v>169</v>
      </c>
    </row>
    <row r="585" spans="1:10" ht="14.25" x14ac:dyDescent="0.15">
      <c r="A585" s="130">
        <v>584</v>
      </c>
      <c r="B585" s="130">
        <v>4</v>
      </c>
      <c r="C585" s="130">
        <v>3</v>
      </c>
      <c r="D585" s="130">
        <v>204</v>
      </c>
      <c r="E585" s="130" t="str">
        <f t="shared" si="9"/>
        <v>4-3-204</v>
      </c>
      <c r="F585" s="131">
        <v>89.18</v>
      </c>
      <c r="G585" s="131">
        <v>72.73</v>
      </c>
      <c r="H585" s="130" t="s">
        <v>776</v>
      </c>
      <c r="I585" s="130" t="s">
        <v>777</v>
      </c>
      <c r="J585" s="130" t="s">
        <v>170</v>
      </c>
    </row>
    <row r="586" spans="1:10" ht="14.25" x14ac:dyDescent="0.15">
      <c r="A586" s="130">
        <v>585</v>
      </c>
      <c r="B586" s="130">
        <v>4</v>
      </c>
      <c r="C586" s="130">
        <v>3</v>
      </c>
      <c r="D586" s="130">
        <v>301</v>
      </c>
      <c r="E586" s="130" t="str">
        <f t="shared" si="9"/>
        <v>4-3-301</v>
      </c>
      <c r="F586" s="131">
        <v>88.44</v>
      </c>
      <c r="G586" s="131">
        <v>72.12</v>
      </c>
      <c r="H586" s="130" t="s">
        <v>776</v>
      </c>
      <c r="I586" s="130" t="s">
        <v>777</v>
      </c>
      <c r="J586" s="130" t="s">
        <v>366</v>
      </c>
    </row>
    <row r="587" spans="1:10" ht="14.25" x14ac:dyDescent="0.15">
      <c r="A587" s="130">
        <v>586</v>
      </c>
      <c r="B587" s="130">
        <v>4</v>
      </c>
      <c r="C587" s="130">
        <v>3</v>
      </c>
      <c r="D587" s="130">
        <v>302</v>
      </c>
      <c r="E587" s="130" t="str">
        <f t="shared" si="9"/>
        <v>4-3-302</v>
      </c>
      <c r="F587" s="131">
        <v>88.46</v>
      </c>
      <c r="G587" s="131">
        <v>72.14</v>
      </c>
      <c r="H587" s="130" t="s">
        <v>776</v>
      </c>
      <c r="I587" s="130" t="s">
        <v>778</v>
      </c>
      <c r="J587" s="130" t="s">
        <v>780</v>
      </c>
    </row>
    <row r="588" spans="1:10" ht="14.25" x14ac:dyDescent="0.15">
      <c r="A588" s="130">
        <v>587</v>
      </c>
      <c r="B588" s="130">
        <v>4</v>
      </c>
      <c r="C588" s="130">
        <v>3</v>
      </c>
      <c r="D588" s="130">
        <v>303</v>
      </c>
      <c r="E588" s="130" t="str">
        <f t="shared" si="9"/>
        <v>4-3-303</v>
      </c>
      <c r="F588" s="131">
        <v>88.46</v>
      </c>
      <c r="G588" s="131">
        <v>72.14</v>
      </c>
      <c r="H588" s="130" t="s">
        <v>776</v>
      </c>
      <c r="I588" s="130" t="s">
        <v>778</v>
      </c>
      <c r="J588" s="130" t="s">
        <v>169</v>
      </c>
    </row>
    <row r="589" spans="1:10" ht="14.25" x14ac:dyDescent="0.15">
      <c r="A589" s="130">
        <v>588</v>
      </c>
      <c r="B589" s="130">
        <v>4</v>
      </c>
      <c r="C589" s="130">
        <v>3</v>
      </c>
      <c r="D589" s="130">
        <v>304</v>
      </c>
      <c r="E589" s="130" t="str">
        <f t="shared" si="9"/>
        <v>4-3-304</v>
      </c>
      <c r="F589" s="131">
        <v>89.18</v>
      </c>
      <c r="G589" s="131">
        <v>72.73</v>
      </c>
      <c r="H589" s="130" t="s">
        <v>776</v>
      </c>
      <c r="I589" s="130" t="s">
        <v>777</v>
      </c>
      <c r="J589" s="130" t="s">
        <v>170</v>
      </c>
    </row>
    <row r="590" spans="1:10" ht="14.25" x14ac:dyDescent="0.15">
      <c r="A590" s="130">
        <v>589</v>
      </c>
      <c r="B590" s="130">
        <v>4</v>
      </c>
      <c r="C590" s="130">
        <v>3</v>
      </c>
      <c r="D590" s="130">
        <v>401</v>
      </c>
      <c r="E590" s="130" t="str">
        <f t="shared" si="9"/>
        <v>4-3-401</v>
      </c>
      <c r="F590" s="131">
        <v>88.44</v>
      </c>
      <c r="G590" s="131">
        <v>72.12</v>
      </c>
      <c r="H590" s="130" t="s">
        <v>776</v>
      </c>
      <c r="I590" s="130" t="s">
        <v>777</v>
      </c>
      <c r="J590" s="130" t="s">
        <v>366</v>
      </c>
    </row>
    <row r="591" spans="1:10" ht="14.25" x14ac:dyDescent="0.15">
      <c r="A591" s="130">
        <v>590</v>
      </c>
      <c r="B591" s="130">
        <v>4</v>
      </c>
      <c r="C591" s="130">
        <v>3</v>
      </c>
      <c r="D591" s="130">
        <v>402</v>
      </c>
      <c r="E591" s="130" t="str">
        <f t="shared" si="9"/>
        <v>4-3-402</v>
      </c>
      <c r="F591" s="131">
        <v>88.46</v>
      </c>
      <c r="G591" s="131">
        <v>72.14</v>
      </c>
      <c r="H591" s="130" t="s">
        <v>776</v>
      </c>
      <c r="I591" s="130" t="s">
        <v>778</v>
      </c>
      <c r="J591" s="130" t="s">
        <v>780</v>
      </c>
    </row>
    <row r="592" spans="1:10" ht="14.25" x14ac:dyDescent="0.15">
      <c r="A592" s="130">
        <v>591</v>
      </c>
      <c r="B592" s="130">
        <v>4</v>
      </c>
      <c r="C592" s="130">
        <v>3</v>
      </c>
      <c r="D592" s="130">
        <v>403</v>
      </c>
      <c r="E592" s="130" t="str">
        <f t="shared" si="9"/>
        <v>4-3-403</v>
      </c>
      <c r="F592" s="131">
        <v>88.46</v>
      </c>
      <c r="G592" s="131">
        <v>72.14</v>
      </c>
      <c r="H592" s="130" t="s">
        <v>776</v>
      </c>
      <c r="I592" s="130" t="s">
        <v>778</v>
      </c>
      <c r="J592" s="130" t="s">
        <v>169</v>
      </c>
    </row>
    <row r="593" spans="1:10" ht="14.25" x14ac:dyDescent="0.15">
      <c r="A593" s="130">
        <v>592</v>
      </c>
      <c r="B593" s="130">
        <v>4</v>
      </c>
      <c r="C593" s="130">
        <v>3</v>
      </c>
      <c r="D593" s="130">
        <v>404</v>
      </c>
      <c r="E593" s="130" t="str">
        <f t="shared" si="9"/>
        <v>4-3-404</v>
      </c>
      <c r="F593" s="131">
        <v>89.18</v>
      </c>
      <c r="G593" s="131">
        <v>72.73</v>
      </c>
      <c r="H593" s="130" t="s">
        <v>776</v>
      </c>
      <c r="I593" s="130" t="s">
        <v>777</v>
      </c>
      <c r="J593" s="130" t="s">
        <v>170</v>
      </c>
    </row>
    <row r="594" spans="1:10" ht="14.25" x14ac:dyDescent="0.15">
      <c r="A594" s="130">
        <v>593</v>
      </c>
      <c r="B594" s="130">
        <v>4</v>
      </c>
      <c r="C594" s="130">
        <v>3</v>
      </c>
      <c r="D594" s="130">
        <v>501</v>
      </c>
      <c r="E594" s="130" t="str">
        <f t="shared" si="9"/>
        <v>4-3-501</v>
      </c>
      <c r="F594" s="131">
        <v>88.44</v>
      </c>
      <c r="G594" s="131">
        <v>72.12</v>
      </c>
      <c r="H594" s="130" t="s">
        <v>776</v>
      </c>
      <c r="I594" s="130" t="s">
        <v>777</v>
      </c>
      <c r="J594" s="130" t="s">
        <v>366</v>
      </c>
    </row>
    <row r="595" spans="1:10" ht="14.25" x14ac:dyDescent="0.15">
      <c r="A595" s="130">
        <v>594</v>
      </c>
      <c r="B595" s="130">
        <v>4</v>
      </c>
      <c r="C595" s="130">
        <v>3</v>
      </c>
      <c r="D595" s="130">
        <v>502</v>
      </c>
      <c r="E595" s="130" t="str">
        <f t="shared" si="9"/>
        <v>4-3-502</v>
      </c>
      <c r="F595" s="131">
        <v>88.46</v>
      </c>
      <c r="G595" s="131">
        <v>72.14</v>
      </c>
      <c r="H595" s="130" t="s">
        <v>776</v>
      </c>
      <c r="I595" s="130" t="s">
        <v>778</v>
      </c>
      <c r="J595" s="130" t="s">
        <v>780</v>
      </c>
    </row>
    <row r="596" spans="1:10" ht="14.25" x14ac:dyDescent="0.15">
      <c r="A596" s="130">
        <v>595</v>
      </c>
      <c r="B596" s="130">
        <v>4</v>
      </c>
      <c r="C596" s="130">
        <v>3</v>
      </c>
      <c r="D596" s="130">
        <v>503</v>
      </c>
      <c r="E596" s="130" t="str">
        <f t="shared" si="9"/>
        <v>4-3-503</v>
      </c>
      <c r="F596" s="131">
        <v>88.46</v>
      </c>
      <c r="G596" s="131">
        <v>72.14</v>
      </c>
      <c r="H596" s="130" t="s">
        <v>776</v>
      </c>
      <c r="I596" s="130" t="s">
        <v>778</v>
      </c>
      <c r="J596" s="130" t="s">
        <v>169</v>
      </c>
    </row>
    <row r="597" spans="1:10" ht="14.25" x14ac:dyDescent="0.15">
      <c r="A597" s="130">
        <v>596</v>
      </c>
      <c r="B597" s="130">
        <v>4</v>
      </c>
      <c r="C597" s="130">
        <v>3</v>
      </c>
      <c r="D597" s="130">
        <v>504</v>
      </c>
      <c r="E597" s="130" t="str">
        <f t="shared" si="9"/>
        <v>4-3-504</v>
      </c>
      <c r="F597" s="131">
        <v>89.18</v>
      </c>
      <c r="G597" s="131">
        <v>72.73</v>
      </c>
      <c r="H597" s="130" t="s">
        <v>776</v>
      </c>
      <c r="I597" s="130" t="s">
        <v>777</v>
      </c>
      <c r="J597" s="130" t="s">
        <v>170</v>
      </c>
    </row>
    <row r="598" spans="1:10" ht="14.25" x14ac:dyDescent="0.15">
      <c r="A598" s="130">
        <v>597</v>
      </c>
      <c r="B598" s="130">
        <v>4</v>
      </c>
      <c r="C598" s="130">
        <v>3</v>
      </c>
      <c r="D598" s="130">
        <v>601</v>
      </c>
      <c r="E598" s="130" t="str">
        <f t="shared" si="9"/>
        <v>4-3-601</v>
      </c>
      <c r="F598" s="131">
        <v>88.44</v>
      </c>
      <c r="G598" s="131">
        <v>72.12</v>
      </c>
      <c r="H598" s="130" t="s">
        <v>776</v>
      </c>
      <c r="I598" s="130" t="s">
        <v>777</v>
      </c>
      <c r="J598" s="130" t="s">
        <v>366</v>
      </c>
    </row>
    <row r="599" spans="1:10" ht="14.25" x14ac:dyDescent="0.15">
      <c r="A599" s="130">
        <v>598</v>
      </c>
      <c r="B599" s="130">
        <v>4</v>
      </c>
      <c r="C599" s="130">
        <v>3</v>
      </c>
      <c r="D599" s="130">
        <v>602</v>
      </c>
      <c r="E599" s="130" t="str">
        <f t="shared" si="9"/>
        <v>4-3-602</v>
      </c>
      <c r="F599" s="131">
        <v>88.46</v>
      </c>
      <c r="G599" s="131">
        <v>72.14</v>
      </c>
      <c r="H599" s="130" t="s">
        <v>776</v>
      </c>
      <c r="I599" s="130" t="s">
        <v>778</v>
      </c>
      <c r="J599" s="130" t="s">
        <v>780</v>
      </c>
    </row>
    <row r="600" spans="1:10" ht="14.25" x14ac:dyDescent="0.15">
      <c r="A600" s="130">
        <v>599</v>
      </c>
      <c r="B600" s="130">
        <v>4</v>
      </c>
      <c r="C600" s="130">
        <v>3</v>
      </c>
      <c r="D600" s="130">
        <v>603</v>
      </c>
      <c r="E600" s="130" t="str">
        <f t="shared" si="9"/>
        <v>4-3-603</v>
      </c>
      <c r="F600" s="131">
        <v>88.46</v>
      </c>
      <c r="G600" s="131">
        <v>72.14</v>
      </c>
      <c r="H600" s="130" t="s">
        <v>776</v>
      </c>
      <c r="I600" s="130" t="s">
        <v>778</v>
      </c>
      <c r="J600" s="130" t="s">
        <v>169</v>
      </c>
    </row>
    <row r="601" spans="1:10" ht="14.25" x14ac:dyDescent="0.15">
      <c r="A601" s="130">
        <v>600</v>
      </c>
      <c r="B601" s="130">
        <v>4</v>
      </c>
      <c r="C601" s="130">
        <v>3</v>
      </c>
      <c r="D601" s="130">
        <v>604</v>
      </c>
      <c r="E601" s="130" t="str">
        <f t="shared" si="9"/>
        <v>4-3-604</v>
      </c>
      <c r="F601" s="131">
        <v>89.18</v>
      </c>
      <c r="G601" s="131">
        <v>72.73</v>
      </c>
      <c r="H601" s="130" t="s">
        <v>776</v>
      </c>
      <c r="I601" s="130" t="s">
        <v>777</v>
      </c>
      <c r="J601" s="130" t="s">
        <v>170</v>
      </c>
    </row>
    <row r="602" spans="1:10" ht="14.25" x14ac:dyDescent="0.15">
      <c r="A602" s="130">
        <v>601</v>
      </c>
      <c r="B602" s="130">
        <v>4</v>
      </c>
      <c r="C602" s="130">
        <v>3</v>
      </c>
      <c r="D602" s="130">
        <v>701</v>
      </c>
      <c r="E602" s="130" t="str">
        <f t="shared" si="9"/>
        <v>4-3-701</v>
      </c>
      <c r="F602" s="131">
        <v>88.44</v>
      </c>
      <c r="G602" s="131">
        <v>72.12</v>
      </c>
      <c r="H602" s="130" t="s">
        <v>776</v>
      </c>
      <c r="I602" s="130" t="s">
        <v>777</v>
      </c>
      <c r="J602" s="130" t="s">
        <v>366</v>
      </c>
    </row>
    <row r="603" spans="1:10" ht="14.25" x14ac:dyDescent="0.15">
      <c r="A603" s="130">
        <v>602</v>
      </c>
      <c r="B603" s="130">
        <v>4</v>
      </c>
      <c r="C603" s="130">
        <v>3</v>
      </c>
      <c r="D603" s="130">
        <v>702</v>
      </c>
      <c r="E603" s="130" t="str">
        <f t="shared" si="9"/>
        <v>4-3-702</v>
      </c>
      <c r="F603" s="131">
        <v>88.46</v>
      </c>
      <c r="G603" s="131">
        <v>72.14</v>
      </c>
      <c r="H603" s="130" t="s">
        <v>776</v>
      </c>
      <c r="I603" s="130" t="s">
        <v>778</v>
      </c>
      <c r="J603" s="130" t="s">
        <v>780</v>
      </c>
    </row>
    <row r="604" spans="1:10" ht="14.25" x14ac:dyDescent="0.15">
      <c r="A604" s="130">
        <v>603</v>
      </c>
      <c r="B604" s="130">
        <v>4</v>
      </c>
      <c r="C604" s="130">
        <v>3</v>
      </c>
      <c r="D604" s="130">
        <v>703</v>
      </c>
      <c r="E604" s="130" t="str">
        <f t="shared" si="9"/>
        <v>4-3-703</v>
      </c>
      <c r="F604" s="131">
        <v>88.46</v>
      </c>
      <c r="G604" s="131">
        <v>72.14</v>
      </c>
      <c r="H604" s="130" t="s">
        <v>776</v>
      </c>
      <c r="I604" s="130" t="s">
        <v>778</v>
      </c>
      <c r="J604" s="130" t="s">
        <v>169</v>
      </c>
    </row>
    <row r="605" spans="1:10" ht="14.25" x14ac:dyDescent="0.15">
      <c r="A605" s="130">
        <v>604</v>
      </c>
      <c r="B605" s="130">
        <v>4</v>
      </c>
      <c r="C605" s="130">
        <v>3</v>
      </c>
      <c r="D605" s="130">
        <v>704</v>
      </c>
      <c r="E605" s="130" t="str">
        <f t="shared" si="9"/>
        <v>4-3-704</v>
      </c>
      <c r="F605" s="131">
        <v>89.18</v>
      </c>
      <c r="G605" s="131">
        <v>72.73</v>
      </c>
      <c r="H605" s="130" t="s">
        <v>776</v>
      </c>
      <c r="I605" s="130" t="s">
        <v>777</v>
      </c>
      <c r="J605" s="130" t="s">
        <v>170</v>
      </c>
    </row>
    <row r="606" spans="1:10" ht="14.25" x14ac:dyDescent="0.15">
      <c r="A606" s="130">
        <v>605</v>
      </c>
      <c r="B606" s="130">
        <v>4</v>
      </c>
      <c r="C606" s="130">
        <v>3</v>
      </c>
      <c r="D606" s="130">
        <v>801</v>
      </c>
      <c r="E606" s="130" t="str">
        <f t="shared" si="9"/>
        <v>4-3-801</v>
      </c>
      <c r="F606" s="131">
        <v>88.44</v>
      </c>
      <c r="G606" s="131">
        <v>72.12</v>
      </c>
      <c r="H606" s="130" t="s">
        <v>776</v>
      </c>
      <c r="I606" s="130" t="s">
        <v>777</v>
      </c>
      <c r="J606" s="130" t="s">
        <v>366</v>
      </c>
    </row>
    <row r="607" spans="1:10" ht="14.25" x14ac:dyDescent="0.15">
      <c r="A607" s="130">
        <v>606</v>
      </c>
      <c r="B607" s="130">
        <v>4</v>
      </c>
      <c r="C607" s="130">
        <v>3</v>
      </c>
      <c r="D607" s="130">
        <v>802</v>
      </c>
      <c r="E607" s="130" t="str">
        <f t="shared" si="9"/>
        <v>4-3-802</v>
      </c>
      <c r="F607" s="131">
        <v>88.46</v>
      </c>
      <c r="G607" s="131">
        <v>72.14</v>
      </c>
      <c r="H607" s="130" t="s">
        <v>776</v>
      </c>
      <c r="I607" s="130" t="s">
        <v>778</v>
      </c>
      <c r="J607" s="130" t="s">
        <v>780</v>
      </c>
    </row>
    <row r="608" spans="1:10" ht="14.25" x14ac:dyDescent="0.15">
      <c r="A608" s="130">
        <v>607</v>
      </c>
      <c r="B608" s="130">
        <v>4</v>
      </c>
      <c r="C608" s="130">
        <v>3</v>
      </c>
      <c r="D608" s="130">
        <v>803</v>
      </c>
      <c r="E608" s="130" t="str">
        <f t="shared" si="9"/>
        <v>4-3-803</v>
      </c>
      <c r="F608" s="131">
        <v>88.46</v>
      </c>
      <c r="G608" s="131">
        <v>72.14</v>
      </c>
      <c r="H608" s="130" t="s">
        <v>776</v>
      </c>
      <c r="I608" s="130" t="s">
        <v>778</v>
      </c>
      <c r="J608" s="130" t="s">
        <v>169</v>
      </c>
    </row>
    <row r="609" spans="1:10" ht="14.25" x14ac:dyDescent="0.15">
      <c r="A609" s="130">
        <v>608</v>
      </c>
      <c r="B609" s="130">
        <v>4</v>
      </c>
      <c r="C609" s="130">
        <v>3</v>
      </c>
      <c r="D609" s="130">
        <v>804</v>
      </c>
      <c r="E609" s="130" t="str">
        <f t="shared" si="9"/>
        <v>4-3-804</v>
      </c>
      <c r="F609" s="131">
        <v>89.18</v>
      </c>
      <c r="G609" s="131">
        <v>72.73</v>
      </c>
      <c r="H609" s="130" t="s">
        <v>776</v>
      </c>
      <c r="I609" s="130" t="s">
        <v>777</v>
      </c>
      <c r="J609" s="130" t="s">
        <v>170</v>
      </c>
    </row>
    <row r="610" spans="1:10" ht="14.25" x14ac:dyDescent="0.15">
      <c r="A610" s="130">
        <v>609</v>
      </c>
      <c r="B610" s="130">
        <v>4</v>
      </c>
      <c r="C610" s="130">
        <v>3</v>
      </c>
      <c r="D610" s="130">
        <v>901</v>
      </c>
      <c r="E610" s="130" t="str">
        <f t="shared" si="9"/>
        <v>4-3-901</v>
      </c>
      <c r="F610" s="131">
        <v>88.44</v>
      </c>
      <c r="G610" s="131">
        <v>72.12</v>
      </c>
      <c r="H610" s="130" t="s">
        <v>776</v>
      </c>
      <c r="I610" s="130" t="s">
        <v>777</v>
      </c>
      <c r="J610" s="130" t="s">
        <v>366</v>
      </c>
    </row>
    <row r="611" spans="1:10" ht="14.25" x14ac:dyDescent="0.15">
      <c r="A611" s="130">
        <v>610</v>
      </c>
      <c r="B611" s="130">
        <v>4</v>
      </c>
      <c r="C611" s="130">
        <v>3</v>
      </c>
      <c r="D611" s="130">
        <v>902</v>
      </c>
      <c r="E611" s="130" t="str">
        <f t="shared" si="9"/>
        <v>4-3-902</v>
      </c>
      <c r="F611" s="131">
        <v>88.46</v>
      </c>
      <c r="G611" s="131">
        <v>72.14</v>
      </c>
      <c r="H611" s="130" t="s">
        <v>776</v>
      </c>
      <c r="I611" s="130" t="s">
        <v>778</v>
      </c>
      <c r="J611" s="130" t="s">
        <v>780</v>
      </c>
    </row>
    <row r="612" spans="1:10" ht="14.25" x14ac:dyDescent="0.15">
      <c r="A612" s="130">
        <v>611</v>
      </c>
      <c r="B612" s="130">
        <v>4</v>
      </c>
      <c r="C612" s="130">
        <v>3</v>
      </c>
      <c r="D612" s="130">
        <v>903</v>
      </c>
      <c r="E612" s="130" t="str">
        <f t="shared" si="9"/>
        <v>4-3-903</v>
      </c>
      <c r="F612" s="131">
        <v>88.46</v>
      </c>
      <c r="G612" s="131">
        <v>72.14</v>
      </c>
      <c r="H612" s="130" t="s">
        <v>776</v>
      </c>
      <c r="I612" s="130" t="s">
        <v>778</v>
      </c>
      <c r="J612" s="130" t="s">
        <v>169</v>
      </c>
    </row>
    <row r="613" spans="1:10" ht="14.25" x14ac:dyDescent="0.15">
      <c r="A613" s="130">
        <v>612</v>
      </c>
      <c r="B613" s="130">
        <v>4</v>
      </c>
      <c r="C613" s="130">
        <v>3</v>
      </c>
      <c r="D613" s="130">
        <v>904</v>
      </c>
      <c r="E613" s="130" t="str">
        <f t="shared" si="9"/>
        <v>4-3-904</v>
      </c>
      <c r="F613" s="131">
        <v>89.18</v>
      </c>
      <c r="G613" s="131">
        <v>72.73</v>
      </c>
      <c r="H613" s="130" t="s">
        <v>776</v>
      </c>
      <c r="I613" s="130" t="s">
        <v>777</v>
      </c>
      <c r="J613" s="130" t="s">
        <v>170</v>
      </c>
    </row>
    <row r="614" spans="1:10" ht="14.25" x14ac:dyDescent="0.15">
      <c r="A614" s="130">
        <v>613</v>
      </c>
      <c r="B614" s="130">
        <v>4</v>
      </c>
      <c r="C614" s="130">
        <v>3</v>
      </c>
      <c r="D614" s="130">
        <v>1001</v>
      </c>
      <c r="E614" s="130" t="str">
        <f t="shared" si="9"/>
        <v>4-3-1001</v>
      </c>
      <c r="F614" s="131">
        <v>88.44</v>
      </c>
      <c r="G614" s="131">
        <v>72.12</v>
      </c>
      <c r="H614" s="130" t="s">
        <v>776</v>
      </c>
      <c r="I614" s="130" t="s">
        <v>777</v>
      </c>
      <c r="J614" s="130" t="s">
        <v>366</v>
      </c>
    </row>
    <row r="615" spans="1:10" ht="14.25" x14ac:dyDescent="0.15">
      <c r="A615" s="130">
        <v>614</v>
      </c>
      <c r="B615" s="130">
        <v>4</v>
      </c>
      <c r="C615" s="130">
        <v>3</v>
      </c>
      <c r="D615" s="130">
        <v>1002</v>
      </c>
      <c r="E615" s="130" t="str">
        <f t="shared" si="9"/>
        <v>4-3-1002</v>
      </c>
      <c r="F615" s="131">
        <v>88.46</v>
      </c>
      <c r="G615" s="131">
        <v>72.14</v>
      </c>
      <c r="H615" s="130" t="s">
        <v>776</v>
      </c>
      <c r="I615" s="130" t="s">
        <v>778</v>
      </c>
      <c r="J615" s="130" t="s">
        <v>780</v>
      </c>
    </row>
    <row r="616" spans="1:10" ht="14.25" x14ac:dyDescent="0.15">
      <c r="A616" s="130">
        <v>615</v>
      </c>
      <c r="B616" s="130">
        <v>4</v>
      </c>
      <c r="C616" s="130">
        <v>3</v>
      </c>
      <c r="D616" s="130">
        <v>1003</v>
      </c>
      <c r="E616" s="130" t="str">
        <f t="shared" si="9"/>
        <v>4-3-1003</v>
      </c>
      <c r="F616" s="131">
        <v>88.46</v>
      </c>
      <c r="G616" s="131">
        <v>72.14</v>
      </c>
      <c r="H616" s="130" t="s">
        <v>776</v>
      </c>
      <c r="I616" s="130" t="s">
        <v>778</v>
      </c>
      <c r="J616" s="130" t="s">
        <v>169</v>
      </c>
    </row>
    <row r="617" spans="1:10" ht="14.25" x14ac:dyDescent="0.15">
      <c r="A617" s="130">
        <v>616</v>
      </c>
      <c r="B617" s="130">
        <v>4</v>
      </c>
      <c r="C617" s="130">
        <v>3</v>
      </c>
      <c r="D617" s="130">
        <v>1004</v>
      </c>
      <c r="E617" s="130" t="str">
        <f t="shared" si="9"/>
        <v>4-3-1004</v>
      </c>
      <c r="F617" s="131">
        <v>89.18</v>
      </c>
      <c r="G617" s="131">
        <v>72.73</v>
      </c>
      <c r="H617" s="130" t="s">
        <v>776</v>
      </c>
      <c r="I617" s="130" t="s">
        <v>777</v>
      </c>
      <c r="J617" s="130" t="s">
        <v>170</v>
      </c>
    </row>
    <row r="618" spans="1:10" ht="14.25" x14ac:dyDescent="0.15">
      <c r="A618" s="130">
        <v>617</v>
      </c>
      <c r="B618" s="130">
        <v>4</v>
      </c>
      <c r="C618" s="130">
        <v>3</v>
      </c>
      <c r="D618" s="130">
        <v>1101</v>
      </c>
      <c r="E618" s="130" t="str">
        <f t="shared" si="9"/>
        <v>4-3-1101</v>
      </c>
      <c r="F618" s="131">
        <v>88.44</v>
      </c>
      <c r="G618" s="131">
        <v>72.12</v>
      </c>
      <c r="H618" s="130" t="s">
        <v>776</v>
      </c>
      <c r="I618" s="130" t="s">
        <v>777</v>
      </c>
      <c r="J618" s="130" t="s">
        <v>366</v>
      </c>
    </row>
    <row r="619" spans="1:10" ht="14.25" x14ac:dyDescent="0.15">
      <c r="A619" s="130">
        <v>618</v>
      </c>
      <c r="B619" s="130">
        <v>4</v>
      </c>
      <c r="C619" s="130">
        <v>3</v>
      </c>
      <c r="D619" s="130">
        <v>1102</v>
      </c>
      <c r="E619" s="130" t="str">
        <f t="shared" si="9"/>
        <v>4-3-1102</v>
      </c>
      <c r="F619" s="131">
        <v>88.46</v>
      </c>
      <c r="G619" s="131">
        <v>72.14</v>
      </c>
      <c r="H619" s="130" t="s">
        <v>776</v>
      </c>
      <c r="I619" s="130" t="s">
        <v>778</v>
      </c>
      <c r="J619" s="130" t="s">
        <v>780</v>
      </c>
    </row>
    <row r="620" spans="1:10" ht="14.25" x14ac:dyDescent="0.15">
      <c r="A620" s="130">
        <v>619</v>
      </c>
      <c r="B620" s="130">
        <v>4</v>
      </c>
      <c r="C620" s="130">
        <v>3</v>
      </c>
      <c r="D620" s="130">
        <v>1103</v>
      </c>
      <c r="E620" s="130" t="str">
        <f t="shared" si="9"/>
        <v>4-3-1103</v>
      </c>
      <c r="F620" s="131">
        <v>88.46</v>
      </c>
      <c r="G620" s="131">
        <v>72.14</v>
      </c>
      <c r="H620" s="130" t="s">
        <v>776</v>
      </c>
      <c r="I620" s="130" t="s">
        <v>778</v>
      </c>
      <c r="J620" s="130" t="s">
        <v>169</v>
      </c>
    </row>
    <row r="621" spans="1:10" ht="14.25" x14ac:dyDescent="0.15">
      <c r="A621" s="130">
        <v>620</v>
      </c>
      <c r="B621" s="130">
        <v>4</v>
      </c>
      <c r="C621" s="130">
        <v>3</v>
      </c>
      <c r="D621" s="130">
        <v>1104</v>
      </c>
      <c r="E621" s="130" t="str">
        <f t="shared" si="9"/>
        <v>4-3-1104</v>
      </c>
      <c r="F621" s="131">
        <v>89.18</v>
      </c>
      <c r="G621" s="131">
        <v>72.73</v>
      </c>
      <c r="H621" s="130" t="s">
        <v>776</v>
      </c>
      <c r="I621" s="130" t="s">
        <v>777</v>
      </c>
      <c r="J621" s="130" t="s">
        <v>170</v>
      </c>
    </row>
    <row r="622" spans="1:10" ht="14.25" x14ac:dyDescent="0.15">
      <c r="A622" s="130">
        <v>621</v>
      </c>
      <c r="B622" s="130">
        <v>4</v>
      </c>
      <c r="C622" s="130">
        <v>3</v>
      </c>
      <c r="D622" s="130">
        <v>1201</v>
      </c>
      <c r="E622" s="130" t="str">
        <f t="shared" si="9"/>
        <v>4-3-1201</v>
      </c>
      <c r="F622" s="131">
        <v>88.44</v>
      </c>
      <c r="G622" s="131">
        <v>72.12</v>
      </c>
      <c r="H622" s="130" t="s">
        <v>776</v>
      </c>
      <c r="I622" s="130" t="s">
        <v>777</v>
      </c>
      <c r="J622" s="130" t="s">
        <v>366</v>
      </c>
    </row>
    <row r="623" spans="1:10" ht="14.25" x14ac:dyDescent="0.15">
      <c r="A623" s="130">
        <v>622</v>
      </c>
      <c r="B623" s="130">
        <v>4</v>
      </c>
      <c r="C623" s="130">
        <v>3</v>
      </c>
      <c r="D623" s="130">
        <v>1202</v>
      </c>
      <c r="E623" s="130" t="str">
        <f t="shared" si="9"/>
        <v>4-3-1202</v>
      </c>
      <c r="F623" s="131">
        <v>88.46</v>
      </c>
      <c r="G623" s="131">
        <v>72.14</v>
      </c>
      <c r="H623" s="130" t="s">
        <v>776</v>
      </c>
      <c r="I623" s="130" t="s">
        <v>778</v>
      </c>
      <c r="J623" s="130" t="s">
        <v>780</v>
      </c>
    </row>
    <row r="624" spans="1:10" ht="14.25" x14ac:dyDescent="0.15">
      <c r="A624" s="130">
        <v>623</v>
      </c>
      <c r="B624" s="130">
        <v>4</v>
      </c>
      <c r="C624" s="130">
        <v>3</v>
      </c>
      <c r="D624" s="130">
        <v>1203</v>
      </c>
      <c r="E624" s="130" t="str">
        <f t="shared" si="9"/>
        <v>4-3-1203</v>
      </c>
      <c r="F624" s="131">
        <v>88.46</v>
      </c>
      <c r="G624" s="131">
        <v>72.14</v>
      </c>
      <c r="H624" s="130" t="s">
        <v>776</v>
      </c>
      <c r="I624" s="130" t="s">
        <v>778</v>
      </c>
      <c r="J624" s="130" t="s">
        <v>169</v>
      </c>
    </row>
    <row r="625" spans="1:10" ht="14.25" x14ac:dyDescent="0.15">
      <c r="A625" s="130">
        <v>624</v>
      </c>
      <c r="B625" s="130">
        <v>4</v>
      </c>
      <c r="C625" s="130">
        <v>3</v>
      </c>
      <c r="D625" s="130">
        <v>1204</v>
      </c>
      <c r="E625" s="130" t="str">
        <f t="shared" si="9"/>
        <v>4-3-1204</v>
      </c>
      <c r="F625" s="131">
        <v>89.18</v>
      </c>
      <c r="G625" s="131">
        <v>72.73</v>
      </c>
      <c r="H625" s="130" t="s">
        <v>776</v>
      </c>
      <c r="I625" s="130" t="s">
        <v>777</v>
      </c>
      <c r="J625" s="130" t="s">
        <v>170</v>
      </c>
    </row>
    <row r="626" spans="1:10" ht="14.25" x14ac:dyDescent="0.15">
      <c r="A626" s="130">
        <v>625</v>
      </c>
      <c r="B626" s="130">
        <v>4</v>
      </c>
      <c r="C626" s="130">
        <v>3</v>
      </c>
      <c r="D626" s="130">
        <v>1301</v>
      </c>
      <c r="E626" s="130" t="str">
        <f t="shared" si="9"/>
        <v>4-3-1301</v>
      </c>
      <c r="F626" s="131">
        <v>88.44</v>
      </c>
      <c r="G626" s="131">
        <v>72.12</v>
      </c>
      <c r="H626" s="130" t="s">
        <v>776</v>
      </c>
      <c r="I626" s="130" t="s">
        <v>777</v>
      </c>
      <c r="J626" s="130" t="s">
        <v>366</v>
      </c>
    </row>
    <row r="627" spans="1:10" ht="14.25" x14ac:dyDescent="0.15">
      <c r="A627" s="130">
        <v>626</v>
      </c>
      <c r="B627" s="130">
        <v>4</v>
      </c>
      <c r="C627" s="130">
        <v>3</v>
      </c>
      <c r="D627" s="130">
        <v>1302</v>
      </c>
      <c r="E627" s="130" t="str">
        <f t="shared" si="9"/>
        <v>4-3-1302</v>
      </c>
      <c r="F627" s="131">
        <v>88.46</v>
      </c>
      <c r="G627" s="131">
        <v>72.14</v>
      </c>
      <c r="H627" s="130" t="s">
        <v>776</v>
      </c>
      <c r="I627" s="130" t="s">
        <v>778</v>
      </c>
      <c r="J627" s="130" t="s">
        <v>780</v>
      </c>
    </row>
    <row r="628" spans="1:10" ht="14.25" x14ac:dyDescent="0.15">
      <c r="A628" s="130">
        <v>627</v>
      </c>
      <c r="B628" s="130">
        <v>4</v>
      </c>
      <c r="C628" s="130">
        <v>3</v>
      </c>
      <c r="D628" s="130">
        <v>1303</v>
      </c>
      <c r="E628" s="130" t="str">
        <f t="shared" si="9"/>
        <v>4-3-1303</v>
      </c>
      <c r="F628" s="131">
        <v>88.46</v>
      </c>
      <c r="G628" s="131">
        <v>72.14</v>
      </c>
      <c r="H628" s="130" t="s">
        <v>776</v>
      </c>
      <c r="I628" s="130" t="s">
        <v>778</v>
      </c>
      <c r="J628" s="130" t="s">
        <v>169</v>
      </c>
    </row>
    <row r="629" spans="1:10" ht="14.25" x14ac:dyDescent="0.15">
      <c r="A629" s="130">
        <v>628</v>
      </c>
      <c r="B629" s="130">
        <v>4</v>
      </c>
      <c r="C629" s="130">
        <v>3</v>
      </c>
      <c r="D629" s="130">
        <v>1304</v>
      </c>
      <c r="E629" s="130" t="str">
        <f t="shared" si="9"/>
        <v>4-3-1304</v>
      </c>
      <c r="F629" s="131">
        <v>89.18</v>
      </c>
      <c r="G629" s="131">
        <v>72.73</v>
      </c>
      <c r="H629" s="130" t="s">
        <v>776</v>
      </c>
      <c r="I629" s="130" t="s">
        <v>777</v>
      </c>
      <c r="J629" s="130" t="s">
        <v>170</v>
      </c>
    </row>
    <row r="630" spans="1:10" ht="14.25" x14ac:dyDescent="0.15">
      <c r="A630" s="130">
        <v>629</v>
      </c>
      <c r="B630" s="130">
        <v>4</v>
      </c>
      <c r="C630" s="130">
        <v>3</v>
      </c>
      <c r="D630" s="130">
        <v>1401</v>
      </c>
      <c r="E630" s="130" t="str">
        <f t="shared" si="9"/>
        <v>4-3-1401</v>
      </c>
      <c r="F630" s="131">
        <v>88.44</v>
      </c>
      <c r="G630" s="131">
        <v>72.12</v>
      </c>
      <c r="H630" s="130" t="s">
        <v>776</v>
      </c>
      <c r="I630" s="130" t="s">
        <v>777</v>
      </c>
      <c r="J630" s="130" t="s">
        <v>366</v>
      </c>
    </row>
    <row r="631" spans="1:10" ht="14.25" x14ac:dyDescent="0.15">
      <c r="A631" s="130">
        <v>630</v>
      </c>
      <c r="B631" s="130">
        <v>4</v>
      </c>
      <c r="C631" s="130">
        <v>3</v>
      </c>
      <c r="D631" s="130">
        <v>1402</v>
      </c>
      <c r="E631" s="130" t="str">
        <f t="shared" si="9"/>
        <v>4-3-1402</v>
      </c>
      <c r="F631" s="131">
        <v>88.46</v>
      </c>
      <c r="G631" s="131">
        <v>72.14</v>
      </c>
      <c r="H631" s="130" t="s">
        <v>776</v>
      </c>
      <c r="I631" s="130" t="s">
        <v>778</v>
      </c>
      <c r="J631" s="130" t="s">
        <v>780</v>
      </c>
    </row>
    <row r="632" spans="1:10" ht="14.25" x14ac:dyDescent="0.15">
      <c r="A632" s="130">
        <v>631</v>
      </c>
      <c r="B632" s="130">
        <v>4</v>
      </c>
      <c r="C632" s="130">
        <v>3</v>
      </c>
      <c r="D632" s="130">
        <v>1403</v>
      </c>
      <c r="E632" s="130" t="str">
        <f t="shared" si="9"/>
        <v>4-3-1403</v>
      </c>
      <c r="F632" s="131">
        <v>88.46</v>
      </c>
      <c r="G632" s="131">
        <v>72.14</v>
      </c>
      <c r="H632" s="130" t="s">
        <v>776</v>
      </c>
      <c r="I632" s="130" t="s">
        <v>778</v>
      </c>
      <c r="J632" s="130" t="s">
        <v>169</v>
      </c>
    </row>
    <row r="633" spans="1:10" ht="14.25" x14ac:dyDescent="0.15">
      <c r="A633" s="130">
        <v>632</v>
      </c>
      <c r="B633" s="130">
        <v>4</v>
      </c>
      <c r="C633" s="130">
        <v>3</v>
      </c>
      <c r="D633" s="130">
        <v>1404</v>
      </c>
      <c r="E633" s="130" t="str">
        <f t="shared" si="9"/>
        <v>4-3-1404</v>
      </c>
      <c r="F633" s="131">
        <v>89.18</v>
      </c>
      <c r="G633" s="131">
        <v>72.73</v>
      </c>
      <c r="H633" s="130" t="s">
        <v>776</v>
      </c>
      <c r="I633" s="130" t="s">
        <v>777</v>
      </c>
      <c r="J633" s="130" t="s">
        <v>170</v>
      </c>
    </row>
    <row r="634" spans="1:10" ht="14.25" x14ac:dyDescent="0.15">
      <c r="A634" s="130">
        <v>633</v>
      </c>
      <c r="B634" s="130">
        <v>4</v>
      </c>
      <c r="C634" s="130">
        <v>3</v>
      </c>
      <c r="D634" s="130">
        <v>1501</v>
      </c>
      <c r="E634" s="130" t="str">
        <f t="shared" si="9"/>
        <v>4-3-1501</v>
      </c>
      <c r="F634" s="131">
        <v>88.44</v>
      </c>
      <c r="G634" s="131">
        <v>72.12</v>
      </c>
      <c r="H634" s="130" t="s">
        <v>776</v>
      </c>
      <c r="I634" s="130" t="s">
        <v>777</v>
      </c>
      <c r="J634" s="130" t="s">
        <v>366</v>
      </c>
    </row>
    <row r="635" spans="1:10" ht="14.25" x14ac:dyDescent="0.15">
      <c r="A635" s="130">
        <v>634</v>
      </c>
      <c r="B635" s="130">
        <v>4</v>
      </c>
      <c r="C635" s="130">
        <v>3</v>
      </c>
      <c r="D635" s="130">
        <v>1502</v>
      </c>
      <c r="E635" s="130" t="str">
        <f t="shared" si="9"/>
        <v>4-3-1502</v>
      </c>
      <c r="F635" s="131">
        <v>88.46</v>
      </c>
      <c r="G635" s="131">
        <v>72.14</v>
      </c>
      <c r="H635" s="130" t="s">
        <v>776</v>
      </c>
      <c r="I635" s="130" t="s">
        <v>778</v>
      </c>
      <c r="J635" s="130" t="s">
        <v>780</v>
      </c>
    </row>
    <row r="636" spans="1:10" ht="14.25" x14ac:dyDescent="0.15">
      <c r="A636" s="130">
        <v>635</v>
      </c>
      <c r="B636" s="130">
        <v>4</v>
      </c>
      <c r="C636" s="130">
        <v>3</v>
      </c>
      <c r="D636" s="130">
        <v>1503</v>
      </c>
      <c r="E636" s="130" t="str">
        <f t="shared" si="9"/>
        <v>4-3-1503</v>
      </c>
      <c r="F636" s="131">
        <v>88.46</v>
      </c>
      <c r="G636" s="131">
        <v>72.14</v>
      </c>
      <c r="H636" s="130" t="s">
        <v>776</v>
      </c>
      <c r="I636" s="130" t="s">
        <v>778</v>
      </c>
      <c r="J636" s="130" t="s">
        <v>169</v>
      </c>
    </row>
    <row r="637" spans="1:10" ht="14.25" x14ac:dyDescent="0.15">
      <c r="A637" s="130">
        <v>636</v>
      </c>
      <c r="B637" s="130">
        <v>4</v>
      </c>
      <c r="C637" s="130">
        <v>3</v>
      </c>
      <c r="D637" s="130">
        <v>1504</v>
      </c>
      <c r="E637" s="130" t="str">
        <f t="shared" si="9"/>
        <v>4-3-1504</v>
      </c>
      <c r="F637" s="131">
        <v>89.18</v>
      </c>
      <c r="G637" s="131">
        <v>72.73</v>
      </c>
      <c r="H637" s="130" t="s">
        <v>776</v>
      </c>
      <c r="I637" s="130" t="s">
        <v>777</v>
      </c>
      <c r="J637" s="130" t="s">
        <v>170</v>
      </c>
    </row>
    <row r="638" spans="1:10" ht="14.25" x14ac:dyDescent="0.15">
      <c r="A638" s="130">
        <v>637</v>
      </c>
      <c r="B638" s="130">
        <v>4</v>
      </c>
      <c r="C638" s="130">
        <v>3</v>
      </c>
      <c r="D638" s="130">
        <v>1601</v>
      </c>
      <c r="E638" s="130" t="str">
        <f t="shared" si="9"/>
        <v>4-3-1601</v>
      </c>
      <c r="F638" s="131">
        <v>88.44</v>
      </c>
      <c r="G638" s="131">
        <v>72.12</v>
      </c>
      <c r="H638" s="130" t="s">
        <v>776</v>
      </c>
      <c r="I638" s="130" t="s">
        <v>777</v>
      </c>
      <c r="J638" s="130" t="s">
        <v>366</v>
      </c>
    </row>
    <row r="639" spans="1:10" ht="14.25" x14ac:dyDescent="0.15">
      <c r="A639" s="130">
        <v>638</v>
      </c>
      <c r="B639" s="130">
        <v>4</v>
      </c>
      <c r="C639" s="130">
        <v>3</v>
      </c>
      <c r="D639" s="130">
        <v>1602</v>
      </c>
      <c r="E639" s="130" t="str">
        <f t="shared" si="9"/>
        <v>4-3-1602</v>
      </c>
      <c r="F639" s="131">
        <v>88.46</v>
      </c>
      <c r="G639" s="131">
        <v>72.14</v>
      </c>
      <c r="H639" s="130" t="s">
        <v>776</v>
      </c>
      <c r="I639" s="130" t="s">
        <v>778</v>
      </c>
      <c r="J639" s="130" t="s">
        <v>780</v>
      </c>
    </row>
    <row r="640" spans="1:10" ht="14.25" x14ac:dyDescent="0.15">
      <c r="A640" s="130">
        <v>639</v>
      </c>
      <c r="B640" s="130">
        <v>4</v>
      </c>
      <c r="C640" s="130">
        <v>3</v>
      </c>
      <c r="D640" s="130">
        <v>1603</v>
      </c>
      <c r="E640" s="130" t="str">
        <f t="shared" si="9"/>
        <v>4-3-1603</v>
      </c>
      <c r="F640" s="131">
        <v>88.46</v>
      </c>
      <c r="G640" s="131">
        <v>72.14</v>
      </c>
      <c r="H640" s="130" t="s">
        <v>776</v>
      </c>
      <c r="I640" s="130" t="s">
        <v>778</v>
      </c>
      <c r="J640" s="130" t="s">
        <v>169</v>
      </c>
    </row>
    <row r="641" spans="1:10" ht="14.25" x14ac:dyDescent="0.15">
      <c r="A641" s="130">
        <v>640</v>
      </c>
      <c r="B641" s="130">
        <v>4</v>
      </c>
      <c r="C641" s="130">
        <v>3</v>
      </c>
      <c r="D641" s="130">
        <v>1604</v>
      </c>
      <c r="E641" s="130" t="str">
        <f t="shared" si="9"/>
        <v>4-3-1604</v>
      </c>
      <c r="F641" s="131">
        <v>89.18</v>
      </c>
      <c r="G641" s="131">
        <v>72.73</v>
      </c>
      <c r="H641" s="130" t="s">
        <v>776</v>
      </c>
      <c r="I641" s="130" t="s">
        <v>777</v>
      </c>
      <c r="J641" s="130" t="s">
        <v>170</v>
      </c>
    </row>
    <row r="642" spans="1:10" ht="14.25" x14ac:dyDescent="0.15">
      <c r="A642" s="130">
        <v>641</v>
      </c>
      <c r="B642" s="130">
        <v>5</v>
      </c>
      <c r="C642" s="130">
        <v>1</v>
      </c>
      <c r="D642" s="130">
        <v>101</v>
      </c>
      <c r="E642" s="130" t="str">
        <f t="shared" ref="E642:E705" si="10">B642&amp;-C642&amp;-D642</f>
        <v>5-1-101</v>
      </c>
      <c r="F642" s="131">
        <v>89.13</v>
      </c>
      <c r="G642" s="131">
        <v>72.73</v>
      </c>
      <c r="H642" s="130" t="s">
        <v>776</v>
      </c>
      <c r="I642" s="130" t="s">
        <v>777</v>
      </c>
      <c r="J642" s="130" t="s">
        <v>363</v>
      </c>
    </row>
    <row r="643" spans="1:10" ht="14.25" x14ac:dyDescent="0.15">
      <c r="A643" s="130">
        <v>642</v>
      </c>
      <c r="B643" s="130">
        <v>5</v>
      </c>
      <c r="C643" s="130">
        <v>1</v>
      </c>
      <c r="D643" s="130">
        <v>102</v>
      </c>
      <c r="E643" s="130" t="str">
        <f t="shared" si="10"/>
        <v>5-1-102</v>
      </c>
      <c r="F643" s="131">
        <v>88.41</v>
      </c>
      <c r="G643" s="131">
        <v>72.14</v>
      </c>
      <c r="H643" s="130" t="s">
        <v>776</v>
      </c>
      <c r="I643" s="130" t="s">
        <v>778</v>
      </c>
      <c r="J643" s="130" t="s">
        <v>780</v>
      </c>
    </row>
    <row r="644" spans="1:10" ht="14.25" x14ac:dyDescent="0.15">
      <c r="A644" s="130">
        <v>643</v>
      </c>
      <c r="B644" s="130">
        <v>5</v>
      </c>
      <c r="C644" s="130">
        <v>1</v>
      </c>
      <c r="D644" s="130">
        <v>103</v>
      </c>
      <c r="E644" s="130" t="str">
        <f t="shared" si="10"/>
        <v>5-1-103</v>
      </c>
      <c r="F644" s="131">
        <v>88.41</v>
      </c>
      <c r="G644" s="131">
        <v>72.14</v>
      </c>
      <c r="H644" s="130" t="s">
        <v>776</v>
      </c>
      <c r="I644" s="130" t="s">
        <v>778</v>
      </c>
      <c r="J644" s="130" t="s">
        <v>169</v>
      </c>
    </row>
    <row r="645" spans="1:10" ht="14.25" x14ac:dyDescent="0.15">
      <c r="A645" s="130">
        <v>644</v>
      </c>
      <c r="B645" s="130">
        <v>5</v>
      </c>
      <c r="C645" s="130">
        <v>1</v>
      </c>
      <c r="D645" s="130">
        <v>104</v>
      </c>
      <c r="E645" s="130" t="str">
        <f t="shared" si="10"/>
        <v>5-1-104</v>
      </c>
      <c r="F645" s="131">
        <v>88.53</v>
      </c>
      <c r="G645" s="131">
        <v>72.239999999999995</v>
      </c>
      <c r="H645" s="130" t="s">
        <v>776</v>
      </c>
      <c r="I645" s="130" t="s">
        <v>777</v>
      </c>
      <c r="J645" s="130" t="s">
        <v>364</v>
      </c>
    </row>
    <row r="646" spans="1:10" ht="14.25" x14ac:dyDescent="0.15">
      <c r="A646" s="130">
        <v>645</v>
      </c>
      <c r="B646" s="130">
        <v>5</v>
      </c>
      <c r="C646" s="130">
        <v>1</v>
      </c>
      <c r="D646" s="130">
        <v>201</v>
      </c>
      <c r="E646" s="130" t="str">
        <f t="shared" si="10"/>
        <v>5-1-201</v>
      </c>
      <c r="F646" s="131">
        <v>89.13</v>
      </c>
      <c r="G646" s="131">
        <v>72.73</v>
      </c>
      <c r="H646" s="130" t="s">
        <v>776</v>
      </c>
      <c r="I646" s="130" t="s">
        <v>777</v>
      </c>
      <c r="J646" s="130" t="s">
        <v>363</v>
      </c>
    </row>
    <row r="647" spans="1:10" ht="14.25" x14ac:dyDescent="0.15">
      <c r="A647" s="130">
        <v>646</v>
      </c>
      <c r="B647" s="130">
        <v>5</v>
      </c>
      <c r="C647" s="130">
        <v>1</v>
      </c>
      <c r="D647" s="130">
        <v>202</v>
      </c>
      <c r="E647" s="130" t="str">
        <f t="shared" si="10"/>
        <v>5-1-202</v>
      </c>
      <c r="F647" s="131">
        <v>88.41</v>
      </c>
      <c r="G647" s="131">
        <v>72.14</v>
      </c>
      <c r="H647" s="130" t="s">
        <v>776</v>
      </c>
      <c r="I647" s="130" t="s">
        <v>778</v>
      </c>
      <c r="J647" s="130" t="s">
        <v>780</v>
      </c>
    </row>
    <row r="648" spans="1:10" ht="14.25" x14ac:dyDescent="0.15">
      <c r="A648" s="130">
        <v>647</v>
      </c>
      <c r="B648" s="130">
        <v>5</v>
      </c>
      <c r="C648" s="130">
        <v>1</v>
      </c>
      <c r="D648" s="130">
        <v>203</v>
      </c>
      <c r="E648" s="130" t="str">
        <f t="shared" si="10"/>
        <v>5-1-203</v>
      </c>
      <c r="F648" s="131">
        <v>88.41</v>
      </c>
      <c r="G648" s="131">
        <v>72.14</v>
      </c>
      <c r="H648" s="130" t="s">
        <v>776</v>
      </c>
      <c r="I648" s="130" t="s">
        <v>778</v>
      </c>
      <c r="J648" s="130" t="s">
        <v>169</v>
      </c>
    </row>
    <row r="649" spans="1:10" ht="14.25" x14ac:dyDescent="0.15">
      <c r="A649" s="130">
        <v>648</v>
      </c>
      <c r="B649" s="130">
        <v>5</v>
      </c>
      <c r="C649" s="130">
        <v>1</v>
      </c>
      <c r="D649" s="130">
        <v>204</v>
      </c>
      <c r="E649" s="130" t="str">
        <f t="shared" si="10"/>
        <v>5-1-204</v>
      </c>
      <c r="F649" s="131">
        <v>88.53</v>
      </c>
      <c r="G649" s="131">
        <v>72.239999999999995</v>
      </c>
      <c r="H649" s="130" t="s">
        <v>776</v>
      </c>
      <c r="I649" s="130" t="s">
        <v>777</v>
      </c>
      <c r="J649" s="130" t="s">
        <v>364</v>
      </c>
    </row>
    <row r="650" spans="1:10" ht="14.25" x14ac:dyDescent="0.15">
      <c r="A650" s="130">
        <v>649</v>
      </c>
      <c r="B650" s="130">
        <v>5</v>
      </c>
      <c r="C650" s="130">
        <v>1</v>
      </c>
      <c r="D650" s="130">
        <v>301</v>
      </c>
      <c r="E650" s="130" t="str">
        <f t="shared" si="10"/>
        <v>5-1-301</v>
      </c>
      <c r="F650" s="131">
        <v>89.13</v>
      </c>
      <c r="G650" s="131">
        <v>72.73</v>
      </c>
      <c r="H650" s="130" t="s">
        <v>776</v>
      </c>
      <c r="I650" s="130" t="s">
        <v>777</v>
      </c>
      <c r="J650" s="130" t="s">
        <v>363</v>
      </c>
    </row>
    <row r="651" spans="1:10" ht="14.25" x14ac:dyDescent="0.15">
      <c r="A651" s="130">
        <v>650</v>
      </c>
      <c r="B651" s="130">
        <v>5</v>
      </c>
      <c r="C651" s="130">
        <v>1</v>
      </c>
      <c r="D651" s="130">
        <v>302</v>
      </c>
      <c r="E651" s="130" t="str">
        <f t="shared" si="10"/>
        <v>5-1-302</v>
      </c>
      <c r="F651" s="131">
        <v>88.41</v>
      </c>
      <c r="G651" s="131">
        <v>72.14</v>
      </c>
      <c r="H651" s="130" t="s">
        <v>776</v>
      </c>
      <c r="I651" s="130" t="s">
        <v>778</v>
      </c>
      <c r="J651" s="130" t="s">
        <v>780</v>
      </c>
    </row>
    <row r="652" spans="1:10" ht="14.25" x14ac:dyDescent="0.15">
      <c r="A652" s="130">
        <v>651</v>
      </c>
      <c r="B652" s="130">
        <v>5</v>
      </c>
      <c r="C652" s="130">
        <v>1</v>
      </c>
      <c r="D652" s="130">
        <v>303</v>
      </c>
      <c r="E652" s="130" t="str">
        <f t="shared" si="10"/>
        <v>5-1-303</v>
      </c>
      <c r="F652" s="131">
        <v>88.41</v>
      </c>
      <c r="G652" s="131">
        <v>72.14</v>
      </c>
      <c r="H652" s="130" t="s">
        <v>776</v>
      </c>
      <c r="I652" s="130" t="s">
        <v>778</v>
      </c>
      <c r="J652" s="130" t="s">
        <v>169</v>
      </c>
    </row>
    <row r="653" spans="1:10" ht="14.25" x14ac:dyDescent="0.15">
      <c r="A653" s="130">
        <v>652</v>
      </c>
      <c r="B653" s="130">
        <v>5</v>
      </c>
      <c r="C653" s="130">
        <v>1</v>
      </c>
      <c r="D653" s="130">
        <v>304</v>
      </c>
      <c r="E653" s="130" t="str">
        <f t="shared" si="10"/>
        <v>5-1-304</v>
      </c>
      <c r="F653" s="131">
        <v>88.53</v>
      </c>
      <c r="G653" s="131">
        <v>72.239999999999995</v>
      </c>
      <c r="H653" s="130" t="s">
        <v>776</v>
      </c>
      <c r="I653" s="130" t="s">
        <v>777</v>
      </c>
      <c r="J653" s="130" t="s">
        <v>364</v>
      </c>
    </row>
    <row r="654" spans="1:10" ht="14.25" x14ac:dyDescent="0.15">
      <c r="A654" s="130">
        <v>653</v>
      </c>
      <c r="B654" s="130">
        <v>5</v>
      </c>
      <c r="C654" s="130">
        <v>1</v>
      </c>
      <c r="D654" s="130">
        <v>401</v>
      </c>
      <c r="E654" s="130" t="str">
        <f t="shared" si="10"/>
        <v>5-1-401</v>
      </c>
      <c r="F654" s="131">
        <v>89.13</v>
      </c>
      <c r="G654" s="131">
        <v>72.73</v>
      </c>
      <c r="H654" s="130" t="s">
        <v>776</v>
      </c>
      <c r="I654" s="130" t="s">
        <v>777</v>
      </c>
      <c r="J654" s="130" t="s">
        <v>363</v>
      </c>
    </row>
    <row r="655" spans="1:10" ht="14.25" x14ac:dyDescent="0.15">
      <c r="A655" s="130">
        <v>654</v>
      </c>
      <c r="B655" s="130">
        <v>5</v>
      </c>
      <c r="C655" s="130">
        <v>1</v>
      </c>
      <c r="D655" s="130">
        <v>402</v>
      </c>
      <c r="E655" s="130" t="str">
        <f t="shared" si="10"/>
        <v>5-1-402</v>
      </c>
      <c r="F655" s="131">
        <v>88.41</v>
      </c>
      <c r="G655" s="131">
        <v>72.14</v>
      </c>
      <c r="H655" s="130" t="s">
        <v>776</v>
      </c>
      <c r="I655" s="130" t="s">
        <v>778</v>
      </c>
      <c r="J655" s="130" t="s">
        <v>780</v>
      </c>
    </row>
    <row r="656" spans="1:10" ht="14.25" x14ac:dyDescent="0.15">
      <c r="A656" s="130">
        <v>655</v>
      </c>
      <c r="B656" s="130">
        <v>5</v>
      </c>
      <c r="C656" s="130">
        <v>1</v>
      </c>
      <c r="D656" s="130">
        <v>403</v>
      </c>
      <c r="E656" s="130" t="str">
        <f t="shared" si="10"/>
        <v>5-1-403</v>
      </c>
      <c r="F656" s="131">
        <v>88.41</v>
      </c>
      <c r="G656" s="131">
        <v>72.14</v>
      </c>
      <c r="H656" s="130" t="s">
        <v>776</v>
      </c>
      <c r="I656" s="130" t="s">
        <v>778</v>
      </c>
      <c r="J656" s="130" t="s">
        <v>169</v>
      </c>
    </row>
    <row r="657" spans="1:10" ht="14.25" x14ac:dyDescent="0.15">
      <c r="A657" s="130">
        <v>656</v>
      </c>
      <c r="B657" s="130">
        <v>5</v>
      </c>
      <c r="C657" s="130">
        <v>1</v>
      </c>
      <c r="D657" s="130">
        <v>404</v>
      </c>
      <c r="E657" s="130" t="str">
        <f t="shared" si="10"/>
        <v>5-1-404</v>
      </c>
      <c r="F657" s="131">
        <v>88.53</v>
      </c>
      <c r="G657" s="131">
        <v>72.239999999999995</v>
      </c>
      <c r="H657" s="130" t="s">
        <v>776</v>
      </c>
      <c r="I657" s="130" t="s">
        <v>777</v>
      </c>
      <c r="J657" s="130" t="s">
        <v>364</v>
      </c>
    </row>
    <row r="658" spans="1:10" ht="14.25" x14ac:dyDescent="0.15">
      <c r="A658" s="130">
        <v>657</v>
      </c>
      <c r="B658" s="130">
        <v>5</v>
      </c>
      <c r="C658" s="130">
        <v>1</v>
      </c>
      <c r="D658" s="130">
        <v>501</v>
      </c>
      <c r="E658" s="130" t="str">
        <f t="shared" si="10"/>
        <v>5-1-501</v>
      </c>
      <c r="F658" s="131">
        <v>89.13</v>
      </c>
      <c r="G658" s="131">
        <v>72.73</v>
      </c>
      <c r="H658" s="130" t="s">
        <v>776</v>
      </c>
      <c r="I658" s="130" t="s">
        <v>777</v>
      </c>
      <c r="J658" s="130" t="s">
        <v>363</v>
      </c>
    </row>
    <row r="659" spans="1:10" ht="14.25" x14ac:dyDescent="0.15">
      <c r="A659" s="130">
        <v>658</v>
      </c>
      <c r="B659" s="130">
        <v>5</v>
      </c>
      <c r="C659" s="130">
        <v>1</v>
      </c>
      <c r="D659" s="130">
        <v>502</v>
      </c>
      <c r="E659" s="130" t="str">
        <f t="shared" si="10"/>
        <v>5-1-502</v>
      </c>
      <c r="F659" s="131">
        <v>88.41</v>
      </c>
      <c r="G659" s="131">
        <v>72.14</v>
      </c>
      <c r="H659" s="130" t="s">
        <v>776</v>
      </c>
      <c r="I659" s="130" t="s">
        <v>778</v>
      </c>
      <c r="J659" s="130" t="s">
        <v>780</v>
      </c>
    </row>
    <row r="660" spans="1:10" ht="14.25" x14ac:dyDescent="0.15">
      <c r="A660" s="130">
        <v>659</v>
      </c>
      <c r="B660" s="130">
        <v>5</v>
      </c>
      <c r="C660" s="130">
        <v>1</v>
      </c>
      <c r="D660" s="130">
        <v>503</v>
      </c>
      <c r="E660" s="130" t="str">
        <f t="shared" si="10"/>
        <v>5-1-503</v>
      </c>
      <c r="F660" s="131">
        <v>88.41</v>
      </c>
      <c r="G660" s="131">
        <v>72.14</v>
      </c>
      <c r="H660" s="130" t="s">
        <v>776</v>
      </c>
      <c r="I660" s="130" t="s">
        <v>778</v>
      </c>
      <c r="J660" s="130" t="s">
        <v>169</v>
      </c>
    </row>
    <row r="661" spans="1:10" ht="14.25" x14ac:dyDescent="0.15">
      <c r="A661" s="130">
        <v>660</v>
      </c>
      <c r="B661" s="130">
        <v>5</v>
      </c>
      <c r="C661" s="130">
        <v>1</v>
      </c>
      <c r="D661" s="130">
        <v>504</v>
      </c>
      <c r="E661" s="130" t="str">
        <f t="shared" si="10"/>
        <v>5-1-504</v>
      </c>
      <c r="F661" s="131">
        <v>88.53</v>
      </c>
      <c r="G661" s="131">
        <v>72.239999999999995</v>
      </c>
      <c r="H661" s="130" t="s">
        <v>776</v>
      </c>
      <c r="I661" s="130" t="s">
        <v>777</v>
      </c>
      <c r="J661" s="130" t="s">
        <v>364</v>
      </c>
    </row>
    <row r="662" spans="1:10" ht="14.25" x14ac:dyDescent="0.15">
      <c r="A662" s="130">
        <v>661</v>
      </c>
      <c r="B662" s="130">
        <v>5</v>
      </c>
      <c r="C662" s="130">
        <v>1</v>
      </c>
      <c r="D662" s="130">
        <v>601</v>
      </c>
      <c r="E662" s="130" t="str">
        <f t="shared" si="10"/>
        <v>5-1-601</v>
      </c>
      <c r="F662" s="131">
        <v>89.13</v>
      </c>
      <c r="G662" s="131">
        <v>72.73</v>
      </c>
      <c r="H662" s="130" t="s">
        <v>776</v>
      </c>
      <c r="I662" s="130" t="s">
        <v>777</v>
      </c>
      <c r="J662" s="130" t="s">
        <v>363</v>
      </c>
    </row>
    <row r="663" spans="1:10" ht="14.25" x14ac:dyDescent="0.15">
      <c r="A663" s="130">
        <v>662</v>
      </c>
      <c r="B663" s="130">
        <v>5</v>
      </c>
      <c r="C663" s="130">
        <v>1</v>
      </c>
      <c r="D663" s="130">
        <v>602</v>
      </c>
      <c r="E663" s="130" t="str">
        <f t="shared" si="10"/>
        <v>5-1-602</v>
      </c>
      <c r="F663" s="131">
        <v>88.41</v>
      </c>
      <c r="G663" s="131">
        <v>72.14</v>
      </c>
      <c r="H663" s="130" t="s">
        <v>776</v>
      </c>
      <c r="I663" s="130" t="s">
        <v>778</v>
      </c>
      <c r="J663" s="130" t="s">
        <v>780</v>
      </c>
    </row>
    <row r="664" spans="1:10" ht="14.25" x14ac:dyDescent="0.15">
      <c r="A664" s="130">
        <v>663</v>
      </c>
      <c r="B664" s="130">
        <v>5</v>
      </c>
      <c r="C664" s="130">
        <v>1</v>
      </c>
      <c r="D664" s="130">
        <v>603</v>
      </c>
      <c r="E664" s="130" t="str">
        <f t="shared" si="10"/>
        <v>5-1-603</v>
      </c>
      <c r="F664" s="131">
        <v>88.41</v>
      </c>
      <c r="G664" s="131">
        <v>72.14</v>
      </c>
      <c r="H664" s="130" t="s">
        <v>776</v>
      </c>
      <c r="I664" s="130" t="s">
        <v>778</v>
      </c>
      <c r="J664" s="130" t="s">
        <v>169</v>
      </c>
    </row>
    <row r="665" spans="1:10" ht="14.25" x14ac:dyDescent="0.15">
      <c r="A665" s="130">
        <v>664</v>
      </c>
      <c r="B665" s="130">
        <v>5</v>
      </c>
      <c r="C665" s="130">
        <v>1</v>
      </c>
      <c r="D665" s="130">
        <v>604</v>
      </c>
      <c r="E665" s="130" t="str">
        <f t="shared" si="10"/>
        <v>5-1-604</v>
      </c>
      <c r="F665" s="131">
        <v>88.53</v>
      </c>
      <c r="G665" s="131">
        <v>72.239999999999995</v>
      </c>
      <c r="H665" s="130" t="s">
        <v>776</v>
      </c>
      <c r="I665" s="130" t="s">
        <v>777</v>
      </c>
      <c r="J665" s="130" t="s">
        <v>364</v>
      </c>
    </row>
    <row r="666" spans="1:10" ht="14.25" x14ac:dyDescent="0.15">
      <c r="A666" s="130">
        <v>665</v>
      </c>
      <c r="B666" s="130">
        <v>5</v>
      </c>
      <c r="C666" s="130">
        <v>1</v>
      </c>
      <c r="D666" s="130">
        <v>701</v>
      </c>
      <c r="E666" s="130" t="str">
        <f t="shared" si="10"/>
        <v>5-1-701</v>
      </c>
      <c r="F666" s="131">
        <v>89.13</v>
      </c>
      <c r="G666" s="131">
        <v>72.73</v>
      </c>
      <c r="H666" s="130" t="s">
        <v>776</v>
      </c>
      <c r="I666" s="130" t="s">
        <v>777</v>
      </c>
      <c r="J666" s="130" t="s">
        <v>363</v>
      </c>
    </row>
    <row r="667" spans="1:10" ht="14.25" x14ac:dyDescent="0.15">
      <c r="A667" s="130">
        <v>666</v>
      </c>
      <c r="B667" s="130">
        <v>5</v>
      </c>
      <c r="C667" s="130">
        <v>1</v>
      </c>
      <c r="D667" s="130">
        <v>702</v>
      </c>
      <c r="E667" s="130" t="str">
        <f t="shared" si="10"/>
        <v>5-1-702</v>
      </c>
      <c r="F667" s="131">
        <v>88.41</v>
      </c>
      <c r="G667" s="131">
        <v>72.14</v>
      </c>
      <c r="H667" s="130" t="s">
        <v>776</v>
      </c>
      <c r="I667" s="130" t="s">
        <v>778</v>
      </c>
      <c r="J667" s="130" t="s">
        <v>780</v>
      </c>
    </row>
    <row r="668" spans="1:10" ht="14.25" x14ac:dyDescent="0.15">
      <c r="A668" s="130">
        <v>667</v>
      </c>
      <c r="B668" s="130">
        <v>5</v>
      </c>
      <c r="C668" s="130">
        <v>1</v>
      </c>
      <c r="D668" s="130">
        <v>703</v>
      </c>
      <c r="E668" s="130" t="str">
        <f t="shared" si="10"/>
        <v>5-1-703</v>
      </c>
      <c r="F668" s="131">
        <v>88.41</v>
      </c>
      <c r="G668" s="131">
        <v>72.14</v>
      </c>
      <c r="H668" s="130" t="s">
        <v>776</v>
      </c>
      <c r="I668" s="130" t="s">
        <v>778</v>
      </c>
      <c r="J668" s="130" t="s">
        <v>169</v>
      </c>
    </row>
    <row r="669" spans="1:10" ht="14.25" x14ac:dyDescent="0.15">
      <c r="A669" s="130">
        <v>668</v>
      </c>
      <c r="B669" s="130">
        <v>5</v>
      </c>
      <c r="C669" s="130">
        <v>1</v>
      </c>
      <c r="D669" s="130">
        <v>704</v>
      </c>
      <c r="E669" s="130" t="str">
        <f t="shared" si="10"/>
        <v>5-1-704</v>
      </c>
      <c r="F669" s="131">
        <v>88.53</v>
      </c>
      <c r="G669" s="131">
        <v>72.239999999999995</v>
      </c>
      <c r="H669" s="130" t="s">
        <v>776</v>
      </c>
      <c r="I669" s="130" t="s">
        <v>777</v>
      </c>
      <c r="J669" s="130" t="s">
        <v>364</v>
      </c>
    </row>
    <row r="670" spans="1:10" ht="14.25" x14ac:dyDescent="0.15">
      <c r="A670" s="130">
        <v>669</v>
      </c>
      <c r="B670" s="130">
        <v>5</v>
      </c>
      <c r="C670" s="130">
        <v>1</v>
      </c>
      <c r="D670" s="130">
        <v>801</v>
      </c>
      <c r="E670" s="130" t="str">
        <f t="shared" si="10"/>
        <v>5-1-801</v>
      </c>
      <c r="F670" s="131">
        <v>89.13</v>
      </c>
      <c r="G670" s="131">
        <v>72.73</v>
      </c>
      <c r="H670" s="130" t="s">
        <v>776</v>
      </c>
      <c r="I670" s="130" t="s">
        <v>777</v>
      </c>
      <c r="J670" s="130" t="s">
        <v>363</v>
      </c>
    </row>
    <row r="671" spans="1:10" ht="14.25" x14ac:dyDescent="0.15">
      <c r="A671" s="130">
        <v>670</v>
      </c>
      <c r="B671" s="130">
        <v>5</v>
      </c>
      <c r="C671" s="130">
        <v>1</v>
      </c>
      <c r="D671" s="130">
        <v>802</v>
      </c>
      <c r="E671" s="130" t="str">
        <f t="shared" si="10"/>
        <v>5-1-802</v>
      </c>
      <c r="F671" s="131">
        <v>88.41</v>
      </c>
      <c r="G671" s="131">
        <v>72.14</v>
      </c>
      <c r="H671" s="130" t="s">
        <v>776</v>
      </c>
      <c r="I671" s="130" t="s">
        <v>778</v>
      </c>
      <c r="J671" s="130" t="s">
        <v>780</v>
      </c>
    </row>
    <row r="672" spans="1:10" ht="14.25" x14ac:dyDescent="0.15">
      <c r="A672" s="130">
        <v>671</v>
      </c>
      <c r="B672" s="130">
        <v>5</v>
      </c>
      <c r="C672" s="130">
        <v>1</v>
      </c>
      <c r="D672" s="130">
        <v>803</v>
      </c>
      <c r="E672" s="130" t="str">
        <f t="shared" si="10"/>
        <v>5-1-803</v>
      </c>
      <c r="F672" s="131">
        <v>88.41</v>
      </c>
      <c r="G672" s="131">
        <v>72.14</v>
      </c>
      <c r="H672" s="130" t="s">
        <v>776</v>
      </c>
      <c r="I672" s="130" t="s">
        <v>778</v>
      </c>
      <c r="J672" s="130" t="s">
        <v>169</v>
      </c>
    </row>
    <row r="673" spans="1:10" ht="14.25" x14ac:dyDescent="0.15">
      <c r="A673" s="130">
        <v>672</v>
      </c>
      <c r="B673" s="130">
        <v>5</v>
      </c>
      <c r="C673" s="130">
        <v>1</v>
      </c>
      <c r="D673" s="130">
        <v>804</v>
      </c>
      <c r="E673" s="130" t="str">
        <f t="shared" si="10"/>
        <v>5-1-804</v>
      </c>
      <c r="F673" s="131">
        <v>88.53</v>
      </c>
      <c r="G673" s="131">
        <v>72.239999999999995</v>
      </c>
      <c r="H673" s="130" t="s">
        <v>776</v>
      </c>
      <c r="I673" s="130" t="s">
        <v>777</v>
      </c>
      <c r="J673" s="130" t="s">
        <v>364</v>
      </c>
    </row>
    <row r="674" spans="1:10" ht="14.25" x14ac:dyDescent="0.15">
      <c r="A674" s="130">
        <v>673</v>
      </c>
      <c r="B674" s="130">
        <v>5</v>
      </c>
      <c r="C674" s="130">
        <v>1</v>
      </c>
      <c r="D674" s="130">
        <v>901</v>
      </c>
      <c r="E674" s="130" t="str">
        <f t="shared" si="10"/>
        <v>5-1-901</v>
      </c>
      <c r="F674" s="131">
        <v>89.13</v>
      </c>
      <c r="G674" s="131">
        <v>72.73</v>
      </c>
      <c r="H674" s="130" t="s">
        <v>776</v>
      </c>
      <c r="I674" s="130" t="s">
        <v>777</v>
      </c>
      <c r="J674" s="130" t="s">
        <v>363</v>
      </c>
    </row>
    <row r="675" spans="1:10" ht="14.25" x14ac:dyDescent="0.15">
      <c r="A675" s="130">
        <v>674</v>
      </c>
      <c r="B675" s="130">
        <v>5</v>
      </c>
      <c r="C675" s="130">
        <v>1</v>
      </c>
      <c r="D675" s="130">
        <v>902</v>
      </c>
      <c r="E675" s="130" t="str">
        <f t="shared" si="10"/>
        <v>5-1-902</v>
      </c>
      <c r="F675" s="131">
        <v>88.41</v>
      </c>
      <c r="G675" s="131">
        <v>72.14</v>
      </c>
      <c r="H675" s="130" t="s">
        <v>776</v>
      </c>
      <c r="I675" s="130" t="s">
        <v>778</v>
      </c>
      <c r="J675" s="130" t="s">
        <v>780</v>
      </c>
    </row>
    <row r="676" spans="1:10" ht="14.25" x14ac:dyDescent="0.15">
      <c r="A676" s="130">
        <v>675</v>
      </c>
      <c r="B676" s="130">
        <v>5</v>
      </c>
      <c r="C676" s="130">
        <v>1</v>
      </c>
      <c r="D676" s="130">
        <v>903</v>
      </c>
      <c r="E676" s="130" t="str">
        <f t="shared" si="10"/>
        <v>5-1-903</v>
      </c>
      <c r="F676" s="131">
        <v>88.41</v>
      </c>
      <c r="G676" s="131">
        <v>72.14</v>
      </c>
      <c r="H676" s="130" t="s">
        <v>776</v>
      </c>
      <c r="I676" s="130" t="s">
        <v>778</v>
      </c>
      <c r="J676" s="130" t="s">
        <v>169</v>
      </c>
    </row>
    <row r="677" spans="1:10" ht="14.25" x14ac:dyDescent="0.15">
      <c r="A677" s="130">
        <v>676</v>
      </c>
      <c r="B677" s="130">
        <v>5</v>
      </c>
      <c r="C677" s="130">
        <v>1</v>
      </c>
      <c r="D677" s="130">
        <v>904</v>
      </c>
      <c r="E677" s="130" t="str">
        <f t="shared" si="10"/>
        <v>5-1-904</v>
      </c>
      <c r="F677" s="131">
        <v>88.53</v>
      </c>
      <c r="G677" s="131">
        <v>72.239999999999995</v>
      </c>
      <c r="H677" s="130" t="s">
        <v>776</v>
      </c>
      <c r="I677" s="130" t="s">
        <v>777</v>
      </c>
      <c r="J677" s="130" t="s">
        <v>364</v>
      </c>
    </row>
    <row r="678" spans="1:10" ht="14.25" x14ac:dyDescent="0.15">
      <c r="A678" s="130">
        <v>677</v>
      </c>
      <c r="B678" s="130">
        <v>5</v>
      </c>
      <c r="C678" s="130">
        <v>1</v>
      </c>
      <c r="D678" s="130">
        <v>1001</v>
      </c>
      <c r="E678" s="130" t="str">
        <f t="shared" si="10"/>
        <v>5-1-1001</v>
      </c>
      <c r="F678" s="131">
        <v>89.13</v>
      </c>
      <c r="G678" s="131">
        <v>72.73</v>
      </c>
      <c r="H678" s="130" t="s">
        <v>776</v>
      </c>
      <c r="I678" s="130" t="s">
        <v>777</v>
      </c>
      <c r="J678" s="130" t="s">
        <v>363</v>
      </c>
    </row>
    <row r="679" spans="1:10" ht="14.25" x14ac:dyDescent="0.15">
      <c r="A679" s="130">
        <v>678</v>
      </c>
      <c r="B679" s="130">
        <v>5</v>
      </c>
      <c r="C679" s="130">
        <v>1</v>
      </c>
      <c r="D679" s="130">
        <v>1002</v>
      </c>
      <c r="E679" s="130" t="str">
        <f t="shared" si="10"/>
        <v>5-1-1002</v>
      </c>
      <c r="F679" s="131">
        <v>88.41</v>
      </c>
      <c r="G679" s="131">
        <v>72.14</v>
      </c>
      <c r="H679" s="130" t="s">
        <v>776</v>
      </c>
      <c r="I679" s="130" t="s">
        <v>778</v>
      </c>
      <c r="J679" s="130" t="s">
        <v>780</v>
      </c>
    </row>
    <row r="680" spans="1:10" ht="14.25" x14ac:dyDescent="0.15">
      <c r="A680" s="130">
        <v>679</v>
      </c>
      <c r="B680" s="130">
        <v>5</v>
      </c>
      <c r="C680" s="130">
        <v>1</v>
      </c>
      <c r="D680" s="130">
        <v>1003</v>
      </c>
      <c r="E680" s="130" t="str">
        <f t="shared" si="10"/>
        <v>5-1-1003</v>
      </c>
      <c r="F680" s="131">
        <v>88.41</v>
      </c>
      <c r="G680" s="131">
        <v>72.14</v>
      </c>
      <c r="H680" s="130" t="s">
        <v>776</v>
      </c>
      <c r="I680" s="130" t="s">
        <v>778</v>
      </c>
      <c r="J680" s="130" t="s">
        <v>169</v>
      </c>
    </row>
    <row r="681" spans="1:10" ht="14.25" x14ac:dyDescent="0.15">
      <c r="A681" s="130">
        <v>680</v>
      </c>
      <c r="B681" s="130">
        <v>5</v>
      </c>
      <c r="C681" s="130">
        <v>1</v>
      </c>
      <c r="D681" s="130">
        <v>1004</v>
      </c>
      <c r="E681" s="130" t="str">
        <f t="shared" si="10"/>
        <v>5-1-1004</v>
      </c>
      <c r="F681" s="131">
        <v>88.53</v>
      </c>
      <c r="G681" s="131">
        <v>72.239999999999995</v>
      </c>
      <c r="H681" s="130" t="s">
        <v>776</v>
      </c>
      <c r="I681" s="130" t="s">
        <v>777</v>
      </c>
      <c r="J681" s="130" t="s">
        <v>364</v>
      </c>
    </row>
    <row r="682" spans="1:10" ht="14.25" x14ac:dyDescent="0.15">
      <c r="A682" s="130">
        <v>681</v>
      </c>
      <c r="B682" s="130">
        <v>5</v>
      </c>
      <c r="C682" s="130">
        <v>1</v>
      </c>
      <c r="D682" s="130">
        <v>1101</v>
      </c>
      <c r="E682" s="130" t="str">
        <f t="shared" si="10"/>
        <v>5-1-1101</v>
      </c>
      <c r="F682" s="131">
        <v>89.13</v>
      </c>
      <c r="G682" s="131">
        <v>72.73</v>
      </c>
      <c r="H682" s="130" t="s">
        <v>776</v>
      </c>
      <c r="I682" s="130" t="s">
        <v>777</v>
      </c>
      <c r="J682" s="130" t="s">
        <v>363</v>
      </c>
    </row>
    <row r="683" spans="1:10" ht="14.25" x14ac:dyDescent="0.15">
      <c r="A683" s="130">
        <v>682</v>
      </c>
      <c r="B683" s="130">
        <v>5</v>
      </c>
      <c r="C683" s="130">
        <v>1</v>
      </c>
      <c r="D683" s="130">
        <v>1102</v>
      </c>
      <c r="E683" s="130" t="str">
        <f t="shared" si="10"/>
        <v>5-1-1102</v>
      </c>
      <c r="F683" s="131">
        <v>88.41</v>
      </c>
      <c r="G683" s="131">
        <v>72.14</v>
      </c>
      <c r="H683" s="130" t="s">
        <v>776</v>
      </c>
      <c r="I683" s="130" t="s">
        <v>778</v>
      </c>
      <c r="J683" s="130" t="s">
        <v>780</v>
      </c>
    </row>
    <row r="684" spans="1:10" ht="14.25" x14ac:dyDescent="0.15">
      <c r="A684" s="130">
        <v>683</v>
      </c>
      <c r="B684" s="130">
        <v>5</v>
      </c>
      <c r="C684" s="130">
        <v>1</v>
      </c>
      <c r="D684" s="130">
        <v>1103</v>
      </c>
      <c r="E684" s="130" t="str">
        <f t="shared" si="10"/>
        <v>5-1-1103</v>
      </c>
      <c r="F684" s="131">
        <v>88.41</v>
      </c>
      <c r="G684" s="131">
        <v>72.14</v>
      </c>
      <c r="H684" s="130" t="s">
        <v>776</v>
      </c>
      <c r="I684" s="130" t="s">
        <v>778</v>
      </c>
      <c r="J684" s="130" t="s">
        <v>169</v>
      </c>
    </row>
    <row r="685" spans="1:10" ht="14.25" x14ac:dyDescent="0.15">
      <c r="A685" s="130">
        <v>684</v>
      </c>
      <c r="B685" s="130">
        <v>5</v>
      </c>
      <c r="C685" s="130">
        <v>1</v>
      </c>
      <c r="D685" s="130">
        <v>1104</v>
      </c>
      <c r="E685" s="130" t="str">
        <f t="shared" si="10"/>
        <v>5-1-1104</v>
      </c>
      <c r="F685" s="131">
        <v>88.53</v>
      </c>
      <c r="G685" s="131">
        <v>72.239999999999995</v>
      </c>
      <c r="H685" s="130" t="s">
        <v>776</v>
      </c>
      <c r="I685" s="130" t="s">
        <v>777</v>
      </c>
      <c r="J685" s="130" t="s">
        <v>364</v>
      </c>
    </row>
    <row r="686" spans="1:10" ht="14.25" x14ac:dyDescent="0.15">
      <c r="A686" s="130">
        <v>685</v>
      </c>
      <c r="B686" s="130">
        <v>5</v>
      </c>
      <c r="C686" s="130">
        <v>1</v>
      </c>
      <c r="D686" s="130">
        <v>1201</v>
      </c>
      <c r="E686" s="130" t="str">
        <f t="shared" si="10"/>
        <v>5-1-1201</v>
      </c>
      <c r="F686" s="131">
        <v>89.13</v>
      </c>
      <c r="G686" s="131">
        <v>72.73</v>
      </c>
      <c r="H686" s="130" t="s">
        <v>776</v>
      </c>
      <c r="I686" s="130" t="s">
        <v>777</v>
      </c>
      <c r="J686" s="130" t="s">
        <v>363</v>
      </c>
    </row>
    <row r="687" spans="1:10" ht="14.25" x14ac:dyDescent="0.15">
      <c r="A687" s="130">
        <v>686</v>
      </c>
      <c r="B687" s="130">
        <v>5</v>
      </c>
      <c r="C687" s="130">
        <v>1</v>
      </c>
      <c r="D687" s="130">
        <v>1202</v>
      </c>
      <c r="E687" s="130" t="str">
        <f t="shared" si="10"/>
        <v>5-1-1202</v>
      </c>
      <c r="F687" s="131">
        <v>88.41</v>
      </c>
      <c r="G687" s="131">
        <v>72.14</v>
      </c>
      <c r="H687" s="130" t="s">
        <v>776</v>
      </c>
      <c r="I687" s="130" t="s">
        <v>778</v>
      </c>
      <c r="J687" s="130" t="s">
        <v>780</v>
      </c>
    </row>
    <row r="688" spans="1:10" ht="14.25" x14ac:dyDescent="0.15">
      <c r="A688" s="130">
        <v>687</v>
      </c>
      <c r="B688" s="130">
        <v>5</v>
      </c>
      <c r="C688" s="130">
        <v>1</v>
      </c>
      <c r="D688" s="130">
        <v>1203</v>
      </c>
      <c r="E688" s="130" t="str">
        <f t="shared" si="10"/>
        <v>5-1-1203</v>
      </c>
      <c r="F688" s="131">
        <v>88.41</v>
      </c>
      <c r="G688" s="131">
        <v>72.14</v>
      </c>
      <c r="H688" s="130" t="s">
        <v>776</v>
      </c>
      <c r="I688" s="130" t="s">
        <v>778</v>
      </c>
      <c r="J688" s="130" t="s">
        <v>169</v>
      </c>
    </row>
    <row r="689" spans="1:10" ht="14.25" x14ac:dyDescent="0.15">
      <c r="A689" s="130">
        <v>688</v>
      </c>
      <c r="B689" s="130">
        <v>5</v>
      </c>
      <c r="C689" s="130">
        <v>1</v>
      </c>
      <c r="D689" s="130">
        <v>1204</v>
      </c>
      <c r="E689" s="130" t="str">
        <f t="shared" si="10"/>
        <v>5-1-1204</v>
      </c>
      <c r="F689" s="131">
        <v>88.53</v>
      </c>
      <c r="G689" s="131">
        <v>72.239999999999995</v>
      </c>
      <c r="H689" s="130" t="s">
        <v>776</v>
      </c>
      <c r="I689" s="130" t="s">
        <v>777</v>
      </c>
      <c r="J689" s="130" t="s">
        <v>364</v>
      </c>
    </row>
    <row r="690" spans="1:10" ht="14.25" x14ac:dyDescent="0.15">
      <c r="A690" s="130">
        <v>689</v>
      </c>
      <c r="B690" s="130">
        <v>5</v>
      </c>
      <c r="C690" s="130">
        <v>1</v>
      </c>
      <c r="D690" s="130">
        <v>1301</v>
      </c>
      <c r="E690" s="130" t="str">
        <f t="shared" si="10"/>
        <v>5-1-1301</v>
      </c>
      <c r="F690" s="131">
        <v>89.13</v>
      </c>
      <c r="G690" s="131">
        <v>72.73</v>
      </c>
      <c r="H690" s="130" t="s">
        <v>776</v>
      </c>
      <c r="I690" s="130" t="s">
        <v>777</v>
      </c>
      <c r="J690" s="130" t="s">
        <v>363</v>
      </c>
    </row>
    <row r="691" spans="1:10" ht="14.25" x14ac:dyDescent="0.15">
      <c r="A691" s="130">
        <v>690</v>
      </c>
      <c r="B691" s="130">
        <v>5</v>
      </c>
      <c r="C691" s="130">
        <v>1</v>
      </c>
      <c r="D691" s="130">
        <v>1302</v>
      </c>
      <c r="E691" s="130" t="str">
        <f t="shared" si="10"/>
        <v>5-1-1302</v>
      </c>
      <c r="F691" s="131">
        <v>88.41</v>
      </c>
      <c r="G691" s="131">
        <v>72.14</v>
      </c>
      <c r="H691" s="130" t="s">
        <v>776</v>
      </c>
      <c r="I691" s="130" t="s">
        <v>778</v>
      </c>
      <c r="J691" s="130" t="s">
        <v>780</v>
      </c>
    </row>
    <row r="692" spans="1:10" ht="14.25" x14ac:dyDescent="0.15">
      <c r="A692" s="130">
        <v>691</v>
      </c>
      <c r="B692" s="130">
        <v>5</v>
      </c>
      <c r="C692" s="130">
        <v>1</v>
      </c>
      <c r="D692" s="130">
        <v>1303</v>
      </c>
      <c r="E692" s="130" t="str">
        <f t="shared" si="10"/>
        <v>5-1-1303</v>
      </c>
      <c r="F692" s="131">
        <v>88.41</v>
      </c>
      <c r="G692" s="131">
        <v>72.14</v>
      </c>
      <c r="H692" s="130" t="s">
        <v>776</v>
      </c>
      <c r="I692" s="130" t="s">
        <v>778</v>
      </c>
      <c r="J692" s="130" t="s">
        <v>169</v>
      </c>
    </row>
    <row r="693" spans="1:10" ht="14.25" x14ac:dyDescent="0.15">
      <c r="A693" s="130">
        <v>692</v>
      </c>
      <c r="B693" s="130">
        <v>5</v>
      </c>
      <c r="C693" s="130">
        <v>1</v>
      </c>
      <c r="D693" s="130">
        <v>1304</v>
      </c>
      <c r="E693" s="130" t="str">
        <f t="shared" si="10"/>
        <v>5-1-1304</v>
      </c>
      <c r="F693" s="131">
        <v>88.53</v>
      </c>
      <c r="G693" s="131">
        <v>72.239999999999995</v>
      </c>
      <c r="H693" s="130" t="s">
        <v>776</v>
      </c>
      <c r="I693" s="130" t="s">
        <v>777</v>
      </c>
      <c r="J693" s="130" t="s">
        <v>364</v>
      </c>
    </row>
    <row r="694" spans="1:10" ht="14.25" x14ac:dyDescent="0.15">
      <c r="A694" s="130">
        <v>693</v>
      </c>
      <c r="B694" s="130">
        <v>5</v>
      </c>
      <c r="C694" s="130">
        <v>1</v>
      </c>
      <c r="D694" s="130">
        <v>1401</v>
      </c>
      <c r="E694" s="130" t="str">
        <f t="shared" si="10"/>
        <v>5-1-1401</v>
      </c>
      <c r="F694" s="131">
        <v>89.13</v>
      </c>
      <c r="G694" s="131">
        <v>72.73</v>
      </c>
      <c r="H694" s="130" t="s">
        <v>776</v>
      </c>
      <c r="I694" s="130" t="s">
        <v>777</v>
      </c>
      <c r="J694" s="130" t="s">
        <v>363</v>
      </c>
    </row>
    <row r="695" spans="1:10" ht="14.25" x14ac:dyDescent="0.15">
      <c r="A695" s="130">
        <v>694</v>
      </c>
      <c r="B695" s="130">
        <v>5</v>
      </c>
      <c r="C695" s="130">
        <v>1</v>
      </c>
      <c r="D695" s="130">
        <v>1402</v>
      </c>
      <c r="E695" s="130" t="str">
        <f t="shared" si="10"/>
        <v>5-1-1402</v>
      </c>
      <c r="F695" s="131">
        <v>88.41</v>
      </c>
      <c r="G695" s="131">
        <v>72.14</v>
      </c>
      <c r="H695" s="130" t="s">
        <v>776</v>
      </c>
      <c r="I695" s="130" t="s">
        <v>778</v>
      </c>
      <c r="J695" s="130" t="s">
        <v>780</v>
      </c>
    </row>
    <row r="696" spans="1:10" ht="14.25" x14ac:dyDescent="0.15">
      <c r="A696" s="130">
        <v>695</v>
      </c>
      <c r="B696" s="130">
        <v>5</v>
      </c>
      <c r="C696" s="130">
        <v>1</v>
      </c>
      <c r="D696" s="130">
        <v>1403</v>
      </c>
      <c r="E696" s="130" t="str">
        <f t="shared" si="10"/>
        <v>5-1-1403</v>
      </c>
      <c r="F696" s="131">
        <v>88.41</v>
      </c>
      <c r="G696" s="131">
        <v>72.14</v>
      </c>
      <c r="H696" s="130" t="s">
        <v>776</v>
      </c>
      <c r="I696" s="130" t="s">
        <v>778</v>
      </c>
      <c r="J696" s="130" t="s">
        <v>169</v>
      </c>
    </row>
    <row r="697" spans="1:10" ht="14.25" x14ac:dyDescent="0.15">
      <c r="A697" s="130">
        <v>696</v>
      </c>
      <c r="B697" s="130">
        <v>5</v>
      </c>
      <c r="C697" s="130">
        <v>1</v>
      </c>
      <c r="D697" s="130">
        <v>1404</v>
      </c>
      <c r="E697" s="130" t="str">
        <f t="shared" si="10"/>
        <v>5-1-1404</v>
      </c>
      <c r="F697" s="131">
        <v>88.53</v>
      </c>
      <c r="G697" s="131">
        <v>72.239999999999995</v>
      </c>
      <c r="H697" s="130" t="s">
        <v>776</v>
      </c>
      <c r="I697" s="130" t="s">
        <v>777</v>
      </c>
      <c r="J697" s="130" t="s">
        <v>364</v>
      </c>
    </row>
    <row r="698" spans="1:10" ht="14.25" x14ac:dyDescent="0.15">
      <c r="A698" s="130">
        <v>697</v>
      </c>
      <c r="B698" s="130">
        <v>5</v>
      </c>
      <c r="C698" s="130">
        <v>1</v>
      </c>
      <c r="D698" s="130">
        <v>1501</v>
      </c>
      <c r="E698" s="130" t="str">
        <f t="shared" si="10"/>
        <v>5-1-1501</v>
      </c>
      <c r="F698" s="131">
        <v>89.13</v>
      </c>
      <c r="G698" s="131">
        <v>72.73</v>
      </c>
      <c r="H698" s="130" t="s">
        <v>776</v>
      </c>
      <c r="I698" s="130" t="s">
        <v>777</v>
      </c>
      <c r="J698" s="130" t="s">
        <v>363</v>
      </c>
    </row>
    <row r="699" spans="1:10" ht="14.25" x14ac:dyDescent="0.15">
      <c r="A699" s="130">
        <v>698</v>
      </c>
      <c r="B699" s="130">
        <v>5</v>
      </c>
      <c r="C699" s="130">
        <v>1</v>
      </c>
      <c r="D699" s="130">
        <v>1502</v>
      </c>
      <c r="E699" s="130" t="str">
        <f t="shared" si="10"/>
        <v>5-1-1502</v>
      </c>
      <c r="F699" s="131">
        <v>88.41</v>
      </c>
      <c r="G699" s="131">
        <v>72.14</v>
      </c>
      <c r="H699" s="130" t="s">
        <v>776</v>
      </c>
      <c r="I699" s="130" t="s">
        <v>778</v>
      </c>
      <c r="J699" s="130" t="s">
        <v>780</v>
      </c>
    </row>
    <row r="700" spans="1:10" ht="14.25" x14ac:dyDescent="0.15">
      <c r="A700" s="130">
        <v>699</v>
      </c>
      <c r="B700" s="130">
        <v>5</v>
      </c>
      <c r="C700" s="130">
        <v>1</v>
      </c>
      <c r="D700" s="130">
        <v>1503</v>
      </c>
      <c r="E700" s="130" t="str">
        <f t="shared" si="10"/>
        <v>5-1-1503</v>
      </c>
      <c r="F700" s="131">
        <v>88.41</v>
      </c>
      <c r="G700" s="131">
        <v>72.14</v>
      </c>
      <c r="H700" s="130" t="s">
        <v>776</v>
      </c>
      <c r="I700" s="130" t="s">
        <v>778</v>
      </c>
      <c r="J700" s="130" t="s">
        <v>169</v>
      </c>
    </row>
    <row r="701" spans="1:10" ht="14.25" x14ac:dyDescent="0.15">
      <c r="A701" s="130">
        <v>700</v>
      </c>
      <c r="B701" s="130">
        <v>5</v>
      </c>
      <c r="C701" s="130">
        <v>1</v>
      </c>
      <c r="D701" s="130">
        <v>1504</v>
      </c>
      <c r="E701" s="130" t="str">
        <f t="shared" si="10"/>
        <v>5-1-1504</v>
      </c>
      <c r="F701" s="131">
        <v>88.53</v>
      </c>
      <c r="G701" s="131">
        <v>72.239999999999995</v>
      </c>
      <c r="H701" s="130" t="s">
        <v>776</v>
      </c>
      <c r="I701" s="130" t="s">
        <v>777</v>
      </c>
      <c r="J701" s="130" t="s">
        <v>364</v>
      </c>
    </row>
    <row r="702" spans="1:10" ht="14.25" x14ac:dyDescent="0.15">
      <c r="A702" s="130">
        <v>701</v>
      </c>
      <c r="B702" s="130">
        <v>5</v>
      </c>
      <c r="C702" s="130">
        <v>1</v>
      </c>
      <c r="D702" s="130">
        <v>1601</v>
      </c>
      <c r="E702" s="130" t="str">
        <f t="shared" si="10"/>
        <v>5-1-1601</v>
      </c>
      <c r="F702" s="131">
        <v>89.13</v>
      </c>
      <c r="G702" s="131">
        <v>72.73</v>
      </c>
      <c r="H702" s="130" t="s">
        <v>776</v>
      </c>
      <c r="I702" s="130" t="s">
        <v>777</v>
      </c>
      <c r="J702" s="130" t="s">
        <v>363</v>
      </c>
    </row>
    <row r="703" spans="1:10" ht="14.25" x14ac:dyDescent="0.15">
      <c r="A703" s="130">
        <v>702</v>
      </c>
      <c r="B703" s="130">
        <v>5</v>
      </c>
      <c r="C703" s="130">
        <v>1</v>
      </c>
      <c r="D703" s="130">
        <v>1602</v>
      </c>
      <c r="E703" s="130" t="str">
        <f t="shared" si="10"/>
        <v>5-1-1602</v>
      </c>
      <c r="F703" s="131">
        <v>88.41</v>
      </c>
      <c r="G703" s="131">
        <v>72.14</v>
      </c>
      <c r="H703" s="130" t="s">
        <v>776</v>
      </c>
      <c r="I703" s="130" t="s">
        <v>778</v>
      </c>
      <c r="J703" s="130" t="s">
        <v>780</v>
      </c>
    </row>
    <row r="704" spans="1:10" ht="14.25" x14ac:dyDescent="0.15">
      <c r="A704" s="130">
        <v>703</v>
      </c>
      <c r="B704" s="130">
        <v>5</v>
      </c>
      <c r="C704" s="130">
        <v>1</v>
      </c>
      <c r="D704" s="130">
        <v>1603</v>
      </c>
      <c r="E704" s="130" t="str">
        <f t="shared" si="10"/>
        <v>5-1-1603</v>
      </c>
      <c r="F704" s="131">
        <v>88.41</v>
      </c>
      <c r="G704" s="131">
        <v>72.14</v>
      </c>
      <c r="H704" s="130" t="s">
        <v>776</v>
      </c>
      <c r="I704" s="130" t="s">
        <v>778</v>
      </c>
      <c r="J704" s="130" t="s">
        <v>169</v>
      </c>
    </row>
    <row r="705" spans="1:10" ht="14.25" x14ac:dyDescent="0.15">
      <c r="A705" s="130">
        <v>704</v>
      </c>
      <c r="B705" s="130">
        <v>5</v>
      </c>
      <c r="C705" s="130">
        <v>1</v>
      </c>
      <c r="D705" s="130">
        <v>1604</v>
      </c>
      <c r="E705" s="130" t="str">
        <f t="shared" si="10"/>
        <v>5-1-1604</v>
      </c>
      <c r="F705" s="131">
        <v>88.53</v>
      </c>
      <c r="G705" s="131">
        <v>72.239999999999995</v>
      </c>
      <c r="H705" s="130" t="s">
        <v>776</v>
      </c>
      <c r="I705" s="130" t="s">
        <v>777</v>
      </c>
      <c r="J705" s="130" t="s">
        <v>364</v>
      </c>
    </row>
    <row r="706" spans="1:10" ht="14.25" x14ac:dyDescent="0.15">
      <c r="A706" s="130">
        <v>705</v>
      </c>
      <c r="B706" s="130">
        <v>5</v>
      </c>
      <c r="C706" s="130">
        <v>2</v>
      </c>
      <c r="D706" s="130">
        <v>101</v>
      </c>
      <c r="E706" s="130" t="str">
        <f t="shared" ref="E706:E769" si="11">B706&amp;-C706&amp;-D706</f>
        <v>5-2-101</v>
      </c>
      <c r="F706" s="131">
        <v>88.53</v>
      </c>
      <c r="G706" s="131">
        <v>72.239999999999995</v>
      </c>
      <c r="H706" s="130" t="s">
        <v>776</v>
      </c>
      <c r="I706" s="130" t="s">
        <v>777</v>
      </c>
      <c r="J706" s="130" t="s">
        <v>366</v>
      </c>
    </row>
    <row r="707" spans="1:10" ht="14.25" x14ac:dyDescent="0.15">
      <c r="A707" s="130">
        <v>706</v>
      </c>
      <c r="B707" s="130">
        <v>5</v>
      </c>
      <c r="C707" s="130">
        <v>2</v>
      </c>
      <c r="D707" s="130">
        <v>102</v>
      </c>
      <c r="E707" s="130" t="str">
        <f t="shared" si="11"/>
        <v>5-2-102</v>
      </c>
      <c r="F707" s="131">
        <v>88.41</v>
      </c>
      <c r="G707" s="131">
        <v>72.14</v>
      </c>
      <c r="H707" s="130" t="s">
        <v>776</v>
      </c>
      <c r="I707" s="130" t="s">
        <v>778</v>
      </c>
      <c r="J707" s="130" t="s">
        <v>780</v>
      </c>
    </row>
    <row r="708" spans="1:10" ht="14.25" x14ac:dyDescent="0.15">
      <c r="A708" s="130">
        <v>707</v>
      </c>
      <c r="B708" s="130">
        <v>5</v>
      </c>
      <c r="C708" s="130">
        <v>2</v>
      </c>
      <c r="D708" s="130">
        <v>103</v>
      </c>
      <c r="E708" s="130" t="str">
        <f t="shared" si="11"/>
        <v>5-2-103</v>
      </c>
      <c r="F708" s="131">
        <v>88.41</v>
      </c>
      <c r="G708" s="131">
        <v>72.14</v>
      </c>
      <c r="H708" s="130" t="s">
        <v>776</v>
      </c>
      <c r="I708" s="130" t="s">
        <v>778</v>
      </c>
      <c r="J708" s="130" t="s">
        <v>169</v>
      </c>
    </row>
    <row r="709" spans="1:10" ht="14.25" x14ac:dyDescent="0.15">
      <c r="A709" s="130">
        <v>708</v>
      </c>
      <c r="B709" s="130">
        <v>5</v>
      </c>
      <c r="C709" s="130">
        <v>2</v>
      </c>
      <c r="D709" s="130">
        <v>104</v>
      </c>
      <c r="E709" s="130" t="str">
        <f t="shared" si="11"/>
        <v>5-2-104</v>
      </c>
      <c r="F709" s="131">
        <v>88.39</v>
      </c>
      <c r="G709" s="131">
        <v>72.12</v>
      </c>
      <c r="H709" s="130" t="s">
        <v>776</v>
      </c>
      <c r="I709" s="130" t="s">
        <v>777</v>
      </c>
      <c r="J709" s="130" t="s">
        <v>364</v>
      </c>
    </row>
    <row r="710" spans="1:10" ht="14.25" x14ac:dyDescent="0.15">
      <c r="A710" s="130">
        <v>709</v>
      </c>
      <c r="B710" s="130">
        <v>5</v>
      </c>
      <c r="C710" s="130">
        <v>2</v>
      </c>
      <c r="D710" s="130">
        <v>201</v>
      </c>
      <c r="E710" s="130" t="str">
        <f t="shared" si="11"/>
        <v>5-2-201</v>
      </c>
      <c r="F710" s="131">
        <v>88.53</v>
      </c>
      <c r="G710" s="131">
        <v>72.239999999999995</v>
      </c>
      <c r="H710" s="130" t="s">
        <v>776</v>
      </c>
      <c r="I710" s="130" t="s">
        <v>777</v>
      </c>
      <c r="J710" s="130" t="s">
        <v>366</v>
      </c>
    </row>
    <row r="711" spans="1:10" ht="14.25" x14ac:dyDescent="0.15">
      <c r="A711" s="130">
        <v>710</v>
      </c>
      <c r="B711" s="130">
        <v>5</v>
      </c>
      <c r="C711" s="130">
        <v>2</v>
      </c>
      <c r="D711" s="130">
        <v>202</v>
      </c>
      <c r="E711" s="130" t="str">
        <f t="shared" si="11"/>
        <v>5-2-202</v>
      </c>
      <c r="F711" s="131">
        <v>88.41</v>
      </c>
      <c r="G711" s="131">
        <v>72.14</v>
      </c>
      <c r="H711" s="130" t="s">
        <v>776</v>
      </c>
      <c r="I711" s="130" t="s">
        <v>778</v>
      </c>
      <c r="J711" s="130" t="s">
        <v>780</v>
      </c>
    </row>
    <row r="712" spans="1:10" ht="14.25" x14ac:dyDescent="0.15">
      <c r="A712" s="130">
        <v>711</v>
      </c>
      <c r="B712" s="130">
        <v>5</v>
      </c>
      <c r="C712" s="130">
        <v>2</v>
      </c>
      <c r="D712" s="130">
        <v>203</v>
      </c>
      <c r="E712" s="130" t="str">
        <f t="shared" si="11"/>
        <v>5-2-203</v>
      </c>
      <c r="F712" s="131">
        <v>88.41</v>
      </c>
      <c r="G712" s="131">
        <v>72.14</v>
      </c>
      <c r="H712" s="130" t="s">
        <v>776</v>
      </c>
      <c r="I712" s="130" t="s">
        <v>778</v>
      </c>
      <c r="J712" s="130" t="s">
        <v>169</v>
      </c>
    </row>
    <row r="713" spans="1:10" ht="14.25" x14ac:dyDescent="0.15">
      <c r="A713" s="130">
        <v>712</v>
      </c>
      <c r="B713" s="130">
        <v>5</v>
      </c>
      <c r="C713" s="130">
        <v>2</v>
      </c>
      <c r="D713" s="130">
        <v>204</v>
      </c>
      <c r="E713" s="130" t="str">
        <f t="shared" si="11"/>
        <v>5-2-204</v>
      </c>
      <c r="F713" s="131">
        <v>88.39</v>
      </c>
      <c r="G713" s="131">
        <v>72.12</v>
      </c>
      <c r="H713" s="130" t="s">
        <v>776</v>
      </c>
      <c r="I713" s="130" t="s">
        <v>777</v>
      </c>
      <c r="J713" s="130" t="s">
        <v>364</v>
      </c>
    </row>
    <row r="714" spans="1:10" ht="14.25" x14ac:dyDescent="0.15">
      <c r="A714" s="130">
        <v>713</v>
      </c>
      <c r="B714" s="130">
        <v>5</v>
      </c>
      <c r="C714" s="130">
        <v>2</v>
      </c>
      <c r="D714" s="130">
        <v>301</v>
      </c>
      <c r="E714" s="130" t="str">
        <f t="shared" si="11"/>
        <v>5-2-301</v>
      </c>
      <c r="F714" s="131">
        <v>88.53</v>
      </c>
      <c r="G714" s="131">
        <v>72.239999999999995</v>
      </c>
      <c r="H714" s="130" t="s">
        <v>776</v>
      </c>
      <c r="I714" s="130" t="s">
        <v>777</v>
      </c>
      <c r="J714" s="130" t="s">
        <v>366</v>
      </c>
    </row>
    <row r="715" spans="1:10" ht="14.25" x14ac:dyDescent="0.15">
      <c r="A715" s="130">
        <v>714</v>
      </c>
      <c r="B715" s="130">
        <v>5</v>
      </c>
      <c r="C715" s="130">
        <v>2</v>
      </c>
      <c r="D715" s="130">
        <v>302</v>
      </c>
      <c r="E715" s="130" t="str">
        <f t="shared" si="11"/>
        <v>5-2-302</v>
      </c>
      <c r="F715" s="131">
        <v>88.41</v>
      </c>
      <c r="G715" s="131">
        <v>72.14</v>
      </c>
      <c r="H715" s="130" t="s">
        <v>776</v>
      </c>
      <c r="I715" s="130" t="s">
        <v>778</v>
      </c>
      <c r="J715" s="130" t="s">
        <v>780</v>
      </c>
    </row>
    <row r="716" spans="1:10" ht="14.25" x14ac:dyDescent="0.15">
      <c r="A716" s="130">
        <v>715</v>
      </c>
      <c r="B716" s="130">
        <v>5</v>
      </c>
      <c r="C716" s="130">
        <v>2</v>
      </c>
      <c r="D716" s="130">
        <v>303</v>
      </c>
      <c r="E716" s="130" t="str">
        <f t="shared" si="11"/>
        <v>5-2-303</v>
      </c>
      <c r="F716" s="131">
        <v>88.41</v>
      </c>
      <c r="G716" s="131">
        <v>72.14</v>
      </c>
      <c r="H716" s="130" t="s">
        <v>776</v>
      </c>
      <c r="I716" s="130" t="s">
        <v>778</v>
      </c>
      <c r="J716" s="130" t="s">
        <v>169</v>
      </c>
    </row>
    <row r="717" spans="1:10" ht="14.25" x14ac:dyDescent="0.15">
      <c r="A717" s="130">
        <v>716</v>
      </c>
      <c r="B717" s="130">
        <v>5</v>
      </c>
      <c r="C717" s="130">
        <v>2</v>
      </c>
      <c r="D717" s="130">
        <v>304</v>
      </c>
      <c r="E717" s="130" t="str">
        <f t="shared" si="11"/>
        <v>5-2-304</v>
      </c>
      <c r="F717" s="131">
        <v>88.39</v>
      </c>
      <c r="G717" s="131">
        <v>72.12</v>
      </c>
      <c r="H717" s="130" t="s">
        <v>776</v>
      </c>
      <c r="I717" s="130" t="s">
        <v>777</v>
      </c>
      <c r="J717" s="130" t="s">
        <v>364</v>
      </c>
    </row>
    <row r="718" spans="1:10" ht="14.25" x14ac:dyDescent="0.15">
      <c r="A718" s="130">
        <v>717</v>
      </c>
      <c r="B718" s="130">
        <v>5</v>
      </c>
      <c r="C718" s="130">
        <v>2</v>
      </c>
      <c r="D718" s="130">
        <v>401</v>
      </c>
      <c r="E718" s="130" t="str">
        <f t="shared" si="11"/>
        <v>5-2-401</v>
      </c>
      <c r="F718" s="131">
        <v>88.53</v>
      </c>
      <c r="G718" s="131">
        <v>72.239999999999995</v>
      </c>
      <c r="H718" s="130" t="s">
        <v>776</v>
      </c>
      <c r="I718" s="130" t="s">
        <v>777</v>
      </c>
      <c r="J718" s="130" t="s">
        <v>366</v>
      </c>
    </row>
    <row r="719" spans="1:10" ht="14.25" x14ac:dyDescent="0.15">
      <c r="A719" s="130">
        <v>718</v>
      </c>
      <c r="B719" s="130">
        <v>5</v>
      </c>
      <c r="C719" s="130">
        <v>2</v>
      </c>
      <c r="D719" s="130">
        <v>402</v>
      </c>
      <c r="E719" s="130" t="str">
        <f t="shared" si="11"/>
        <v>5-2-402</v>
      </c>
      <c r="F719" s="131">
        <v>88.41</v>
      </c>
      <c r="G719" s="131">
        <v>72.14</v>
      </c>
      <c r="H719" s="130" t="s">
        <v>776</v>
      </c>
      <c r="I719" s="130" t="s">
        <v>778</v>
      </c>
      <c r="J719" s="130" t="s">
        <v>780</v>
      </c>
    </row>
    <row r="720" spans="1:10" ht="14.25" x14ac:dyDescent="0.15">
      <c r="A720" s="130">
        <v>719</v>
      </c>
      <c r="B720" s="130">
        <v>5</v>
      </c>
      <c r="C720" s="130">
        <v>2</v>
      </c>
      <c r="D720" s="130">
        <v>403</v>
      </c>
      <c r="E720" s="130" t="str">
        <f t="shared" si="11"/>
        <v>5-2-403</v>
      </c>
      <c r="F720" s="131">
        <v>88.41</v>
      </c>
      <c r="G720" s="131">
        <v>72.14</v>
      </c>
      <c r="H720" s="130" t="s">
        <v>776</v>
      </c>
      <c r="I720" s="130" t="s">
        <v>778</v>
      </c>
      <c r="J720" s="130" t="s">
        <v>169</v>
      </c>
    </row>
    <row r="721" spans="1:10" ht="14.25" x14ac:dyDescent="0.15">
      <c r="A721" s="130">
        <v>720</v>
      </c>
      <c r="B721" s="130">
        <v>5</v>
      </c>
      <c r="C721" s="130">
        <v>2</v>
      </c>
      <c r="D721" s="130">
        <v>404</v>
      </c>
      <c r="E721" s="130" t="str">
        <f t="shared" si="11"/>
        <v>5-2-404</v>
      </c>
      <c r="F721" s="131">
        <v>88.39</v>
      </c>
      <c r="G721" s="131">
        <v>72.12</v>
      </c>
      <c r="H721" s="130" t="s">
        <v>776</v>
      </c>
      <c r="I721" s="130" t="s">
        <v>777</v>
      </c>
      <c r="J721" s="130" t="s">
        <v>364</v>
      </c>
    </row>
    <row r="722" spans="1:10" ht="14.25" x14ac:dyDescent="0.15">
      <c r="A722" s="130">
        <v>721</v>
      </c>
      <c r="B722" s="130">
        <v>5</v>
      </c>
      <c r="C722" s="130">
        <v>2</v>
      </c>
      <c r="D722" s="130">
        <v>501</v>
      </c>
      <c r="E722" s="130" t="str">
        <f t="shared" si="11"/>
        <v>5-2-501</v>
      </c>
      <c r="F722" s="131">
        <v>88.53</v>
      </c>
      <c r="G722" s="131">
        <v>72.239999999999995</v>
      </c>
      <c r="H722" s="130" t="s">
        <v>776</v>
      </c>
      <c r="I722" s="130" t="s">
        <v>777</v>
      </c>
      <c r="J722" s="130" t="s">
        <v>366</v>
      </c>
    </row>
    <row r="723" spans="1:10" ht="14.25" x14ac:dyDescent="0.15">
      <c r="A723" s="130">
        <v>722</v>
      </c>
      <c r="B723" s="130">
        <v>5</v>
      </c>
      <c r="C723" s="130">
        <v>2</v>
      </c>
      <c r="D723" s="130">
        <v>502</v>
      </c>
      <c r="E723" s="130" t="str">
        <f t="shared" si="11"/>
        <v>5-2-502</v>
      </c>
      <c r="F723" s="131">
        <v>88.41</v>
      </c>
      <c r="G723" s="131">
        <v>72.14</v>
      </c>
      <c r="H723" s="130" t="s">
        <v>776</v>
      </c>
      <c r="I723" s="130" t="s">
        <v>778</v>
      </c>
      <c r="J723" s="130" t="s">
        <v>780</v>
      </c>
    </row>
    <row r="724" spans="1:10" ht="14.25" x14ac:dyDescent="0.15">
      <c r="A724" s="130">
        <v>723</v>
      </c>
      <c r="B724" s="130">
        <v>5</v>
      </c>
      <c r="C724" s="130">
        <v>2</v>
      </c>
      <c r="D724" s="130">
        <v>503</v>
      </c>
      <c r="E724" s="130" t="str">
        <f t="shared" si="11"/>
        <v>5-2-503</v>
      </c>
      <c r="F724" s="131">
        <v>88.41</v>
      </c>
      <c r="G724" s="131">
        <v>72.14</v>
      </c>
      <c r="H724" s="130" t="s">
        <v>776</v>
      </c>
      <c r="I724" s="130" t="s">
        <v>778</v>
      </c>
      <c r="J724" s="130" t="s">
        <v>169</v>
      </c>
    </row>
    <row r="725" spans="1:10" ht="14.25" x14ac:dyDescent="0.15">
      <c r="A725" s="130">
        <v>724</v>
      </c>
      <c r="B725" s="130">
        <v>5</v>
      </c>
      <c r="C725" s="130">
        <v>2</v>
      </c>
      <c r="D725" s="130">
        <v>504</v>
      </c>
      <c r="E725" s="130" t="str">
        <f t="shared" si="11"/>
        <v>5-2-504</v>
      </c>
      <c r="F725" s="131">
        <v>88.39</v>
      </c>
      <c r="G725" s="131">
        <v>72.12</v>
      </c>
      <c r="H725" s="130" t="s">
        <v>776</v>
      </c>
      <c r="I725" s="130" t="s">
        <v>777</v>
      </c>
      <c r="J725" s="130" t="s">
        <v>364</v>
      </c>
    </row>
    <row r="726" spans="1:10" ht="14.25" x14ac:dyDescent="0.15">
      <c r="A726" s="130">
        <v>725</v>
      </c>
      <c r="B726" s="130">
        <v>5</v>
      </c>
      <c r="C726" s="130">
        <v>2</v>
      </c>
      <c r="D726" s="130">
        <v>601</v>
      </c>
      <c r="E726" s="130" t="str">
        <f t="shared" si="11"/>
        <v>5-2-601</v>
      </c>
      <c r="F726" s="131">
        <v>88.53</v>
      </c>
      <c r="G726" s="131">
        <v>72.239999999999995</v>
      </c>
      <c r="H726" s="130" t="s">
        <v>776</v>
      </c>
      <c r="I726" s="130" t="s">
        <v>777</v>
      </c>
      <c r="J726" s="130" t="s">
        <v>366</v>
      </c>
    </row>
    <row r="727" spans="1:10" ht="14.25" x14ac:dyDescent="0.15">
      <c r="A727" s="130">
        <v>726</v>
      </c>
      <c r="B727" s="130">
        <v>5</v>
      </c>
      <c r="C727" s="130">
        <v>2</v>
      </c>
      <c r="D727" s="130">
        <v>602</v>
      </c>
      <c r="E727" s="130" t="str">
        <f t="shared" si="11"/>
        <v>5-2-602</v>
      </c>
      <c r="F727" s="131">
        <v>88.41</v>
      </c>
      <c r="G727" s="131">
        <v>72.14</v>
      </c>
      <c r="H727" s="130" t="s">
        <v>776</v>
      </c>
      <c r="I727" s="130" t="s">
        <v>778</v>
      </c>
      <c r="J727" s="130" t="s">
        <v>780</v>
      </c>
    </row>
    <row r="728" spans="1:10" ht="14.25" x14ac:dyDescent="0.15">
      <c r="A728" s="130">
        <v>727</v>
      </c>
      <c r="B728" s="130">
        <v>5</v>
      </c>
      <c r="C728" s="130">
        <v>2</v>
      </c>
      <c r="D728" s="130">
        <v>603</v>
      </c>
      <c r="E728" s="130" t="str">
        <f t="shared" si="11"/>
        <v>5-2-603</v>
      </c>
      <c r="F728" s="131">
        <v>88.41</v>
      </c>
      <c r="G728" s="131">
        <v>72.14</v>
      </c>
      <c r="H728" s="130" t="s">
        <v>776</v>
      </c>
      <c r="I728" s="130" t="s">
        <v>778</v>
      </c>
      <c r="J728" s="130" t="s">
        <v>169</v>
      </c>
    </row>
    <row r="729" spans="1:10" ht="14.25" x14ac:dyDescent="0.15">
      <c r="A729" s="130">
        <v>728</v>
      </c>
      <c r="B729" s="130">
        <v>5</v>
      </c>
      <c r="C729" s="130">
        <v>2</v>
      </c>
      <c r="D729" s="130">
        <v>604</v>
      </c>
      <c r="E729" s="130" t="str">
        <f t="shared" si="11"/>
        <v>5-2-604</v>
      </c>
      <c r="F729" s="131">
        <v>88.39</v>
      </c>
      <c r="G729" s="131">
        <v>72.12</v>
      </c>
      <c r="H729" s="130" t="s">
        <v>776</v>
      </c>
      <c r="I729" s="130" t="s">
        <v>777</v>
      </c>
      <c r="J729" s="130" t="s">
        <v>364</v>
      </c>
    </row>
    <row r="730" spans="1:10" ht="14.25" x14ac:dyDescent="0.15">
      <c r="A730" s="130">
        <v>729</v>
      </c>
      <c r="B730" s="130">
        <v>5</v>
      </c>
      <c r="C730" s="130">
        <v>2</v>
      </c>
      <c r="D730" s="130">
        <v>701</v>
      </c>
      <c r="E730" s="130" t="str">
        <f t="shared" si="11"/>
        <v>5-2-701</v>
      </c>
      <c r="F730" s="131">
        <v>88.53</v>
      </c>
      <c r="G730" s="131">
        <v>72.239999999999995</v>
      </c>
      <c r="H730" s="130" t="s">
        <v>776</v>
      </c>
      <c r="I730" s="130" t="s">
        <v>777</v>
      </c>
      <c r="J730" s="130" t="s">
        <v>366</v>
      </c>
    </row>
    <row r="731" spans="1:10" ht="14.25" x14ac:dyDescent="0.15">
      <c r="A731" s="130">
        <v>730</v>
      </c>
      <c r="B731" s="130">
        <v>5</v>
      </c>
      <c r="C731" s="130">
        <v>2</v>
      </c>
      <c r="D731" s="130">
        <v>702</v>
      </c>
      <c r="E731" s="130" t="str">
        <f t="shared" si="11"/>
        <v>5-2-702</v>
      </c>
      <c r="F731" s="131">
        <v>88.41</v>
      </c>
      <c r="G731" s="131">
        <v>72.14</v>
      </c>
      <c r="H731" s="130" t="s">
        <v>776</v>
      </c>
      <c r="I731" s="130" t="s">
        <v>778</v>
      </c>
      <c r="J731" s="130" t="s">
        <v>780</v>
      </c>
    </row>
    <row r="732" spans="1:10" ht="14.25" x14ac:dyDescent="0.15">
      <c r="A732" s="130">
        <v>731</v>
      </c>
      <c r="B732" s="130">
        <v>5</v>
      </c>
      <c r="C732" s="130">
        <v>2</v>
      </c>
      <c r="D732" s="130">
        <v>703</v>
      </c>
      <c r="E732" s="130" t="str">
        <f t="shared" si="11"/>
        <v>5-2-703</v>
      </c>
      <c r="F732" s="131">
        <v>88.41</v>
      </c>
      <c r="G732" s="131">
        <v>72.14</v>
      </c>
      <c r="H732" s="130" t="s">
        <v>776</v>
      </c>
      <c r="I732" s="130" t="s">
        <v>778</v>
      </c>
      <c r="J732" s="130" t="s">
        <v>169</v>
      </c>
    </row>
    <row r="733" spans="1:10" ht="14.25" x14ac:dyDescent="0.15">
      <c r="A733" s="130">
        <v>732</v>
      </c>
      <c r="B733" s="130">
        <v>5</v>
      </c>
      <c r="C733" s="130">
        <v>2</v>
      </c>
      <c r="D733" s="130">
        <v>704</v>
      </c>
      <c r="E733" s="130" t="str">
        <f t="shared" si="11"/>
        <v>5-2-704</v>
      </c>
      <c r="F733" s="131">
        <v>88.39</v>
      </c>
      <c r="G733" s="131">
        <v>72.12</v>
      </c>
      <c r="H733" s="130" t="s">
        <v>776</v>
      </c>
      <c r="I733" s="130" t="s">
        <v>777</v>
      </c>
      <c r="J733" s="130" t="s">
        <v>364</v>
      </c>
    </row>
    <row r="734" spans="1:10" ht="14.25" x14ac:dyDescent="0.15">
      <c r="A734" s="130">
        <v>733</v>
      </c>
      <c r="B734" s="130">
        <v>5</v>
      </c>
      <c r="C734" s="130">
        <v>2</v>
      </c>
      <c r="D734" s="130">
        <v>801</v>
      </c>
      <c r="E734" s="130" t="str">
        <f t="shared" si="11"/>
        <v>5-2-801</v>
      </c>
      <c r="F734" s="131">
        <v>88.53</v>
      </c>
      <c r="G734" s="131">
        <v>72.239999999999995</v>
      </c>
      <c r="H734" s="130" t="s">
        <v>776</v>
      </c>
      <c r="I734" s="130" t="s">
        <v>777</v>
      </c>
      <c r="J734" s="130" t="s">
        <v>366</v>
      </c>
    </row>
    <row r="735" spans="1:10" ht="14.25" x14ac:dyDescent="0.15">
      <c r="A735" s="130">
        <v>734</v>
      </c>
      <c r="B735" s="130">
        <v>5</v>
      </c>
      <c r="C735" s="130">
        <v>2</v>
      </c>
      <c r="D735" s="130">
        <v>802</v>
      </c>
      <c r="E735" s="130" t="str">
        <f t="shared" si="11"/>
        <v>5-2-802</v>
      </c>
      <c r="F735" s="131">
        <v>88.41</v>
      </c>
      <c r="G735" s="131">
        <v>72.14</v>
      </c>
      <c r="H735" s="130" t="s">
        <v>776</v>
      </c>
      <c r="I735" s="130" t="s">
        <v>778</v>
      </c>
      <c r="J735" s="130" t="s">
        <v>780</v>
      </c>
    </row>
    <row r="736" spans="1:10" ht="14.25" x14ac:dyDescent="0.15">
      <c r="A736" s="130">
        <v>735</v>
      </c>
      <c r="B736" s="130">
        <v>5</v>
      </c>
      <c r="C736" s="130">
        <v>2</v>
      </c>
      <c r="D736" s="130">
        <v>803</v>
      </c>
      <c r="E736" s="130" t="str">
        <f t="shared" si="11"/>
        <v>5-2-803</v>
      </c>
      <c r="F736" s="131">
        <v>88.41</v>
      </c>
      <c r="G736" s="131">
        <v>72.14</v>
      </c>
      <c r="H736" s="130" t="s">
        <v>776</v>
      </c>
      <c r="I736" s="130" t="s">
        <v>778</v>
      </c>
      <c r="J736" s="130" t="s">
        <v>169</v>
      </c>
    </row>
    <row r="737" spans="1:10" ht="14.25" x14ac:dyDescent="0.15">
      <c r="A737" s="130">
        <v>736</v>
      </c>
      <c r="B737" s="130">
        <v>5</v>
      </c>
      <c r="C737" s="130">
        <v>2</v>
      </c>
      <c r="D737" s="130">
        <v>804</v>
      </c>
      <c r="E737" s="130" t="str">
        <f t="shared" si="11"/>
        <v>5-2-804</v>
      </c>
      <c r="F737" s="131">
        <v>88.39</v>
      </c>
      <c r="G737" s="131">
        <v>72.12</v>
      </c>
      <c r="H737" s="130" t="s">
        <v>776</v>
      </c>
      <c r="I737" s="130" t="s">
        <v>777</v>
      </c>
      <c r="J737" s="130" t="s">
        <v>364</v>
      </c>
    </row>
    <row r="738" spans="1:10" ht="14.25" x14ac:dyDescent="0.15">
      <c r="A738" s="130">
        <v>737</v>
      </c>
      <c r="B738" s="130">
        <v>5</v>
      </c>
      <c r="C738" s="130">
        <v>2</v>
      </c>
      <c r="D738" s="130">
        <v>901</v>
      </c>
      <c r="E738" s="130" t="str">
        <f t="shared" si="11"/>
        <v>5-2-901</v>
      </c>
      <c r="F738" s="131">
        <v>88.53</v>
      </c>
      <c r="G738" s="131">
        <v>72.239999999999995</v>
      </c>
      <c r="H738" s="130" t="s">
        <v>776</v>
      </c>
      <c r="I738" s="130" t="s">
        <v>777</v>
      </c>
      <c r="J738" s="130" t="s">
        <v>366</v>
      </c>
    </row>
    <row r="739" spans="1:10" ht="14.25" x14ac:dyDescent="0.15">
      <c r="A739" s="130">
        <v>738</v>
      </c>
      <c r="B739" s="130">
        <v>5</v>
      </c>
      <c r="C739" s="130">
        <v>2</v>
      </c>
      <c r="D739" s="130">
        <v>902</v>
      </c>
      <c r="E739" s="130" t="str">
        <f t="shared" si="11"/>
        <v>5-2-902</v>
      </c>
      <c r="F739" s="131">
        <v>88.41</v>
      </c>
      <c r="G739" s="131">
        <v>72.14</v>
      </c>
      <c r="H739" s="130" t="s">
        <v>776</v>
      </c>
      <c r="I739" s="130" t="s">
        <v>778</v>
      </c>
      <c r="J739" s="130" t="s">
        <v>780</v>
      </c>
    </row>
    <row r="740" spans="1:10" ht="14.25" x14ac:dyDescent="0.15">
      <c r="A740" s="130">
        <v>739</v>
      </c>
      <c r="B740" s="130">
        <v>5</v>
      </c>
      <c r="C740" s="130">
        <v>2</v>
      </c>
      <c r="D740" s="130">
        <v>903</v>
      </c>
      <c r="E740" s="130" t="str">
        <f t="shared" si="11"/>
        <v>5-2-903</v>
      </c>
      <c r="F740" s="131">
        <v>88.41</v>
      </c>
      <c r="G740" s="131">
        <v>72.14</v>
      </c>
      <c r="H740" s="130" t="s">
        <v>776</v>
      </c>
      <c r="I740" s="130" t="s">
        <v>778</v>
      </c>
      <c r="J740" s="130" t="s">
        <v>169</v>
      </c>
    </row>
    <row r="741" spans="1:10" ht="14.25" x14ac:dyDescent="0.15">
      <c r="A741" s="130">
        <v>740</v>
      </c>
      <c r="B741" s="130">
        <v>5</v>
      </c>
      <c r="C741" s="130">
        <v>2</v>
      </c>
      <c r="D741" s="130">
        <v>904</v>
      </c>
      <c r="E741" s="130" t="str">
        <f t="shared" si="11"/>
        <v>5-2-904</v>
      </c>
      <c r="F741" s="131">
        <v>88.39</v>
      </c>
      <c r="G741" s="131">
        <v>72.12</v>
      </c>
      <c r="H741" s="130" t="s">
        <v>776</v>
      </c>
      <c r="I741" s="130" t="s">
        <v>777</v>
      </c>
      <c r="J741" s="130" t="s">
        <v>364</v>
      </c>
    </row>
    <row r="742" spans="1:10" ht="14.25" x14ac:dyDescent="0.15">
      <c r="A742" s="130">
        <v>741</v>
      </c>
      <c r="B742" s="130">
        <v>5</v>
      </c>
      <c r="C742" s="130">
        <v>2</v>
      </c>
      <c r="D742" s="130">
        <v>1001</v>
      </c>
      <c r="E742" s="130" t="str">
        <f t="shared" si="11"/>
        <v>5-2-1001</v>
      </c>
      <c r="F742" s="131">
        <v>88.53</v>
      </c>
      <c r="G742" s="131">
        <v>72.239999999999995</v>
      </c>
      <c r="H742" s="130" t="s">
        <v>776</v>
      </c>
      <c r="I742" s="130" t="s">
        <v>777</v>
      </c>
      <c r="J742" s="130" t="s">
        <v>366</v>
      </c>
    </row>
    <row r="743" spans="1:10" ht="14.25" x14ac:dyDescent="0.15">
      <c r="A743" s="130">
        <v>742</v>
      </c>
      <c r="B743" s="130">
        <v>5</v>
      </c>
      <c r="C743" s="130">
        <v>2</v>
      </c>
      <c r="D743" s="130">
        <v>1002</v>
      </c>
      <c r="E743" s="130" t="str">
        <f t="shared" si="11"/>
        <v>5-2-1002</v>
      </c>
      <c r="F743" s="131">
        <v>88.41</v>
      </c>
      <c r="G743" s="131">
        <v>72.14</v>
      </c>
      <c r="H743" s="130" t="s">
        <v>776</v>
      </c>
      <c r="I743" s="130" t="s">
        <v>778</v>
      </c>
      <c r="J743" s="130" t="s">
        <v>780</v>
      </c>
    </row>
    <row r="744" spans="1:10" ht="14.25" x14ac:dyDescent="0.15">
      <c r="A744" s="130">
        <v>743</v>
      </c>
      <c r="B744" s="130">
        <v>5</v>
      </c>
      <c r="C744" s="130">
        <v>2</v>
      </c>
      <c r="D744" s="130">
        <v>1003</v>
      </c>
      <c r="E744" s="130" t="str">
        <f t="shared" si="11"/>
        <v>5-2-1003</v>
      </c>
      <c r="F744" s="131">
        <v>88.41</v>
      </c>
      <c r="G744" s="131">
        <v>72.14</v>
      </c>
      <c r="H744" s="130" t="s">
        <v>776</v>
      </c>
      <c r="I744" s="130" t="s">
        <v>778</v>
      </c>
      <c r="J744" s="130" t="s">
        <v>169</v>
      </c>
    </row>
    <row r="745" spans="1:10" ht="14.25" x14ac:dyDescent="0.15">
      <c r="A745" s="130">
        <v>744</v>
      </c>
      <c r="B745" s="130">
        <v>5</v>
      </c>
      <c r="C745" s="130">
        <v>2</v>
      </c>
      <c r="D745" s="130">
        <v>1004</v>
      </c>
      <c r="E745" s="130" t="str">
        <f t="shared" si="11"/>
        <v>5-2-1004</v>
      </c>
      <c r="F745" s="131">
        <v>88.39</v>
      </c>
      <c r="G745" s="131">
        <v>72.12</v>
      </c>
      <c r="H745" s="130" t="s">
        <v>776</v>
      </c>
      <c r="I745" s="130" t="s">
        <v>777</v>
      </c>
      <c r="J745" s="130" t="s">
        <v>364</v>
      </c>
    </row>
    <row r="746" spans="1:10" ht="14.25" x14ac:dyDescent="0.15">
      <c r="A746" s="130">
        <v>745</v>
      </c>
      <c r="B746" s="130">
        <v>5</v>
      </c>
      <c r="C746" s="130">
        <v>2</v>
      </c>
      <c r="D746" s="130">
        <v>1101</v>
      </c>
      <c r="E746" s="130" t="str">
        <f t="shared" si="11"/>
        <v>5-2-1101</v>
      </c>
      <c r="F746" s="131">
        <v>88.53</v>
      </c>
      <c r="G746" s="131">
        <v>72.239999999999995</v>
      </c>
      <c r="H746" s="130" t="s">
        <v>776</v>
      </c>
      <c r="I746" s="130" t="s">
        <v>777</v>
      </c>
      <c r="J746" s="130" t="s">
        <v>366</v>
      </c>
    </row>
    <row r="747" spans="1:10" ht="14.25" x14ac:dyDescent="0.15">
      <c r="A747" s="130">
        <v>746</v>
      </c>
      <c r="B747" s="130">
        <v>5</v>
      </c>
      <c r="C747" s="130">
        <v>2</v>
      </c>
      <c r="D747" s="130">
        <v>1102</v>
      </c>
      <c r="E747" s="130" t="str">
        <f t="shared" si="11"/>
        <v>5-2-1102</v>
      </c>
      <c r="F747" s="131">
        <v>88.41</v>
      </c>
      <c r="G747" s="131">
        <v>72.14</v>
      </c>
      <c r="H747" s="130" t="s">
        <v>776</v>
      </c>
      <c r="I747" s="130" t="s">
        <v>778</v>
      </c>
      <c r="J747" s="130" t="s">
        <v>780</v>
      </c>
    </row>
    <row r="748" spans="1:10" ht="14.25" x14ac:dyDescent="0.15">
      <c r="A748" s="130">
        <v>747</v>
      </c>
      <c r="B748" s="130">
        <v>5</v>
      </c>
      <c r="C748" s="130">
        <v>2</v>
      </c>
      <c r="D748" s="130">
        <v>1103</v>
      </c>
      <c r="E748" s="130" t="str">
        <f t="shared" si="11"/>
        <v>5-2-1103</v>
      </c>
      <c r="F748" s="131">
        <v>88.41</v>
      </c>
      <c r="G748" s="131">
        <v>72.14</v>
      </c>
      <c r="H748" s="130" t="s">
        <v>776</v>
      </c>
      <c r="I748" s="130" t="s">
        <v>778</v>
      </c>
      <c r="J748" s="130" t="s">
        <v>169</v>
      </c>
    </row>
    <row r="749" spans="1:10" ht="14.25" x14ac:dyDescent="0.15">
      <c r="A749" s="130">
        <v>748</v>
      </c>
      <c r="B749" s="130">
        <v>5</v>
      </c>
      <c r="C749" s="130">
        <v>2</v>
      </c>
      <c r="D749" s="130">
        <v>1104</v>
      </c>
      <c r="E749" s="130" t="str">
        <f t="shared" si="11"/>
        <v>5-2-1104</v>
      </c>
      <c r="F749" s="131">
        <v>88.39</v>
      </c>
      <c r="G749" s="131">
        <v>72.12</v>
      </c>
      <c r="H749" s="130" t="s">
        <v>776</v>
      </c>
      <c r="I749" s="130" t="s">
        <v>777</v>
      </c>
      <c r="J749" s="130" t="s">
        <v>364</v>
      </c>
    </row>
    <row r="750" spans="1:10" ht="14.25" x14ac:dyDescent="0.15">
      <c r="A750" s="130">
        <v>749</v>
      </c>
      <c r="B750" s="130">
        <v>5</v>
      </c>
      <c r="C750" s="130">
        <v>2</v>
      </c>
      <c r="D750" s="130">
        <v>1201</v>
      </c>
      <c r="E750" s="130" t="str">
        <f t="shared" si="11"/>
        <v>5-2-1201</v>
      </c>
      <c r="F750" s="131">
        <v>88.53</v>
      </c>
      <c r="G750" s="131">
        <v>72.239999999999995</v>
      </c>
      <c r="H750" s="130" t="s">
        <v>776</v>
      </c>
      <c r="I750" s="130" t="s">
        <v>777</v>
      </c>
      <c r="J750" s="130" t="s">
        <v>366</v>
      </c>
    </row>
    <row r="751" spans="1:10" ht="14.25" x14ac:dyDescent="0.15">
      <c r="A751" s="130">
        <v>750</v>
      </c>
      <c r="B751" s="130">
        <v>5</v>
      </c>
      <c r="C751" s="130">
        <v>2</v>
      </c>
      <c r="D751" s="130">
        <v>1202</v>
      </c>
      <c r="E751" s="130" t="str">
        <f t="shared" si="11"/>
        <v>5-2-1202</v>
      </c>
      <c r="F751" s="131">
        <v>88.41</v>
      </c>
      <c r="G751" s="131">
        <v>72.14</v>
      </c>
      <c r="H751" s="130" t="s">
        <v>776</v>
      </c>
      <c r="I751" s="130" t="s">
        <v>778</v>
      </c>
      <c r="J751" s="130" t="s">
        <v>780</v>
      </c>
    </row>
    <row r="752" spans="1:10" ht="14.25" x14ac:dyDescent="0.15">
      <c r="A752" s="130">
        <v>751</v>
      </c>
      <c r="B752" s="130">
        <v>5</v>
      </c>
      <c r="C752" s="130">
        <v>2</v>
      </c>
      <c r="D752" s="130">
        <v>1203</v>
      </c>
      <c r="E752" s="130" t="str">
        <f t="shared" si="11"/>
        <v>5-2-1203</v>
      </c>
      <c r="F752" s="131">
        <v>88.41</v>
      </c>
      <c r="G752" s="131">
        <v>72.14</v>
      </c>
      <c r="H752" s="130" t="s">
        <v>776</v>
      </c>
      <c r="I752" s="130" t="s">
        <v>778</v>
      </c>
      <c r="J752" s="130" t="s">
        <v>169</v>
      </c>
    </row>
    <row r="753" spans="1:10" ht="14.25" x14ac:dyDescent="0.15">
      <c r="A753" s="130">
        <v>752</v>
      </c>
      <c r="B753" s="130">
        <v>5</v>
      </c>
      <c r="C753" s="130">
        <v>2</v>
      </c>
      <c r="D753" s="130">
        <v>1204</v>
      </c>
      <c r="E753" s="130" t="str">
        <f t="shared" si="11"/>
        <v>5-2-1204</v>
      </c>
      <c r="F753" s="131">
        <v>88.39</v>
      </c>
      <c r="G753" s="131">
        <v>72.12</v>
      </c>
      <c r="H753" s="130" t="s">
        <v>776</v>
      </c>
      <c r="I753" s="130" t="s">
        <v>777</v>
      </c>
      <c r="J753" s="130" t="s">
        <v>364</v>
      </c>
    </row>
    <row r="754" spans="1:10" ht="14.25" x14ac:dyDescent="0.15">
      <c r="A754" s="130">
        <v>753</v>
      </c>
      <c r="B754" s="130">
        <v>5</v>
      </c>
      <c r="C754" s="130">
        <v>2</v>
      </c>
      <c r="D754" s="130">
        <v>1301</v>
      </c>
      <c r="E754" s="130" t="str">
        <f t="shared" si="11"/>
        <v>5-2-1301</v>
      </c>
      <c r="F754" s="131">
        <v>88.53</v>
      </c>
      <c r="G754" s="131">
        <v>72.239999999999995</v>
      </c>
      <c r="H754" s="130" t="s">
        <v>776</v>
      </c>
      <c r="I754" s="130" t="s">
        <v>777</v>
      </c>
      <c r="J754" s="130" t="s">
        <v>366</v>
      </c>
    </row>
    <row r="755" spans="1:10" ht="14.25" x14ac:dyDescent="0.15">
      <c r="A755" s="130">
        <v>754</v>
      </c>
      <c r="B755" s="130">
        <v>5</v>
      </c>
      <c r="C755" s="130">
        <v>2</v>
      </c>
      <c r="D755" s="130">
        <v>1302</v>
      </c>
      <c r="E755" s="130" t="str">
        <f t="shared" si="11"/>
        <v>5-2-1302</v>
      </c>
      <c r="F755" s="131">
        <v>88.41</v>
      </c>
      <c r="G755" s="131">
        <v>72.14</v>
      </c>
      <c r="H755" s="130" t="s">
        <v>776</v>
      </c>
      <c r="I755" s="130" t="s">
        <v>778</v>
      </c>
      <c r="J755" s="130" t="s">
        <v>780</v>
      </c>
    </row>
    <row r="756" spans="1:10" ht="14.25" x14ac:dyDescent="0.15">
      <c r="A756" s="130">
        <v>755</v>
      </c>
      <c r="B756" s="130">
        <v>5</v>
      </c>
      <c r="C756" s="130">
        <v>2</v>
      </c>
      <c r="D756" s="130">
        <v>1303</v>
      </c>
      <c r="E756" s="130" t="str">
        <f t="shared" si="11"/>
        <v>5-2-1303</v>
      </c>
      <c r="F756" s="131">
        <v>88.41</v>
      </c>
      <c r="G756" s="131">
        <v>72.14</v>
      </c>
      <c r="H756" s="130" t="s">
        <v>776</v>
      </c>
      <c r="I756" s="130" t="s">
        <v>778</v>
      </c>
      <c r="J756" s="130" t="s">
        <v>169</v>
      </c>
    </row>
    <row r="757" spans="1:10" ht="14.25" x14ac:dyDescent="0.15">
      <c r="A757" s="130">
        <v>756</v>
      </c>
      <c r="B757" s="130">
        <v>5</v>
      </c>
      <c r="C757" s="130">
        <v>2</v>
      </c>
      <c r="D757" s="130">
        <v>1304</v>
      </c>
      <c r="E757" s="130" t="str">
        <f t="shared" si="11"/>
        <v>5-2-1304</v>
      </c>
      <c r="F757" s="131">
        <v>88.39</v>
      </c>
      <c r="G757" s="131">
        <v>72.12</v>
      </c>
      <c r="H757" s="130" t="s">
        <v>776</v>
      </c>
      <c r="I757" s="130" t="s">
        <v>777</v>
      </c>
      <c r="J757" s="130" t="s">
        <v>364</v>
      </c>
    </row>
    <row r="758" spans="1:10" ht="14.25" x14ac:dyDescent="0.15">
      <c r="A758" s="130">
        <v>757</v>
      </c>
      <c r="B758" s="130">
        <v>5</v>
      </c>
      <c r="C758" s="130">
        <v>2</v>
      </c>
      <c r="D758" s="130">
        <v>1401</v>
      </c>
      <c r="E758" s="130" t="str">
        <f t="shared" si="11"/>
        <v>5-2-1401</v>
      </c>
      <c r="F758" s="131">
        <v>88.53</v>
      </c>
      <c r="G758" s="131">
        <v>72.239999999999995</v>
      </c>
      <c r="H758" s="130" t="s">
        <v>776</v>
      </c>
      <c r="I758" s="130" t="s">
        <v>777</v>
      </c>
      <c r="J758" s="130" t="s">
        <v>366</v>
      </c>
    </row>
    <row r="759" spans="1:10" ht="14.25" x14ac:dyDescent="0.15">
      <c r="A759" s="130">
        <v>758</v>
      </c>
      <c r="B759" s="130">
        <v>5</v>
      </c>
      <c r="C759" s="130">
        <v>2</v>
      </c>
      <c r="D759" s="130">
        <v>1402</v>
      </c>
      <c r="E759" s="130" t="str">
        <f t="shared" si="11"/>
        <v>5-2-1402</v>
      </c>
      <c r="F759" s="131">
        <v>88.41</v>
      </c>
      <c r="G759" s="131">
        <v>72.14</v>
      </c>
      <c r="H759" s="130" t="s">
        <v>776</v>
      </c>
      <c r="I759" s="130" t="s">
        <v>778</v>
      </c>
      <c r="J759" s="130" t="s">
        <v>780</v>
      </c>
    </row>
    <row r="760" spans="1:10" ht="14.25" x14ac:dyDescent="0.15">
      <c r="A760" s="130">
        <v>759</v>
      </c>
      <c r="B760" s="130">
        <v>5</v>
      </c>
      <c r="C760" s="130">
        <v>2</v>
      </c>
      <c r="D760" s="130">
        <v>1403</v>
      </c>
      <c r="E760" s="130" t="str">
        <f t="shared" si="11"/>
        <v>5-2-1403</v>
      </c>
      <c r="F760" s="131">
        <v>88.41</v>
      </c>
      <c r="G760" s="131">
        <v>72.14</v>
      </c>
      <c r="H760" s="130" t="s">
        <v>776</v>
      </c>
      <c r="I760" s="130" t="s">
        <v>778</v>
      </c>
      <c r="J760" s="130" t="s">
        <v>169</v>
      </c>
    </row>
    <row r="761" spans="1:10" ht="14.25" x14ac:dyDescent="0.15">
      <c r="A761" s="130">
        <v>760</v>
      </c>
      <c r="B761" s="130">
        <v>5</v>
      </c>
      <c r="C761" s="130">
        <v>2</v>
      </c>
      <c r="D761" s="130">
        <v>1404</v>
      </c>
      <c r="E761" s="130" t="str">
        <f t="shared" si="11"/>
        <v>5-2-1404</v>
      </c>
      <c r="F761" s="131">
        <v>88.39</v>
      </c>
      <c r="G761" s="131">
        <v>72.12</v>
      </c>
      <c r="H761" s="130" t="s">
        <v>776</v>
      </c>
      <c r="I761" s="130" t="s">
        <v>777</v>
      </c>
      <c r="J761" s="130" t="s">
        <v>364</v>
      </c>
    </row>
    <row r="762" spans="1:10" ht="14.25" x14ac:dyDescent="0.15">
      <c r="A762" s="130">
        <v>761</v>
      </c>
      <c r="B762" s="130">
        <v>5</v>
      </c>
      <c r="C762" s="130">
        <v>2</v>
      </c>
      <c r="D762" s="130">
        <v>1501</v>
      </c>
      <c r="E762" s="130" t="str">
        <f t="shared" si="11"/>
        <v>5-2-1501</v>
      </c>
      <c r="F762" s="131">
        <v>88.53</v>
      </c>
      <c r="G762" s="131">
        <v>72.239999999999995</v>
      </c>
      <c r="H762" s="130" t="s">
        <v>776</v>
      </c>
      <c r="I762" s="130" t="s">
        <v>777</v>
      </c>
      <c r="J762" s="130" t="s">
        <v>366</v>
      </c>
    </row>
    <row r="763" spans="1:10" ht="14.25" x14ac:dyDescent="0.15">
      <c r="A763" s="130">
        <v>762</v>
      </c>
      <c r="B763" s="130">
        <v>5</v>
      </c>
      <c r="C763" s="130">
        <v>2</v>
      </c>
      <c r="D763" s="130">
        <v>1502</v>
      </c>
      <c r="E763" s="130" t="str">
        <f t="shared" si="11"/>
        <v>5-2-1502</v>
      </c>
      <c r="F763" s="131">
        <v>88.41</v>
      </c>
      <c r="G763" s="131">
        <v>72.14</v>
      </c>
      <c r="H763" s="130" t="s">
        <v>776</v>
      </c>
      <c r="I763" s="130" t="s">
        <v>778</v>
      </c>
      <c r="J763" s="130" t="s">
        <v>780</v>
      </c>
    </row>
    <row r="764" spans="1:10" ht="14.25" x14ac:dyDescent="0.15">
      <c r="A764" s="130">
        <v>763</v>
      </c>
      <c r="B764" s="130">
        <v>5</v>
      </c>
      <c r="C764" s="130">
        <v>2</v>
      </c>
      <c r="D764" s="130">
        <v>1503</v>
      </c>
      <c r="E764" s="130" t="str">
        <f t="shared" si="11"/>
        <v>5-2-1503</v>
      </c>
      <c r="F764" s="131">
        <v>88.41</v>
      </c>
      <c r="G764" s="131">
        <v>72.14</v>
      </c>
      <c r="H764" s="130" t="s">
        <v>776</v>
      </c>
      <c r="I764" s="130" t="s">
        <v>778</v>
      </c>
      <c r="J764" s="130" t="s">
        <v>169</v>
      </c>
    </row>
    <row r="765" spans="1:10" ht="14.25" x14ac:dyDescent="0.15">
      <c r="A765" s="130">
        <v>764</v>
      </c>
      <c r="B765" s="130">
        <v>5</v>
      </c>
      <c r="C765" s="130">
        <v>2</v>
      </c>
      <c r="D765" s="130">
        <v>1504</v>
      </c>
      <c r="E765" s="130" t="str">
        <f t="shared" si="11"/>
        <v>5-2-1504</v>
      </c>
      <c r="F765" s="131">
        <v>88.39</v>
      </c>
      <c r="G765" s="131">
        <v>72.12</v>
      </c>
      <c r="H765" s="130" t="s">
        <v>776</v>
      </c>
      <c r="I765" s="130" t="s">
        <v>777</v>
      </c>
      <c r="J765" s="130" t="s">
        <v>364</v>
      </c>
    </row>
    <row r="766" spans="1:10" ht="14.25" x14ac:dyDescent="0.15">
      <c r="A766" s="130">
        <v>765</v>
      </c>
      <c r="B766" s="130">
        <v>5</v>
      </c>
      <c r="C766" s="130">
        <v>2</v>
      </c>
      <c r="D766" s="130">
        <v>1601</v>
      </c>
      <c r="E766" s="130" t="str">
        <f t="shared" si="11"/>
        <v>5-2-1601</v>
      </c>
      <c r="F766" s="131">
        <v>88.53</v>
      </c>
      <c r="G766" s="131">
        <v>72.239999999999995</v>
      </c>
      <c r="H766" s="130" t="s">
        <v>776</v>
      </c>
      <c r="I766" s="130" t="s">
        <v>777</v>
      </c>
      <c r="J766" s="130" t="s">
        <v>366</v>
      </c>
    </row>
    <row r="767" spans="1:10" ht="14.25" x14ac:dyDescent="0.15">
      <c r="A767" s="130">
        <v>766</v>
      </c>
      <c r="B767" s="130">
        <v>5</v>
      </c>
      <c r="C767" s="130">
        <v>2</v>
      </c>
      <c r="D767" s="130">
        <v>1602</v>
      </c>
      <c r="E767" s="130" t="str">
        <f t="shared" si="11"/>
        <v>5-2-1602</v>
      </c>
      <c r="F767" s="131">
        <v>88.41</v>
      </c>
      <c r="G767" s="131">
        <v>72.14</v>
      </c>
      <c r="H767" s="130" t="s">
        <v>776</v>
      </c>
      <c r="I767" s="130" t="s">
        <v>778</v>
      </c>
      <c r="J767" s="130" t="s">
        <v>780</v>
      </c>
    </row>
    <row r="768" spans="1:10" ht="14.25" x14ac:dyDescent="0.15">
      <c r="A768" s="130">
        <v>767</v>
      </c>
      <c r="B768" s="130">
        <v>5</v>
      </c>
      <c r="C768" s="130">
        <v>2</v>
      </c>
      <c r="D768" s="130">
        <v>1603</v>
      </c>
      <c r="E768" s="130" t="str">
        <f t="shared" si="11"/>
        <v>5-2-1603</v>
      </c>
      <c r="F768" s="131">
        <v>88.41</v>
      </c>
      <c r="G768" s="131">
        <v>72.14</v>
      </c>
      <c r="H768" s="130" t="s">
        <v>776</v>
      </c>
      <c r="I768" s="130" t="s">
        <v>778</v>
      </c>
      <c r="J768" s="130" t="s">
        <v>169</v>
      </c>
    </row>
    <row r="769" spans="1:10" ht="14.25" x14ac:dyDescent="0.15">
      <c r="A769" s="130">
        <v>768</v>
      </c>
      <c r="B769" s="130">
        <v>5</v>
      </c>
      <c r="C769" s="130">
        <v>2</v>
      </c>
      <c r="D769" s="130">
        <v>1604</v>
      </c>
      <c r="E769" s="130" t="str">
        <f t="shared" si="11"/>
        <v>5-2-1604</v>
      </c>
      <c r="F769" s="131">
        <v>88.39</v>
      </c>
      <c r="G769" s="131">
        <v>72.12</v>
      </c>
      <c r="H769" s="130" t="s">
        <v>776</v>
      </c>
      <c r="I769" s="130" t="s">
        <v>777</v>
      </c>
      <c r="J769" s="130" t="s">
        <v>364</v>
      </c>
    </row>
    <row r="770" spans="1:10" ht="14.25" x14ac:dyDescent="0.15">
      <c r="A770" s="130">
        <v>769</v>
      </c>
      <c r="B770" s="130">
        <v>5</v>
      </c>
      <c r="C770" s="130">
        <v>3</v>
      </c>
      <c r="D770" s="130">
        <v>101</v>
      </c>
      <c r="E770" s="130" t="str">
        <f t="shared" ref="E770:E833" si="12">B770&amp;-C770&amp;-D770</f>
        <v>5-3-101</v>
      </c>
      <c r="F770" s="131">
        <v>88.39</v>
      </c>
      <c r="G770" s="131">
        <v>72.12</v>
      </c>
      <c r="H770" s="130" t="s">
        <v>776</v>
      </c>
      <c r="I770" s="130" t="s">
        <v>777</v>
      </c>
      <c r="J770" s="130" t="s">
        <v>366</v>
      </c>
    </row>
    <row r="771" spans="1:10" ht="14.25" x14ac:dyDescent="0.15">
      <c r="A771" s="130">
        <v>770</v>
      </c>
      <c r="B771" s="130">
        <v>5</v>
      </c>
      <c r="C771" s="130">
        <v>3</v>
      </c>
      <c r="D771" s="130">
        <v>102</v>
      </c>
      <c r="E771" s="130" t="str">
        <f t="shared" si="12"/>
        <v>5-3-102</v>
      </c>
      <c r="F771" s="131">
        <v>88.41</v>
      </c>
      <c r="G771" s="131">
        <v>72.14</v>
      </c>
      <c r="H771" s="130" t="s">
        <v>776</v>
      </c>
      <c r="I771" s="130" t="s">
        <v>778</v>
      </c>
      <c r="J771" s="130" t="s">
        <v>780</v>
      </c>
    </row>
    <row r="772" spans="1:10" ht="14.25" x14ac:dyDescent="0.15">
      <c r="A772" s="130">
        <v>771</v>
      </c>
      <c r="B772" s="130">
        <v>5</v>
      </c>
      <c r="C772" s="130">
        <v>3</v>
      </c>
      <c r="D772" s="130">
        <v>103</v>
      </c>
      <c r="E772" s="130" t="str">
        <f t="shared" si="12"/>
        <v>5-3-103</v>
      </c>
      <c r="F772" s="131">
        <v>88.41</v>
      </c>
      <c r="G772" s="131">
        <v>72.14</v>
      </c>
      <c r="H772" s="130" t="s">
        <v>776</v>
      </c>
      <c r="I772" s="130" t="s">
        <v>778</v>
      </c>
      <c r="J772" s="130" t="s">
        <v>169</v>
      </c>
    </row>
    <row r="773" spans="1:10" ht="14.25" x14ac:dyDescent="0.15">
      <c r="A773" s="130">
        <v>772</v>
      </c>
      <c r="B773" s="130">
        <v>5</v>
      </c>
      <c r="C773" s="130">
        <v>3</v>
      </c>
      <c r="D773" s="130">
        <v>104</v>
      </c>
      <c r="E773" s="130" t="str">
        <f t="shared" si="12"/>
        <v>5-3-104</v>
      </c>
      <c r="F773" s="131">
        <v>89.13</v>
      </c>
      <c r="G773" s="131">
        <v>72.73</v>
      </c>
      <c r="H773" s="130" t="s">
        <v>776</v>
      </c>
      <c r="I773" s="130" t="s">
        <v>777</v>
      </c>
      <c r="J773" s="130" t="s">
        <v>170</v>
      </c>
    </row>
    <row r="774" spans="1:10" ht="14.25" x14ac:dyDescent="0.15">
      <c r="A774" s="130">
        <v>773</v>
      </c>
      <c r="B774" s="130">
        <v>5</v>
      </c>
      <c r="C774" s="130">
        <v>3</v>
      </c>
      <c r="D774" s="130">
        <v>201</v>
      </c>
      <c r="E774" s="130" t="str">
        <f t="shared" si="12"/>
        <v>5-3-201</v>
      </c>
      <c r="F774" s="131">
        <v>88.39</v>
      </c>
      <c r="G774" s="131">
        <v>72.12</v>
      </c>
      <c r="H774" s="130" t="s">
        <v>776</v>
      </c>
      <c r="I774" s="130" t="s">
        <v>777</v>
      </c>
      <c r="J774" s="130" t="s">
        <v>366</v>
      </c>
    </row>
    <row r="775" spans="1:10" ht="14.25" x14ac:dyDescent="0.15">
      <c r="A775" s="130">
        <v>774</v>
      </c>
      <c r="B775" s="130">
        <v>5</v>
      </c>
      <c r="C775" s="130">
        <v>3</v>
      </c>
      <c r="D775" s="130">
        <v>202</v>
      </c>
      <c r="E775" s="130" t="str">
        <f t="shared" si="12"/>
        <v>5-3-202</v>
      </c>
      <c r="F775" s="131">
        <v>88.41</v>
      </c>
      <c r="G775" s="131">
        <v>72.14</v>
      </c>
      <c r="H775" s="130" t="s">
        <v>776</v>
      </c>
      <c r="I775" s="130" t="s">
        <v>778</v>
      </c>
      <c r="J775" s="130" t="s">
        <v>780</v>
      </c>
    </row>
    <row r="776" spans="1:10" ht="14.25" x14ac:dyDescent="0.15">
      <c r="A776" s="130">
        <v>775</v>
      </c>
      <c r="B776" s="130">
        <v>5</v>
      </c>
      <c r="C776" s="130">
        <v>3</v>
      </c>
      <c r="D776" s="130">
        <v>203</v>
      </c>
      <c r="E776" s="130" t="str">
        <f t="shared" si="12"/>
        <v>5-3-203</v>
      </c>
      <c r="F776" s="131">
        <v>88.41</v>
      </c>
      <c r="G776" s="131">
        <v>72.14</v>
      </c>
      <c r="H776" s="130" t="s">
        <v>776</v>
      </c>
      <c r="I776" s="130" t="s">
        <v>778</v>
      </c>
      <c r="J776" s="130" t="s">
        <v>169</v>
      </c>
    </row>
    <row r="777" spans="1:10" ht="14.25" x14ac:dyDescent="0.15">
      <c r="A777" s="130">
        <v>776</v>
      </c>
      <c r="B777" s="130">
        <v>5</v>
      </c>
      <c r="C777" s="130">
        <v>3</v>
      </c>
      <c r="D777" s="130">
        <v>204</v>
      </c>
      <c r="E777" s="130" t="str">
        <f t="shared" si="12"/>
        <v>5-3-204</v>
      </c>
      <c r="F777" s="131">
        <v>89.13</v>
      </c>
      <c r="G777" s="131">
        <v>72.73</v>
      </c>
      <c r="H777" s="130" t="s">
        <v>776</v>
      </c>
      <c r="I777" s="130" t="s">
        <v>777</v>
      </c>
      <c r="J777" s="130" t="s">
        <v>170</v>
      </c>
    </row>
    <row r="778" spans="1:10" ht="14.25" x14ac:dyDescent="0.15">
      <c r="A778" s="130">
        <v>777</v>
      </c>
      <c r="B778" s="130">
        <v>5</v>
      </c>
      <c r="C778" s="130">
        <v>3</v>
      </c>
      <c r="D778" s="130">
        <v>301</v>
      </c>
      <c r="E778" s="130" t="str">
        <f t="shared" si="12"/>
        <v>5-3-301</v>
      </c>
      <c r="F778" s="131">
        <v>88.39</v>
      </c>
      <c r="G778" s="131">
        <v>72.12</v>
      </c>
      <c r="H778" s="130" t="s">
        <v>776</v>
      </c>
      <c r="I778" s="130" t="s">
        <v>777</v>
      </c>
      <c r="J778" s="130" t="s">
        <v>366</v>
      </c>
    </row>
    <row r="779" spans="1:10" ht="14.25" x14ac:dyDescent="0.15">
      <c r="A779" s="130">
        <v>778</v>
      </c>
      <c r="B779" s="130">
        <v>5</v>
      </c>
      <c r="C779" s="130">
        <v>3</v>
      </c>
      <c r="D779" s="130">
        <v>302</v>
      </c>
      <c r="E779" s="130" t="str">
        <f t="shared" si="12"/>
        <v>5-3-302</v>
      </c>
      <c r="F779" s="131">
        <v>88.41</v>
      </c>
      <c r="G779" s="131">
        <v>72.14</v>
      </c>
      <c r="H779" s="130" t="s">
        <v>776</v>
      </c>
      <c r="I779" s="130" t="s">
        <v>778</v>
      </c>
      <c r="J779" s="130" t="s">
        <v>780</v>
      </c>
    </row>
    <row r="780" spans="1:10" ht="14.25" x14ac:dyDescent="0.15">
      <c r="A780" s="130">
        <v>779</v>
      </c>
      <c r="B780" s="130">
        <v>5</v>
      </c>
      <c r="C780" s="130">
        <v>3</v>
      </c>
      <c r="D780" s="130">
        <v>303</v>
      </c>
      <c r="E780" s="130" t="str">
        <f t="shared" si="12"/>
        <v>5-3-303</v>
      </c>
      <c r="F780" s="131">
        <v>88.41</v>
      </c>
      <c r="G780" s="131">
        <v>72.14</v>
      </c>
      <c r="H780" s="130" t="s">
        <v>776</v>
      </c>
      <c r="I780" s="130" t="s">
        <v>778</v>
      </c>
      <c r="J780" s="130" t="s">
        <v>169</v>
      </c>
    </row>
    <row r="781" spans="1:10" ht="14.25" x14ac:dyDescent="0.15">
      <c r="A781" s="130">
        <v>780</v>
      </c>
      <c r="B781" s="130">
        <v>5</v>
      </c>
      <c r="C781" s="130">
        <v>3</v>
      </c>
      <c r="D781" s="130">
        <v>304</v>
      </c>
      <c r="E781" s="130" t="str">
        <f t="shared" si="12"/>
        <v>5-3-304</v>
      </c>
      <c r="F781" s="131">
        <v>89.13</v>
      </c>
      <c r="G781" s="131">
        <v>72.73</v>
      </c>
      <c r="H781" s="130" t="s">
        <v>776</v>
      </c>
      <c r="I781" s="130" t="s">
        <v>777</v>
      </c>
      <c r="J781" s="130" t="s">
        <v>170</v>
      </c>
    </row>
    <row r="782" spans="1:10" ht="14.25" x14ac:dyDescent="0.15">
      <c r="A782" s="130">
        <v>781</v>
      </c>
      <c r="B782" s="130">
        <v>5</v>
      </c>
      <c r="C782" s="130">
        <v>3</v>
      </c>
      <c r="D782" s="130">
        <v>401</v>
      </c>
      <c r="E782" s="130" t="str">
        <f t="shared" si="12"/>
        <v>5-3-401</v>
      </c>
      <c r="F782" s="131">
        <v>88.39</v>
      </c>
      <c r="G782" s="131">
        <v>72.12</v>
      </c>
      <c r="H782" s="130" t="s">
        <v>776</v>
      </c>
      <c r="I782" s="130" t="s">
        <v>777</v>
      </c>
      <c r="J782" s="130" t="s">
        <v>366</v>
      </c>
    </row>
    <row r="783" spans="1:10" ht="14.25" x14ac:dyDescent="0.15">
      <c r="A783" s="130">
        <v>782</v>
      </c>
      <c r="B783" s="130">
        <v>5</v>
      </c>
      <c r="C783" s="130">
        <v>3</v>
      </c>
      <c r="D783" s="130">
        <v>402</v>
      </c>
      <c r="E783" s="130" t="str">
        <f t="shared" si="12"/>
        <v>5-3-402</v>
      </c>
      <c r="F783" s="131">
        <v>88.41</v>
      </c>
      <c r="G783" s="131">
        <v>72.14</v>
      </c>
      <c r="H783" s="130" t="s">
        <v>776</v>
      </c>
      <c r="I783" s="130" t="s">
        <v>778</v>
      </c>
      <c r="J783" s="130" t="s">
        <v>780</v>
      </c>
    </row>
    <row r="784" spans="1:10" ht="14.25" x14ac:dyDescent="0.15">
      <c r="A784" s="130">
        <v>783</v>
      </c>
      <c r="B784" s="130">
        <v>5</v>
      </c>
      <c r="C784" s="130">
        <v>3</v>
      </c>
      <c r="D784" s="130">
        <v>403</v>
      </c>
      <c r="E784" s="130" t="str">
        <f t="shared" si="12"/>
        <v>5-3-403</v>
      </c>
      <c r="F784" s="131">
        <v>88.41</v>
      </c>
      <c r="G784" s="131">
        <v>72.14</v>
      </c>
      <c r="H784" s="130" t="s">
        <v>776</v>
      </c>
      <c r="I784" s="130" t="s">
        <v>778</v>
      </c>
      <c r="J784" s="130" t="s">
        <v>169</v>
      </c>
    </row>
    <row r="785" spans="1:10" ht="14.25" x14ac:dyDescent="0.15">
      <c r="A785" s="130">
        <v>784</v>
      </c>
      <c r="B785" s="130">
        <v>5</v>
      </c>
      <c r="C785" s="130">
        <v>3</v>
      </c>
      <c r="D785" s="130">
        <v>404</v>
      </c>
      <c r="E785" s="130" t="str">
        <f t="shared" si="12"/>
        <v>5-3-404</v>
      </c>
      <c r="F785" s="131">
        <v>89.13</v>
      </c>
      <c r="G785" s="131">
        <v>72.73</v>
      </c>
      <c r="H785" s="130" t="s">
        <v>776</v>
      </c>
      <c r="I785" s="130" t="s">
        <v>777</v>
      </c>
      <c r="J785" s="130" t="s">
        <v>170</v>
      </c>
    </row>
    <row r="786" spans="1:10" ht="14.25" x14ac:dyDescent="0.15">
      <c r="A786" s="130">
        <v>785</v>
      </c>
      <c r="B786" s="130">
        <v>5</v>
      </c>
      <c r="C786" s="130">
        <v>3</v>
      </c>
      <c r="D786" s="130">
        <v>501</v>
      </c>
      <c r="E786" s="130" t="str">
        <f t="shared" si="12"/>
        <v>5-3-501</v>
      </c>
      <c r="F786" s="131">
        <v>88.39</v>
      </c>
      <c r="G786" s="131">
        <v>72.12</v>
      </c>
      <c r="H786" s="130" t="s">
        <v>776</v>
      </c>
      <c r="I786" s="130" t="s">
        <v>777</v>
      </c>
      <c r="J786" s="130" t="s">
        <v>366</v>
      </c>
    </row>
    <row r="787" spans="1:10" ht="14.25" x14ac:dyDescent="0.15">
      <c r="A787" s="130">
        <v>786</v>
      </c>
      <c r="B787" s="130">
        <v>5</v>
      </c>
      <c r="C787" s="130">
        <v>3</v>
      </c>
      <c r="D787" s="130">
        <v>502</v>
      </c>
      <c r="E787" s="130" t="str">
        <f t="shared" si="12"/>
        <v>5-3-502</v>
      </c>
      <c r="F787" s="131">
        <v>88.41</v>
      </c>
      <c r="G787" s="131">
        <v>72.14</v>
      </c>
      <c r="H787" s="130" t="s">
        <v>776</v>
      </c>
      <c r="I787" s="130" t="s">
        <v>778</v>
      </c>
      <c r="J787" s="130" t="s">
        <v>780</v>
      </c>
    </row>
    <row r="788" spans="1:10" ht="14.25" x14ac:dyDescent="0.15">
      <c r="A788" s="130">
        <v>787</v>
      </c>
      <c r="B788" s="130">
        <v>5</v>
      </c>
      <c r="C788" s="130">
        <v>3</v>
      </c>
      <c r="D788" s="130">
        <v>503</v>
      </c>
      <c r="E788" s="130" t="str">
        <f t="shared" si="12"/>
        <v>5-3-503</v>
      </c>
      <c r="F788" s="131">
        <v>88.41</v>
      </c>
      <c r="G788" s="131">
        <v>72.14</v>
      </c>
      <c r="H788" s="130" t="s">
        <v>776</v>
      </c>
      <c r="I788" s="130" t="s">
        <v>778</v>
      </c>
      <c r="J788" s="130" t="s">
        <v>169</v>
      </c>
    </row>
    <row r="789" spans="1:10" ht="14.25" x14ac:dyDescent="0.15">
      <c r="A789" s="130">
        <v>788</v>
      </c>
      <c r="B789" s="130">
        <v>5</v>
      </c>
      <c r="C789" s="130">
        <v>3</v>
      </c>
      <c r="D789" s="130">
        <v>504</v>
      </c>
      <c r="E789" s="130" t="str">
        <f t="shared" si="12"/>
        <v>5-3-504</v>
      </c>
      <c r="F789" s="131">
        <v>89.13</v>
      </c>
      <c r="G789" s="131">
        <v>72.73</v>
      </c>
      <c r="H789" s="130" t="s">
        <v>776</v>
      </c>
      <c r="I789" s="130" t="s">
        <v>777</v>
      </c>
      <c r="J789" s="130" t="s">
        <v>170</v>
      </c>
    </row>
    <row r="790" spans="1:10" ht="14.25" x14ac:dyDescent="0.15">
      <c r="A790" s="130">
        <v>789</v>
      </c>
      <c r="B790" s="130">
        <v>5</v>
      </c>
      <c r="C790" s="130">
        <v>3</v>
      </c>
      <c r="D790" s="130">
        <v>601</v>
      </c>
      <c r="E790" s="130" t="str">
        <f t="shared" si="12"/>
        <v>5-3-601</v>
      </c>
      <c r="F790" s="131">
        <v>88.39</v>
      </c>
      <c r="G790" s="131">
        <v>72.12</v>
      </c>
      <c r="H790" s="130" t="s">
        <v>776</v>
      </c>
      <c r="I790" s="130" t="s">
        <v>777</v>
      </c>
      <c r="J790" s="130" t="s">
        <v>366</v>
      </c>
    </row>
    <row r="791" spans="1:10" ht="14.25" x14ac:dyDescent="0.15">
      <c r="A791" s="130">
        <v>790</v>
      </c>
      <c r="B791" s="130">
        <v>5</v>
      </c>
      <c r="C791" s="130">
        <v>3</v>
      </c>
      <c r="D791" s="130">
        <v>602</v>
      </c>
      <c r="E791" s="130" t="str">
        <f t="shared" si="12"/>
        <v>5-3-602</v>
      </c>
      <c r="F791" s="131">
        <v>88.41</v>
      </c>
      <c r="G791" s="131">
        <v>72.14</v>
      </c>
      <c r="H791" s="130" t="s">
        <v>776</v>
      </c>
      <c r="I791" s="130" t="s">
        <v>778</v>
      </c>
      <c r="J791" s="130" t="s">
        <v>780</v>
      </c>
    </row>
    <row r="792" spans="1:10" ht="14.25" x14ac:dyDescent="0.15">
      <c r="A792" s="130">
        <v>791</v>
      </c>
      <c r="B792" s="130">
        <v>5</v>
      </c>
      <c r="C792" s="130">
        <v>3</v>
      </c>
      <c r="D792" s="130">
        <v>603</v>
      </c>
      <c r="E792" s="130" t="str">
        <f t="shared" si="12"/>
        <v>5-3-603</v>
      </c>
      <c r="F792" s="131">
        <v>88.41</v>
      </c>
      <c r="G792" s="131">
        <v>72.14</v>
      </c>
      <c r="H792" s="130" t="s">
        <v>776</v>
      </c>
      <c r="I792" s="130" t="s">
        <v>778</v>
      </c>
      <c r="J792" s="130" t="s">
        <v>169</v>
      </c>
    </row>
    <row r="793" spans="1:10" ht="14.25" x14ac:dyDescent="0.15">
      <c r="A793" s="130">
        <v>792</v>
      </c>
      <c r="B793" s="130">
        <v>5</v>
      </c>
      <c r="C793" s="130">
        <v>3</v>
      </c>
      <c r="D793" s="130">
        <v>604</v>
      </c>
      <c r="E793" s="130" t="str">
        <f t="shared" si="12"/>
        <v>5-3-604</v>
      </c>
      <c r="F793" s="131">
        <v>89.13</v>
      </c>
      <c r="G793" s="131">
        <v>72.73</v>
      </c>
      <c r="H793" s="130" t="s">
        <v>776</v>
      </c>
      <c r="I793" s="130" t="s">
        <v>777</v>
      </c>
      <c r="J793" s="130" t="s">
        <v>170</v>
      </c>
    </row>
    <row r="794" spans="1:10" ht="14.25" x14ac:dyDescent="0.15">
      <c r="A794" s="130">
        <v>793</v>
      </c>
      <c r="B794" s="130">
        <v>5</v>
      </c>
      <c r="C794" s="130">
        <v>3</v>
      </c>
      <c r="D794" s="130">
        <v>701</v>
      </c>
      <c r="E794" s="130" t="str">
        <f t="shared" si="12"/>
        <v>5-3-701</v>
      </c>
      <c r="F794" s="131">
        <v>88.39</v>
      </c>
      <c r="G794" s="131">
        <v>72.12</v>
      </c>
      <c r="H794" s="130" t="s">
        <v>776</v>
      </c>
      <c r="I794" s="130" t="s">
        <v>777</v>
      </c>
      <c r="J794" s="130" t="s">
        <v>366</v>
      </c>
    </row>
    <row r="795" spans="1:10" ht="14.25" x14ac:dyDescent="0.15">
      <c r="A795" s="130">
        <v>794</v>
      </c>
      <c r="B795" s="130">
        <v>5</v>
      </c>
      <c r="C795" s="130">
        <v>3</v>
      </c>
      <c r="D795" s="130">
        <v>702</v>
      </c>
      <c r="E795" s="130" t="str">
        <f t="shared" si="12"/>
        <v>5-3-702</v>
      </c>
      <c r="F795" s="131">
        <v>88.41</v>
      </c>
      <c r="G795" s="131">
        <v>72.14</v>
      </c>
      <c r="H795" s="130" t="s">
        <v>776</v>
      </c>
      <c r="I795" s="130" t="s">
        <v>778</v>
      </c>
      <c r="J795" s="130" t="s">
        <v>780</v>
      </c>
    </row>
    <row r="796" spans="1:10" ht="14.25" x14ac:dyDescent="0.15">
      <c r="A796" s="130">
        <v>795</v>
      </c>
      <c r="B796" s="130">
        <v>5</v>
      </c>
      <c r="C796" s="130">
        <v>3</v>
      </c>
      <c r="D796" s="130">
        <v>703</v>
      </c>
      <c r="E796" s="130" t="str">
        <f t="shared" si="12"/>
        <v>5-3-703</v>
      </c>
      <c r="F796" s="131">
        <v>88.41</v>
      </c>
      <c r="G796" s="131">
        <v>72.14</v>
      </c>
      <c r="H796" s="130" t="s">
        <v>776</v>
      </c>
      <c r="I796" s="130" t="s">
        <v>778</v>
      </c>
      <c r="J796" s="130" t="s">
        <v>169</v>
      </c>
    </row>
    <row r="797" spans="1:10" ht="14.25" x14ac:dyDescent="0.15">
      <c r="A797" s="130">
        <v>796</v>
      </c>
      <c r="B797" s="130">
        <v>5</v>
      </c>
      <c r="C797" s="130">
        <v>3</v>
      </c>
      <c r="D797" s="130">
        <v>704</v>
      </c>
      <c r="E797" s="130" t="str">
        <f t="shared" si="12"/>
        <v>5-3-704</v>
      </c>
      <c r="F797" s="131">
        <v>89.13</v>
      </c>
      <c r="G797" s="131">
        <v>72.73</v>
      </c>
      <c r="H797" s="130" t="s">
        <v>776</v>
      </c>
      <c r="I797" s="130" t="s">
        <v>777</v>
      </c>
      <c r="J797" s="130" t="s">
        <v>170</v>
      </c>
    </row>
    <row r="798" spans="1:10" ht="14.25" x14ac:dyDescent="0.15">
      <c r="A798" s="130">
        <v>797</v>
      </c>
      <c r="B798" s="130">
        <v>5</v>
      </c>
      <c r="C798" s="130">
        <v>3</v>
      </c>
      <c r="D798" s="130">
        <v>801</v>
      </c>
      <c r="E798" s="130" t="str">
        <f t="shared" si="12"/>
        <v>5-3-801</v>
      </c>
      <c r="F798" s="131">
        <v>88.39</v>
      </c>
      <c r="G798" s="131">
        <v>72.12</v>
      </c>
      <c r="H798" s="130" t="s">
        <v>776</v>
      </c>
      <c r="I798" s="130" t="s">
        <v>777</v>
      </c>
      <c r="J798" s="130" t="s">
        <v>366</v>
      </c>
    </row>
    <row r="799" spans="1:10" ht="14.25" x14ac:dyDescent="0.15">
      <c r="A799" s="130">
        <v>798</v>
      </c>
      <c r="B799" s="130">
        <v>5</v>
      </c>
      <c r="C799" s="130">
        <v>3</v>
      </c>
      <c r="D799" s="130">
        <v>802</v>
      </c>
      <c r="E799" s="130" t="str">
        <f t="shared" si="12"/>
        <v>5-3-802</v>
      </c>
      <c r="F799" s="131">
        <v>88.41</v>
      </c>
      <c r="G799" s="131">
        <v>72.14</v>
      </c>
      <c r="H799" s="130" t="s">
        <v>776</v>
      </c>
      <c r="I799" s="130" t="s">
        <v>778</v>
      </c>
      <c r="J799" s="130" t="s">
        <v>780</v>
      </c>
    </row>
    <row r="800" spans="1:10" ht="14.25" x14ac:dyDescent="0.15">
      <c r="A800" s="130">
        <v>799</v>
      </c>
      <c r="B800" s="130">
        <v>5</v>
      </c>
      <c r="C800" s="130">
        <v>3</v>
      </c>
      <c r="D800" s="130">
        <v>803</v>
      </c>
      <c r="E800" s="130" t="str">
        <f t="shared" si="12"/>
        <v>5-3-803</v>
      </c>
      <c r="F800" s="131">
        <v>88.41</v>
      </c>
      <c r="G800" s="131">
        <v>72.14</v>
      </c>
      <c r="H800" s="130" t="s">
        <v>776</v>
      </c>
      <c r="I800" s="130" t="s">
        <v>778</v>
      </c>
      <c r="J800" s="130" t="s">
        <v>169</v>
      </c>
    </row>
    <row r="801" spans="1:10" ht="14.25" x14ac:dyDescent="0.15">
      <c r="A801" s="130">
        <v>800</v>
      </c>
      <c r="B801" s="130">
        <v>5</v>
      </c>
      <c r="C801" s="130">
        <v>3</v>
      </c>
      <c r="D801" s="130">
        <v>804</v>
      </c>
      <c r="E801" s="130" t="str">
        <f t="shared" si="12"/>
        <v>5-3-804</v>
      </c>
      <c r="F801" s="131">
        <v>89.13</v>
      </c>
      <c r="G801" s="131">
        <v>72.73</v>
      </c>
      <c r="H801" s="130" t="s">
        <v>776</v>
      </c>
      <c r="I801" s="130" t="s">
        <v>777</v>
      </c>
      <c r="J801" s="130" t="s">
        <v>170</v>
      </c>
    </row>
    <row r="802" spans="1:10" ht="14.25" x14ac:dyDescent="0.15">
      <c r="A802" s="130">
        <v>801</v>
      </c>
      <c r="B802" s="130">
        <v>5</v>
      </c>
      <c r="C802" s="130">
        <v>3</v>
      </c>
      <c r="D802" s="130">
        <v>901</v>
      </c>
      <c r="E802" s="130" t="str">
        <f t="shared" si="12"/>
        <v>5-3-901</v>
      </c>
      <c r="F802" s="131">
        <v>88.39</v>
      </c>
      <c r="G802" s="131">
        <v>72.12</v>
      </c>
      <c r="H802" s="130" t="s">
        <v>776</v>
      </c>
      <c r="I802" s="130" t="s">
        <v>777</v>
      </c>
      <c r="J802" s="130" t="s">
        <v>366</v>
      </c>
    </row>
    <row r="803" spans="1:10" ht="14.25" x14ac:dyDescent="0.15">
      <c r="A803" s="130">
        <v>802</v>
      </c>
      <c r="B803" s="130">
        <v>5</v>
      </c>
      <c r="C803" s="130">
        <v>3</v>
      </c>
      <c r="D803" s="130">
        <v>902</v>
      </c>
      <c r="E803" s="130" t="str">
        <f t="shared" si="12"/>
        <v>5-3-902</v>
      </c>
      <c r="F803" s="131">
        <v>88.41</v>
      </c>
      <c r="G803" s="131">
        <v>72.14</v>
      </c>
      <c r="H803" s="130" t="s">
        <v>776</v>
      </c>
      <c r="I803" s="130" t="s">
        <v>778</v>
      </c>
      <c r="J803" s="130" t="s">
        <v>780</v>
      </c>
    </row>
    <row r="804" spans="1:10" ht="14.25" x14ac:dyDescent="0.15">
      <c r="A804" s="130">
        <v>803</v>
      </c>
      <c r="B804" s="130">
        <v>5</v>
      </c>
      <c r="C804" s="130">
        <v>3</v>
      </c>
      <c r="D804" s="130">
        <v>903</v>
      </c>
      <c r="E804" s="130" t="str">
        <f t="shared" si="12"/>
        <v>5-3-903</v>
      </c>
      <c r="F804" s="131">
        <v>88.41</v>
      </c>
      <c r="G804" s="131">
        <v>72.14</v>
      </c>
      <c r="H804" s="130" t="s">
        <v>776</v>
      </c>
      <c r="I804" s="130" t="s">
        <v>778</v>
      </c>
      <c r="J804" s="130" t="s">
        <v>169</v>
      </c>
    </row>
    <row r="805" spans="1:10" ht="14.25" x14ac:dyDescent="0.15">
      <c r="A805" s="130">
        <v>804</v>
      </c>
      <c r="B805" s="130">
        <v>5</v>
      </c>
      <c r="C805" s="130">
        <v>3</v>
      </c>
      <c r="D805" s="130">
        <v>904</v>
      </c>
      <c r="E805" s="130" t="str">
        <f t="shared" si="12"/>
        <v>5-3-904</v>
      </c>
      <c r="F805" s="131">
        <v>89.13</v>
      </c>
      <c r="G805" s="131">
        <v>72.73</v>
      </c>
      <c r="H805" s="130" t="s">
        <v>776</v>
      </c>
      <c r="I805" s="130" t="s">
        <v>777</v>
      </c>
      <c r="J805" s="130" t="s">
        <v>170</v>
      </c>
    </row>
    <row r="806" spans="1:10" ht="14.25" x14ac:dyDescent="0.15">
      <c r="A806" s="130">
        <v>805</v>
      </c>
      <c r="B806" s="130">
        <v>5</v>
      </c>
      <c r="C806" s="130">
        <v>3</v>
      </c>
      <c r="D806" s="130">
        <v>1001</v>
      </c>
      <c r="E806" s="130" t="str">
        <f t="shared" si="12"/>
        <v>5-3-1001</v>
      </c>
      <c r="F806" s="131">
        <v>88.39</v>
      </c>
      <c r="G806" s="131">
        <v>72.12</v>
      </c>
      <c r="H806" s="130" t="s">
        <v>776</v>
      </c>
      <c r="I806" s="130" t="s">
        <v>777</v>
      </c>
      <c r="J806" s="130" t="s">
        <v>366</v>
      </c>
    </row>
    <row r="807" spans="1:10" ht="14.25" x14ac:dyDescent="0.15">
      <c r="A807" s="130">
        <v>806</v>
      </c>
      <c r="B807" s="130">
        <v>5</v>
      </c>
      <c r="C807" s="130">
        <v>3</v>
      </c>
      <c r="D807" s="130">
        <v>1002</v>
      </c>
      <c r="E807" s="130" t="str">
        <f t="shared" si="12"/>
        <v>5-3-1002</v>
      </c>
      <c r="F807" s="131">
        <v>88.41</v>
      </c>
      <c r="G807" s="131">
        <v>72.14</v>
      </c>
      <c r="H807" s="130" t="s">
        <v>776</v>
      </c>
      <c r="I807" s="130" t="s">
        <v>778</v>
      </c>
      <c r="J807" s="130" t="s">
        <v>780</v>
      </c>
    </row>
    <row r="808" spans="1:10" ht="14.25" x14ac:dyDescent="0.15">
      <c r="A808" s="130">
        <v>807</v>
      </c>
      <c r="B808" s="130">
        <v>5</v>
      </c>
      <c r="C808" s="130">
        <v>3</v>
      </c>
      <c r="D808" s="130">
        <v>1003</v>
      </c>
      <c r="E808" s="130" t="str">
        <f t="shared" si="12"/>
        <v>5-3-1003</v>
      </c>
      <c r="F808" s="131">
        <v>88.41</v>
      </c>
      <c r="G808" s="131">
        <v>72.14</v>
      </c>
      <c r="H808" s="130" t="s">
        <v>776</v>
      </c>
      <c r="I808" s="130" t="s">
        <v>778</v>
      </c>
      <c r="J808" s="130" t="s">
        <v>169</v>
      </c>
    </row>
    <row r="809" spans="1:10" ht="14.25" x14ac:dyDescent="0.15">
      <c r="A809" s="130">
        <v>808</v>
      </c>
      <c r="B809" s="130">
        <v>5</v>
      </c>
      <c r="C809" s="130">
        <v>3</v>
      </c>
      <c r="D809" s="130">
        <v>1004</v>
      </c>
      <c r="E809" s="130" t="str">
        <f t="shared" si="12"/>
        <v>5-3-1004</v>
      </c>
      <c r="F809" s="131">
        <v>89.13</v>
      </c>
      <c r="G809" s="131">
        <v>72.73</v>
      </c>
      <c r="H809" s="130" t="s">
        <v>776</v>
      </c>
      <c r="I809" s="130" t="s">
        <v>777</v>
      </c>
      <c r="J809" s="130" t="s">
        <v>170</v>
      </c>
    </row>
    <row r="810" spans="1:10" ht="14.25" x14ac:dyDescent="0.15">
      <c r="A810" s="130">
        <v>809</v>
      </c>
      <c r="B810" s="130">
        <v>5</v>
      </c>
      <c r="C810" s="130">
        <v>3</v>
      </c>
      <c r="D810" s="130">
        <v>1101</v>
      </c>
      <c r="E810" s="130" t="str">
        <f t="shared" si="12"/>
        <v>5-3-1101</v>
      </c>
      <c r="F810" s="131">
        <v>88.39</v>
      </c>
      <c r="G810" s="131">
        <v>72.12</v>
      </c>
      <c r="H810" s="130" t="s">
        <v>776</v>
      </c>
      <c r="I810" s="130" t="s">
        <v>777</v>
      </c>
      <c r="J810" s="130" t="s">
        <v>366</v>
      </c>
    </row>
    <row r="811" spans="1:10" ht="14.25" x14ac:dyDescent="0.15">
      <c r="A811" s="130">
        <v>810</v>
      </c>
      <c r="B811" s="130">
        <v>5</v>
      </c>
      <c r="C811" s="130">
        <v>3</v>
      </c>
      <c r="D811" s="130">
        <v>1102</v>
      </c>
      <c r="E811" s="130" t="str">
        <f t="shared" si="12"/>
        <v>5-3-1102</v>
      </c>
      <c r="F811" s="131">
        <v>88.41</v>
      </c>
      <c r="G811" s="131">
        <v>72.14</v>
      </c>
      <c r="H811" s="130" t="s">
        <v>776</v>
      </c>
      <c r="I811" s="130" t="s">
        <v>778</v>
      </c>
      <c r="J811" s="130" t="s">
        <v>780</v>
      </c>
    </row>
    <row r="812" spans="1:10" ht="14.25" x14ac:dyDescent="0.15">
      <c r="A812" s="130">
        <v>811</v>
      </c>
      <c r="B812" s="130">
        <v>5</v>
      </c>
      <c r="C812" s="130">
        <v>3</v>
      </c>
      <c r="D812" s="130">
        <v>1103</v>
      </c>
      <c r="E812" s="130" t="str">
        <f t="shared" si="12"/>
        <v>5-3-1103</v>
      </c>
      <c r="F812" s="131">
        <v>88.41</v>
      </c>
      <c r="G812" s="131">
        <v>72.14</v>
      </c>
      <c r="H812" s="130" t="s">
        <v>776</v>
      </c>
      <c r="I812" s="130" t="s">
        <v>778</v>
      </c>
      <c r="J812" s="130" t="s">
        <v>169</v>
      </c>
    </row>
    <row r="813" spans="1:10" ht="14.25" x14ac:dyDescent="0.15">
      <c r="A813" s="130">
        <v>812</v>
      </c>
      <c r="B813" s="130">
        <v>5</v>
      </c>
      <c r="C813" s="130">
        <v>3</v>
      </c>
      <c r="D813" s="130">
        <v>1104</v>
      </c>
      <c r="E813" s="130" t="str">
        <f t="shared" si="12"/>
        <v>5-3-1104</v>
      </c>
      <c r="F813" s="131">
        <v>89.13</v>
      </c>
      <c r="G813" s="131">
        <v>72.73</v>
      </c>
      <c r="H813" s="130" t="s">
        <v>776</v>
      </c>
      <c r="I813" s="130" t="s">
        <v>777</v>
      </c>
      <c r="J813" s="130" t="s">
        <v>170</v>
      </c>
    </row>
    <row r="814" spans="1:10" ht="14.25" x14ac:dyDescent="0.15">
      <c r="A814" s="130">
        <v>813</v>
      </c>
      <c r="B814" s="130">
        <v>5</v>
      </c>
      <c r="C814" s="130">
        <v>3</v>
      </c>
      <c r="D814" s="130">
        <v>1201</v>
      </c>
      <c r="E814" s="130" t="str">
        <f t="shared" si="12"/>
        <v>5-3-1201</v>
      </c>
      <c r="F814" s="131">
        <v>88.39</v>
      </c>
      <c r="G814" s="131">
        <v>72.12</v>
      </c>
      <c r="H814" s="130" t="s">
        <v>776</v>
      </c>
      <c r="I814" s="130" t="s">
        <v>777</v>
      </c>
      <c r="J814" s="130" t="s">
        <v>366</v>
      </c>
    </row>
    <row r="815" spans="1:10" ht="14.25" x14ac:dyDescent="0.15">
      <c r="A815" s="130">
        <v>814</v>
      </c>
      <c r="B815" s="130">
        <v>5</v>
      </c>
      <c r="C815" s="130">
        <v>3</v>
      </c>
      <c r="D815" s="130">
        <v>1202</v>
      </c>
      <c r="E815" s="130" t="str">
        <f t="shared" si="12"/>
        <v>5-3-1202</v>
      </c>
      <c r="F815" s="131">
        <v>88.41</v>
      </c>
      <c r="G815" s="131">
        <v>72.14</v>
      </c>
      <c r="H815" s="130" t="s">
        <v>776</v>
      </c>
      <c r="I815" s="130" t="s">
        <v>778</v>
      </c>
      <c r="J815" s="130" t="s">
        <v>780</v>
      </c>
    </row>
    <row r="816" spans="1:10" ht="14.25" x14ac:dyDescent="0.15">
      <c r="A816" s="130">
        <v>815</v>
      </c>
      <c r="B816" s="130">
        <v>5</v>
      </c>
      <c r="C816" s="130">
        <v>3</v>
      </c>
      <c r="D816" s="130">
        <v>1203</v>
      </c>
      <c r="E816" s="130" t="str">
        <f t="shared" si="12"/>
        <v>5-3-1203</v>
      </c>
      <c r="F816" s="131">
        <v>88.41</v>
      </c>
      <c r="G816" s="131">
        <v>72.14</v>
      </c>
      <c r="H816" s="130" t="s">
        <v>776</v>
      </c>
      <c r="I816" s="130" t="s">
        <v>778</v>
      </c>
      <c r="J816" s="130" t="s">
        <v>169</v>
      </c>
    </row>
    <row r="817" spans="1:10" ht="14.25" x14ac:dyDescent="0.15">
      <c r="A817" s="130">
        <v>816</v>
      </c>
      <c r="B817" s="130">
        <v>5</v>
      </c>
      <c r="C817" s="130">
        <v>3</v>
      </c>
      <c r="D817" s="130">
        <v>1204</v>
      </c>
      <c r="E817" s="130" t="str">
        <f t="shared" si="12"/>
        <v>5-3-1204</v>
      </c>
      <c r="F817" s="131">
        <v>89.13</v>
      </c>
      <c r="G817" s="131">
        <v>72.73</v>
      </c>
      <c r="H817" s="130" t="s">
        <v>776</v>
      </c>
      <c r="I817" s="130" t="s">
        <v>777</v>
      </c>
      <c r="J817" s="130" t="s">
        <v>170</v>
      </c>
    </row>
    <row r="818" spans="1:10" ht="14.25" x14ac:dyDescent="0.15">
      <c r="A818" s="130">
        <v>817</v>
      </c>
      <c r="B818" s="130">
        <v>5</v>
      </c>
      <c r="C818" s="130">
        <v>3</v>
      </c>
      <c r="D818" s="130">
        <v>1301</v>
      </c>
      <c r="E818" s="130" t="str">
        <f t="shared" si="12"/>
        <v>5-3-1301</v>
      </c>
      <c r="F818" s="131">
        <v>88.39</v>
      </c>
      <c r="G818" s="131">
        <v>72.12</v>
      </c>
      <c r="H818" s="130" t="s">
        <v>776</v>
      </c>
      <c r="I818" s="130" t="s">
        <v>777</v>
      </c>
      <c r="J818" s="130" t="s">
        <v>366</v>
      </c>
    </row>
    <row r="819" spans="1:10" ht="14.25" x14ac:dyDescent="0.15">
      <c r="A819" s="130">
        <v>818</v>
      </c>
      <c r="B819" s="130">
        <v>5</v>
      </c>
      <c r="C819" s="130">
        <v>3</v>
      </c>
      <c r="D819" s="130">
        <v>1302</v>
      </c>
      <c r="E819" s="130" t="str">
        <f t="shared" si="12"/>
        <v>5-3-1302</v>
      </c>
      <c r="F819" s="131">
        <v>88.41</v>
      </c>
      <c r="G819" s="131">
        <v>72.14</v>
      </c>
      <c r="H819" s="130" t="s">
        <v>776</v>
      </c>
      <c r="I819" s="130" t="s">
        <v>778</v>
      </c>
      <c r="J819" s="130" t="s">
        <v>780</v>
      </c>
    </row>
    <row r="820" spans="1:10" ht="14.25" x14ac:dyDescent="0.15">
      <c r="A820" s="130">
        <v>819</v>
      </c>
      <c r="B820" s="130">
        <v>5</v>
      </c>
      <c r="C820" s="130">
        <v>3</v>
      </c>
      <c r="D820" s="130">
        <v>1303</v>
      </c>
      <c r="E820" s="130" t="str">
        <f t="shared" si="12"/>
        <v>5-3-1303</v>
      </c>
      <c r="F820" s="131">
        <v>88.41</v>
      </c>
      <c r="G820" s="131">
        <v>72.14</v>
      </c>
      <c r="H820" s="130" t="s">
        <v>776</v>
      </c>
      <c r="I820" s="130" t="s">
        <v>778</v>
      </c>
      <c r="J820" s="130" t="s">
        <v>169</v>
      </c>
    </row>
    <row r="821" spans="1:10" ht="14.25" x14ac:dyDescent="0.15">
      <c r="A821" s="130">
        <v>820</v>
      </c>
      <c r="B821" s="130">
        <v>5</v>
      </c>
      <c r="C821" s="130">
        <v>3</v>
      </c>
      <c r="D821" s="130">
        <v>1304</v>
      </c>
      <c r="E821" s="130" t="str">
        <f t="shared" si="12"/>
        <v>5-3-1304</v>
      </c>
      <c r="F821" s="131">
        <v>89.13</v>
      </c>
      <c r="G821" s="131">
        <v>72.73</v>
      </c>
      <c r="H821" s="130" t="s">
        <v>776</v>
      </c>
      <c r="I821" s="130" t="s">
        <v>777</v>
      </c>
      <c r="J821" s="130" t="s">
        <v>170</v>
      </c>
    </row>
    <row r="822" spans="1:10" ht="14.25" x14ac:dyDescent="0.15">
      <c r="A822" s="130">
        <v>821</v>
      </c>
      <c r="B822" s="130">
        <v>5</v>
      </c>
      <c r="C822" s="130">
        <v>3</v>
      </c>
      <c r="D822" s="130">
        <v>1401</v>
      </c>
      <c r="E822" s="130" t="str">
        <f t="shared" si="12"/>
        <v>5-3-1401</v>
      </c>
      <c r="F822" s="131">
        <v>88.39</v>
      </c>
      <c r="G822" s="131">
        <v>72.12</v>
      </c>
      <c r="H822" s="130" t="s">
        <v>776</v>
      </c>
      <c r="I822" s="130" t="s">
        <v>777</v>
      </c>
      <c r="J822" s="130" t="s">
        <v>366</v>
      </c>
    </row>
    <row r="823" spans="1:10" ht="14.25" x14ac:dyDescent="0.15">
      <c r="A823" s="130">
        <v>822</v>
      </c>
      <c r="B823" s="130">
        <v>5</v>
      </c>
      <c r="C823" s="130">
        <v>3</v>
      </c>
      <c r="D823" s="130">
        <v>1402</v>
      </c>
      <c r="E823" s="130" t="str">
        <f t="shared" si="12"/>
        <v>5-3-1402</v>
      </c>
      <c r="F823" s="131">
        <v>88.41</v>
      </c>
      <c r="G823" s="131">
        <v>72.14</v>
      </c>
      <c r="H823" s="130" t="s">
        <v>776</v>
      </c>
      <c r="I823" s="130" t="s">
        <v>778</v>
      </c>
      <c r="J823" s="130" t="s">
        <v>780</v>
      </c>
    </row>
    <row r="824" spans="1:10" ht="14.25" x14ac:dyDescent="0.15">
      <c r="A824" s="130">
        <v>823</v>
      </c>
      <c r="B824" s="130">
        <v>5</v>
      </c>
      <c r="C824" s="130">
        <v>3</v>
      </c>
      <c r="D824" s="130">
        <v>1403</v>
      </c>
      <c r="E824" s="130" t="str">
        <f t="shared" si="12"/>
        <v>5-3-1403</v>
      </c>
      <c r="F824" s="131">
        <v>88.41</v>
      </c>
      <c r="G824" s="131">
        <v>72.14</v>
      </c>
      <c r="H824" s="130" t="s">
        <v>776</v>
      </c>
      <c r="I824" s="130" t="s">
        <v>778</v>
      </c>
      <c r="J824" s="130" t="s">
        <v>169</v>
      </c>
    </row>
    <row r="825" spans="1:10" ht="14.25" x14ac:dyDescent="0.15">
      <c r="A825" s="130">
        <v>824</v>
      </c>
      <c r="B825" s="130">
        <v>5</v>
      </c>
      <c r="C825" s="130">
        <v>3</v>
      </c>
      <c r="D825" s="130">
        <v>1404</v>
      </c>
      <c r="E825" s="130" t="str">
        <f t="shared" si="12"/>
        <v>5-3-1404</v>
      </c>
      <c r="F825" s="131">
        <v>89.13</v>
      </c>
      <c r="G825" s="131">
        <v>72.73</v>
      </c>
      <c r="H825" s="130" t="s">
        <v>776</v>
      </c>
      <c r="I825" s="130" t="s">
        <v>777</v>
      </c>
      <c r="J825" s="130" t="s">
        <v>170</v>
      </c>
    </row>
    <row r="826" spans="1:10" ht="14.25" x14ac:dyDescent="0.15">
      <c r="A826" s="130">
        <v>825</v>
      </c>
      <c r="B826" s="130">
        <v>5</v>
      </c>
      <c r="C826" s="130">
        <v>3</v>
      </c>
      <c r="D826" s="130">
        <v>1501</v>
      </c>
      <c r="E826" s="130" t="str">
        <f t="shared" si="12"/>
        <v>5-3-1501</v>
      </c>
      <c r="F826" s="131">
        <v>88.39</v>
      </c>
      <c r="G826" s="131">
        <v>72.12</v>
      </c>
      <c r="H826" s="130" t="s">
        <v>776</v>
      </c>
      <c r="I826" s="130" t="s">
        <v>777</v>
      </c>
      <c r="J826" s="130" t="s">
        <v>366</v>
      </c>
    </row>
    <row r="827" spans="1:10" ht="14.25" x14ac:dyDescent="0.15">
      <c r="A827" s="130">
        <v>826</v>
      </c>
      <c r="B827" s="130">
        <v>5</v>
      </c>
      <c r="C827" s="130">
        <v>3</v>
      </c>
      <c r="D827" s="130">
        <v>1502</v>
      </c>
      <c r="E827" s="130" t="str">
        <f t="shared" si="12"/>
        <v>5-3-1502</v>
      </c>
      <c r="F827" s="131">
        <v>88.41</v>
      </c>
      <c r="G827" s="131">
        <v>72.14</v>
      </c>
      <c r="H827" s="130" t="s">
        <v>776</v>
      </c>
      <c r="I827" s="130" t="s">
        <v>778</v>
      </c>
      <c r="J827" s="130" t="s">
        <v>780</v>
      </c>
    </row>
    <row r="828" spans="1:10" ht="14.25" x14ac:dyDescent="0.15">
      <c r="A828" s="130">
        <v>827</v>
      </c>
      <c r="B828" s="130">
        <v>5</v>
      </c>
      <c r="C828" s="130">
        <v>3</v>
      </c>
      <c r="D828" s="130">
        <v>1503</v>
      </c>
      <c r="E828" s="130" t="str">
        <f t="shared" si="12"/>
        <v>5-3-1503</v>
      </c>
      <c r="F828" s="131">
        <v>88.41</v>
      </c>
      <c r="G828" s="131">
        <v>72.14</v>
      </c>
      <c r="H828" s="130" t="s">
        <v>776</v>
      </c>
      <c r="I828" s="130" t="s">
        <v>778</v>
      </c>
      <c r="J828" s="130" t="s">
        <v>169</v>
      </c>
    </row>
    <row r="829" spans="1:10" ht="14.25" x14ac:dyDescent="0.15">
      <c r="A829" s="130">
        <v>828</v>
      </c>
      <c r="B829" s="130">
        <v>5</v>
      </c>
      <c r="C829" s="130">
        <v>3</v>
      </c>
      <c r="D829" s="130">
        <v>1504</v>
      </c>
      <c r="E829" s="130" t="str">
        <f t="shared" si="12"/>
        <v>5-3-1504</v>
      </c>
      <c r="F829" s="131">
        <v>89.13</v>
      </c>
      <c r="G829" s="131">
        <v>72.73</v>
      </c>
      <c r="H829" s="130" t="s">
        <v>776</v>
      </c>
      <c r="I829" s="130" t="s">
        <v>777</v>
      </c>
      <c r="J829" s="130" t="s">
        <v>170</v>
      </c>
    </row>
    <row r="830" spans="1:10" ht="14.25" x14ac:dyDescent="0.15">
      <c r="A830" s="130">
        <v>829</v>
      </c>
      <c r="B830" s="130">
        <v>5</v>
      </c>
      <c r="C830" s="130">
        <v>3</v>
      </c>
      <c r="D830" s="130">
        <v>1601</v>
      </c>
      <c r="E830" s="130" t="str">
        <f t="shared" si="12"/>
        <v>5-3-1601</v>
      </c>
      <c r="F830" s="131">
        <v>88.39</v>
      </c>
      <c r="G830" s="131">
        <v>72.12</v>
      </c>
      <c r="H830" s="130" t="s">
        <v>776</v>
      </c>
      <c r="I830" s="130" t="s">
        <v>777</v>
      </c>
      <c r="J830" s="130" t="s">
        <v>366</v>
      </c>
    </row>
    <row r="831" spans="1:10" ht="14.25" x14ac:dyDescent="0.15">
      <c r="A831" s="130">
        <v>830</v>
      </c>
      <c r="B831" s="130">
        <v>5</v>
      </c>
      <c r="C831" s="130">
        <v>3</v>
      </c>
      <c r="D831" s="130">
        <v>1602</v>
      </c>
      <c r="E831" s="130" t="str">
        <f t="shared" si="12"/>
        <v>5-3-1602</v>
      </c>
      <c r="F831" s="131">
        <v>88.41</v>
      </c>
      <c r="G831" s="131">
        <v>72.14</v>
      </c>
      <c r="H831" s="130" t="s">
        <v>776</v>
      </c>
      <c r="I831" s="130" t="s">
        <v>778</v>
      </c>
      <c r="J831" s="130" t="s">
        <v>780</v>
      </c>
    </row>
    <row r="832" spans="1:10" ht="14.25" x14ac:dyDescent="0.15">
      <c r="A832" s="130">
        <v>831</v>
      </c>
      <c r="B832" s="130">
        <v>5</v>
      </c>
      <c r="C832" s="130">
        <v>3</v>
      </c>
      <c r="D832" s="130">
        <v>1603</v>
      </c>
      <c r="E832" s="130" t="str">
        <f t="shared" si="12"/>
        <v>5-3-1603</v>
      </c>
      <c r="F832" s="131">
        <v>88.41</v>
      </c>
      <c r="G832" s="131">
        <v>72.14</v>
      </c>
      <c r="H832" s="130" t="s">
        <v>776</v>
      </c>
      <c r="I832" s="130" t="s">
        <v>778</v>
      </c>
      <c r="J832" s="130" t="s">
        <v>169</v>
      </c>
    </row>
    <row r="833" spans="1:10" ht="14.25" x14ac:dyDescent="0.15">
      <c r="A833" s="130">
        <v>832</v>
      </c>
      <c r="B833" s="130">
        <v>5</v>
      </c>
      <c r="C833" s="130">
        <v>3</v>
      </c>
      <c r="D833" s="130">
        <v>1604</v>
      </c>
      <c r="E833" s="130" t="str">
        <f t="shared" si="12"/>
        <v>5-3-1604</v>
      </c>
      <c r="F833" s="131">
        <v>89.13</v>
      </c>
      <c r="G833" s="131">
        <v>72.73</v>
      </c>
      <c r="H833" s="130" t="s">
        <v>776</v>
      </c>
      <c r="I833" s="130" t="s">
        <v>777</v>
      </c>
      <c r="J833" s="130" t="s">
        <v>170</v>
      </c>
    </row>
    <row r="834" spans="1:10" ht="14.25" x14ac:dyDescent="0.15">
      <c r="A834" s="130">
        <v>833</v>
      </c>
      <c r="B834" s="130">
        <v>6</v>
      </c>
      <c r="C834" s="130">
        <v>1</v>
      </c>
      <c r="D834" s="130">
        <v>101</v>
      </c>
      <c r="E834" s="130" t="str">
        <f t="shared" ref="E834:E897" si="13">B834&amp;-C834&amp;-D834</f>
        <v>6-1-101</v>
      </c>
      <c r="F834" s="131">
        <v>89.21</v>
      </c>
      <c r="G834" s="131">
        <v>72.73</v>
      </c>
      <c r="H834" s="130" t="s">
        <v>776</v>
      </c>
      <c r="I834" s="130" t="s">
        <v>777</v>
      </c>
      <c r="J834" s="130" t="s">
        <v>363</v>
      </c>
    </row>
    <row r="835" spans="1:10" ht="14.25" x14ac:dyDescent="0.15">
      <c r="A835" s="130">
        <v>834</v>
      </c>
      <c r="B835" s="130">
        <v>6</v>
      </c>
      <c r="C835" s="130">
        <v>1</v>
      </c>
      <c r="D835" s="130">
        <v>102</v>
      </c>
      <c r="E835" s="130" t="str">
        <f t="shared" si="13"/>
        <v>6-1-102</v>
      </c>
      <c r="F835" s="131">
        <v>88.49</v>
      </c>
      <c r="G835" s="131">
        <v>72.14</v>
      </c>
      <c r="H835" s="130" t="s">
        <v>776</v>
      </c>
      <c r="I835" s="130" t="s">
        <v>778</v>
      </c>
      <c r="J835" s="130" t="s">
        <v>780</v>
      </c>
    </row>
    <row r="836" spans="1:10" ht="14.25" x14ac:dyDescent="0.15">
      <c r="A836" s="130">
        <v>835</v>
      </c>
      <c r="B836" s="130">
        <v>6</v>
      </c>
      <c r="C836" s="130">
        <v>1</v>
      </c>
      <c r="D836" s="130">
        <v>103</v>
      </c>
      <c r="E836" s="130" t="str">
        <f t="shared" si="13"/>
        <v>6-1-103</v>
      </c>
      <c r="F836" s="131">
        <v>88.49</v>
      </c>
      <c r="G836" s="131">
        <v>72.14</v>
      </c>
      <c r="H836" s="130" t="s">
        <v>776</v>
      </c>
      <c r="I836" s="130" t="s">
        <v>778</v>
      </c>
      <c r="J836" s="130" t="s">
        <v>169</v>
      </c>
    </row>
    <row r="837" spans="1:10" ht="14.25" x14ac:dyDescent="0.15">
      <c r="A837" s="130">
        <v>836</v>
      </c>
      <c r="B837" s="130">
        <v>6</v>
      </c>
      <c r="C837" s="130">
        <v>1</v>
      </c>
      <c r="D837" s="130">
        <v>104</v>
      </c>
      <c r="E837" s="130" t="str">
        <f t="shared" si="13"/>
        <v>6-1-104</v>
      </c>
      <c r="F837" s="131">
        <v>88.61</v>
      </c>
      <c r="G837" s="131">
        <v>72.239999999999995</v>
      </c>
      <c r="H837" s="130" t="s">
        <v>776</v>
      </c>
      <c r="I837" s="130" t="s">
        <v>777</v>
      </c>
      <c r="J837" s="130" t="s">
        <v>364</v>
      </c>
    </row>
    <row r="838" spans="1:10" ht="14.25" x14ac:dyDescent="0.15">
      <c r="A838" s="130">
        <v>837</v>
      </c>
      <c r="B838" s="130">
        <v>6</v>
      </c>
      <c r="C838" s="130">
        <v>1</v>
      </c>
      <c r="D838" s="130">
        <v>201</v>
      </c>
      <c r="E838" s="130" t="str">
        <f t="shared" si="13"/>
        <v>6-1-201</v>
      </c>
      <c r="F838" s="131">
        <v>89.21</v>
      </c>
      <c r="G838" s="131">
        <v>72.73</v>
      </c>
      <c r="H838" s="130" t="s">
        <v>776</v>
      </c>
      <c r="I838" s="130" t="s">
        <v>777</v>
      </c>
      <c r="J838" s="130" t="s">
        <v>363</v>
      </c>
    </row>
    <row r="839" spans="1:10" ht="14.25" x14ac:dyDescent="0.15">
      <c r="A839" s="130">
        <v>838</v>
      </c>
      <c r="B839" s="130">
        <v>6</v>
      </c>
      <c r="C839" s="130">
        <v>1</v>
      </c>
      <c r="D839" s="130">
        <v>202</v>
      </c>
      <c r="E839" s="130" t="str">
        <f t="shared" si="13"/>
        <v>6-1-202</v>
      </c>
      <c r="F839" s="131">
        <v>88.49</v>
      </c>
      <c r="G839" s="131">
        <v>72.14</v>
      </c>
      <c r="H839" s="130" t="s">
        <v>776</v>
      </c>
      <c r="I839" s="130" t="s">
        <v>778</v>
      </c>
      <c r="J839" s="130" t="s">
        <v>780</v>
      </c>
    </row>
    <row r="840" spans="1:10" ht="14.25" x14ac:dyDescent="0.15">
      <c r="A840" s="130">
        <v>839</v>
      </c>
      <c r="B840" s="130">
        <v>6</v>
      </c>
      <c r="C840" s="130">
        <v>1</v>
      </c>
      <c r="D840" s="130">
        <v>203</v>
      </c>
      <c r="E840" s="130" t="str">
        <f t="shared" si="13"/>
        <v>6-1-203</v>
      </c>
      <c r="F840" s="131">
        <v>88.49</v>
      </c>
      <c r="G840" s="131">
        <v>72.14</v>
      </c>
      <c r="H840" s="130" t="s">
        <v>776</v>
      </c>
      <c r="I840" s="130" t="s">
        <v>778</v>
      </c>
      <c r="J840" s="130" t="s">
        <v>169</v>
      </c>
    </row>
    <row r="841" spans="1:10" ht="14.25" x14ac:dyDescent="0.15">
      <c r="A841" s="130">
        <v>840</v>
      </c>
      <c r="B841" s="130">
        <v>6</v>
      </c>
      <c r="C841" s="130">
        <v>1</v>
      </c>
      <c r="D841" s="130">
        <v>204</v>
      </c>
      <c r="E841" s="130" t="str">
        <f t="shared" si="13"/>
        <v>6-1-204</v>
      </c>
      <c r="F841" s="131">
        <v>88.61</v>
      </c>
      <c r="G841" s="131">
        <v>72.239999999999995</v>
      </c>
      <c r="H841" s="130" t="s">
        <v>776</v>
      </c>
      <c r="I841" s="130" t="s">
        <v>777</v>
      </c>
      <c r="J841" s="130" t="s">
        <v>364</v>
      </c>
    </row>
    <row r="842" spans="1:10" ht="14.25" x14ac:dyDescent="0.15">
      <c r="A842" s="130">
        <v>841</v>
      </c>
      <c r="B842" s="130">
        <v>6</v>
      </c>
      <c r="C842" s="130">
        <v>1</v>
      </c>
      <c r="D842" s="130">
        <v>301</v>
      </c>
      <c r="E842" s="130" t="str">
        <f t="shared" si="13"/>
        <v>6-1-301</v>
      </c>
      <c r="F842" s="131">
        <v>89.21</v>
      </c>
      <c r="G842" s="131">
        <v>72.73</v>
      </c>
      <c r="H842" s="130" t="s">
        <v>776</v>
      </c>
      <c r="I842" s="130" t="s">
        <v>777</v>
      </c>
      <c r="J842" s="130" t="s">
        <v>363</v>
      </c>
    </row>
    <row r="843" spans="1:10" ht="14.25" x14ac:dyDescent="0.15">
      <c r="A843" s="130">
        <v>842</v>
      </c>
      <c r="B843" s="130">
        <v>6</v>
      </c>
      <c r="C843" s="130">
        <v>1</v>
      </c>
      <c r="D843" s="130">
        <v>302</v>
      </c>
      <c r="E843" s="130" t="str">
        <f t="shared" si="13"/>
        <v>6-1-302</v>
      </c>
      <c r="F843" s="131">
        <v>88.49</v>
      </c>
      <c r="G843" s="131">
        <v>72.14</v>
      </c>
      <c r="H843" s="130" t="s">
        <v>776</v>
      </c>
      <c r="I843" s="130" t="s">
        <v>778</v>
      </c>
      <c r="J843" s="130" t="s">
        <v>780</v>
      </c>
    </row>
    <row r="844" spans="1:10" ht="14.25" x14ac:dyDescent="0.15">
      <c r="A844" s="130">
        <v>843</v>
      </c>
      <c r="B844" s="130">
        <v>6</v>
      </c>
      <c r="C844" s="130">
        <v>1</v>
      </c>
      <c r="D844" s="130">
        <v>303</v>
      </c>
      <c r="E844" s="130" t="str">
        <f t="shared" si="13"/>
        <v>6-1-303</v>
      </c>
      <c r="F844" s="131">
        <v>88.49</v>
      </c>
      <c r="G844" s="131">
        <v>72.14</v>
      </c>
      <c r="H844" s="130" t="s">
        <v>776</v>
      </c>
      <c r="I844" s="130" t="s">
        <v>778</v>
      </c>
      <c r="J844" s="130" t="s">
        <v>169</v>
      </c>
    </row>
    <row r="845" spans="1:10" ht="14.25" x14ac:dyDescent="0.15">
      <c r="A845" s="130">
        <v>844</v>
      </c>
      <c r="B845" s="130">
        <v>6</v>
      </c>
      <c r="C845" s="130">
        <v>1</v>
      </c>
      <c r="D845" s="130">
        <v>304</v>
      </c>
      <c r="E845" s="130" t="str">
        <f t="shared" si="13"/>
        <v>6-1-304</v>
      </c>
      <c r="F845" s="131">
        <v>88.61</v>
      </c>
      <c r="G845" s="131">
        <v>72.239999999999995</v>
      </c>
      <c r="H845" s="130" t="s">
        <v>776</v>
      </c>
      <c r="I845" s="130" t="s">
        <v>777</v>
      </c>
      <c r="J845" s="130" t="s">
        <v>364</v>
      </c>
    </row>
    <row r="846" spans="1:10" ht="14.25" x14ac:dyDescent="0.15">
      <c r="A846" s="130">
        <v>845</v>
      </c>
      <c r="B846" s="130">
        <v>6</v>
      </c>
      <c r="C846" s="130">
        <v>1</v>
      </c>
      <c r="D846" s="130">
        <v>401</v>
      </c>
      <c r="E846" s="130" t="str">
        <f t="shared" si="13"/>
        <v>6-1-401</v>
      </c>
      <c r="F846" s="131">
        <v>89.21</v>
      </c>
      <c r="G846" s="131">
        <v>72.73</v>
      </c>
      <c r="H846" s="130" t="s">
        <v>776</v>
      </c>
      <c r="I846" s="130" t="s">
        <v>777</v>
      </c>
      <c r="J846" s="130" t="s">
        <v>363</v>
      </c>
    </row>
    <row r="847" spans="1:10" ht="14.25" x14ac:dyDescent="0.15">
      <c r="A847" s="130">
        <v>846</v>
      </c>
      <c r="B847" s="130">
        <v>6</v>
      </c>
      <c r="C847" s="130">
        <v>1</v>
      </c>
      <c r="D847" s="130">
        <v>402</v>
      </c>
      <c r="E847" s="130" t="str">
        <f t="shared" si="13"/>
        <v>6-1-402</v>
      </c>
      <c r="F847" s="131">
        <v>88.49</v>
      </c>
      <c r="G847" s="131">
        <v>72.14</v>
      </c>
      <c r="H847" s="130" t="s">
        <v>776</v>
      </c>
      <c r="I847" s="130" t="s">
        <v>778</v>
      </c>
      <c r="J847" s="130" t="s">
        <v>780</v>
      </c>
    </row>
    <row r="848" spans="1:10" ht="14.25" x14ac:dyDescent="0.15">
      <c r="A848" s="130">
        <v>847</v>
      </c>
      <c r="B848" s="130">
        <v>6</v>
      </c>
      <c r="C848" s="130">
        <v>1</v>
      </c>
      <c r="D848" s="130">
        <v>403</v>
      </c>
      <c r="E848" s="130" t="str">
        <f t="shared" si="13"/>
        <v>6-1-403</v>
      </c>
      <c r="F848" s="131">
        <v>88.49</v>
      </c>
      <c r="G848" s="131">
        <v>72.14</v>
      </c>
      <c r="H848" s="130" t="s">
        <v>776</v>
      </c>
      <c r="I848" s="130" t="s">
        <v>778</v>
      </c>
      <c r="J848" s="130" t="s">
        <v>169</v>
      </c>
    </row>
    <row r="849" spans="1:10" ht="14.25" x14ac:dyDescent="0.15">
      <c r="A849" s="130">
        <v>848</v>
      </c>
      <c r="B849" s="130">
        <v>6</v>
      </c>
      <c r="C849" s="130">
        <v>1</v>
      </c>
      <c r="D849" s="130">
        <v>404</v>
      </c>
      <c r="E849" s="130" t="str">
        <f t="shared" si="13"/>
        <v>6-1-404</v>
      </c>
      <c r="F849" s="131">
        <v>88.61</v>
      </c>
      <c r="G849" s="131">
        <v>72.239999999999995</v>
      </c>
      <c r="H849" s="130" t="s">
        <v>776</v>
      </c>
      <c r="I849" s="130" t="s">
        <v>777</v>
      </c>
      <c r="J849" s="130" t="s">
        <v>364</v>
      </c>
    </row>
    <row r="850" spans="1:10" ht="14.25" x14ac:dyDescent="0.15">
      <c r="A850" s="130">
        <v>849</v>
      </c>
      <c r="B850" s="130">
        <v>6</v>
      </c>
      <c r="C850" s="130">
        <v>1</v>
      </c>
      <c r="D850" s="130">
        <v>501</v>
      </c>
      <c r="E850" s="130" t="str">
        <f t="shared" si="13"/>
        <v>6-1-501</v>
      </c>
      <c r="F850" s="131">
        <v>89.21</v>
      </c>
      <c r="G850" s="131">
        <v>72.73</v>
      </c>
      <c r="H850" s="130" t="s">
        <v>776</v>
      </c>
      <c r="I850" s="130" t="s">
        <v>777</v>
      </c>
      <c r="J850" s="130" t="s">
        <v>363</v>
      </c>
    </row>
    <row r="851" spans="1:10" ht="14.25" x14ac:dyDescent="0.15">
      <c r="A851" s="130">
        <v>850</v>
      </c>
      <c r="B851" s="130">
        <v>6</v>
      </c>
      <c r="C851" s="130">
        <v>1</v>
      </c>
      <c r="D851" s="130">
        <v>502</v>
      </c>
      <c r="E851" s="130" t="str">
        <f t="shared" si="13"/>
        <v>6-1-502</v>
      </c>
      <c r="F851" s="131">
        <v>88.49</v>
      </c>
      <c r="G851" s="131">
        <v>72.14</v>
      </c>
      <c r="H851" s="130" t="s">
        <v>776</v>
      </c>
      <c r="I851" s="130" t="s">
        <v>778</v>
      </c>
      <c r="J851" s="130" t="s">
        <v>780</v>
      </c>
    </row>
    <row r="852" spans="1:10" ht="14.25" x14ac:dyDescent="0.15">
      <c r="A852" s="130">
        <v>851</v>
      </c>
      <c r="B852" s="130">
        <v>6</v>
      </c>
      <c r="C852" s="130">
        <v>1</v>
      </c>
      <c r="D852" s="130">
        <v>503</v>
      </c>
      <c r="E852" s="130" t="str">
        <f t="shared" si="13"/>
        <v>6-1-503</v>
      </c>
      <c r="F852" s="131">
        <v>88.49</v>
      </c>
      <c r="G852" s="131">
        <v>72.14</v>
      </c>
      <c r="H852" s="130" t="s">
        <v>776</v>
      </c>
      <c r="I852" s="130" t="s">
        <v>778</v>
      </c>
      <c r="J852" s="130" t="s">
        <v>169</v>
      </c>
    </row>
    <row r="853" spans="1:10" ht="14.25" x14ac:dyDescent="0.15">
      <c r="A853" s="130">
        <v>852</v>
      </c>
      <c r="B853" s="130">
        <v>6</v>
      </c>
      <c r="C853" s="130">
        <v>1</v>
      </c>
      <c r="D853" s="130">
        <v>504</v>
      </c>
      <c r="E853" s="130" t="str">
        <f t="shared" si="13"/>
        <v>6-1-504</v>
      </c>
      <c r="F853" s="131">
        <v>88.61</v>
      </c>
      <c r="G853" s="131">
        <v>72.239999999999995</v>
      </c>
      <c r="H853" s="130" t="s">
        <v>776</v>
      </c>
      <c r="I853" s="130" t="s">
        <v>777</v>
      </c>
      <c r="J853" s="130" t="s">
        <v>364</v>
      </c>
    </row>
    <row r="854" spans="1:10" ht="14.25" x14ac:dyDescent="0.15">
      <c r="A854" s="130">
        <v>853</v>
      </c>
      <c r="B854" s="130">
        <v>6</v>
      </c>
      <c r="C854" s="130">
        <v>1</v>
      </c>
      <c r="D854" s="130">
        <v>601</v>
      </c>
      <c r="E854" s="130" t="str">
        <f t="shared" si="13"/>
        <v>6-1-601</v>
      </c>
      <c r="F854" s="131">
        <v>89.21</v>
      </c>
      <c r="G854" s="131">
        <v>72.73</v>
      </c>
      <c r="H854" s="130" t="s">
        <v>776</v>
      </c>
      <c r="I854" s="130" t="s">
        <v>777</v>
      </c>
      <c r="J854" s="130" t="s">
        <v>363</v>
      </c>
    </row>
    <row r="855" spans="1:10" ht="14.25" x14ac:dyDescent="0.15">
      <c r="A855" s="130">
        <v>854</v>
      </c>
      <c r="B855" s="130">
        <v>6</v>
      </c>
      <c r="C855" s="130">
        <v>1</v>
      </c>
      <c r="D855" s="130">
        <v>602</v>
      </c>
      <c r="E855" s="130" t="str">
        <f t="shared" si="13"/>
        <v>6-1-602</v>
      </c>
      <c r="F855" s="131">
        <v>88.49</v>
      </c>
      <c r="G855" s="131">
        <v>72.14</v>
      </c>
      <c r="H855" s="130" t="s">
        <v>776</v>
      </c>
      <c r="I855" s="130" t="s">
        <v>778</v>
      </c>
      <c r="J855" s="130" t="s">
        <v>780</v>
      </c>
    </row>
    <row r="856" spans="1:10" ht="14.25" x14ac:dyDescent="0.15">
      <c r="A856" s="130">
        <v>855</v>
      </c>
      <c r="B856" s="130">
        <v>6</v>
      </c>
      <c r="C856" s="130">
        <v>1</v>
      </c>
      <c r="D856" s="130">
        <v>603</v>
      </c>
      <c r="E856" s="130" t="str">
        <f t="shared" si="13"/>
        <v>6-1-603</v>
      </c>
      <c r="F856" s="131">
        <v>88.49</v>
      </c>
      <c r="G856" s="131">
        <v>72.14</v>
      </c>
      <c r="H856" s="130" t="s">
        <v>776</v>
      </c>
      <c r="I856" s="130" t="s">
        <v>778</v>
      </c>
      <c r="J856" s="130" t="s">
        <v>169</v>
      </c>
    </row>
    <row r="857" spans="1:10" ht="14.25" x14ac:dyDescent="0.15">
      <c r="A857" s="130">
        <v>856</v>
      </c>
      <c r="B857" s="130">
        <v>6</v>
      </c>
      <c r="C857" s="130">
        <v>1</v>
      </c>
      <c r="D857" s="130">
        <v>604</v>
      </c>
      <c r="E857" s="130" t="str">
        <f t="shared" si="13"/>
        <v>6-1-604</v>
      </c>
      <c r="F857" s="131">
        <v>88.61</v>
      </c>
      <c r="G857" s="131">
        <v>72.239999999999995</v>
      </c>
      <c r="H857" s="130" t="s">
        <v>776</v>
      </c>
      <c r="I857" s="130" t="s">
        <v>777</v>
      </c>
      <c r="J857" s="130" t="s">
        <v>364</v>
      </c>
    </row>
    <row r="858" spans="1:10" ht="14.25" x14ac:dyDescent="0.15">
      <c r="A858" s="130">
        <v>857</v>
      </c>
      <c r="B858" s="130">
        <v>6</v>
      </c>
      <c r="C858" s="130">
        <v>1</v>
      </c>
      <c r="D858" s="130">
        <v>701</v>
      </c>
      <c r="E858" s="130" t="str">
        <f t="shared" si="13"/>
        <v>6-1-701</v>
      </c>
      <c r="F858" s="131">
        <v>89.21</v>
      </c>
      <c r="G858" s="131">
        <v>72.73</v>
      </c>
      <c r="H858" s="130" t="s">
        <v>776</v>
      </c>
      <c r="I858" s="130" t="s">
        <v>777</v>
      </c>
      <c r="J858" s="130" t="s">
        <v>363</v>
      </c>
    </row>
    <row r="859" spans="1:10" ht="14.25" x14ac:dyDescent="0.15">
      <c r="A859" s="130">
        <v>858</v>
      </c>
      <c r="B859" s="130">
        <v>6</v>
      </c>
      <c r="C859" s="130">
        <v>1</v>
      </c>
      <c r="D859" s="130">
        <v>702</v>
      </c>
      <c r="E859" s="130" t="str">
        <f t="shared" si="13"/>
        <v>6-1-702</v>
      </c>
      <c r="F859" s="131">
        <v>88.49</v>
      </c>
      <c r="G859" s="131">
        <v>72.14</v>
      </c>
      <c r="H859" s="130" t="s">
        <v>776</v>
      </c>
      <c r="I859" s="130" t="s">
        <v>778</v>
      </c>
      <c r="J859" s="130" t="s">
        <v>780</v>
      </c>
    </row>
    <row r="860" spans="1:10" ht="14.25" x14ac:dyDescent="0.15">
      <c r="A860" s="130">
        <v>859</v>
      </c>
      <c r="B860" s="130">
        <v>6</v>
      </c>
      <c r="C860" s="130">
        <v>1</v>
      </c>
      <c r="D860" s="130">
        <v>703</v>
      </c>
      <c r="E860" s="130" t="str">
        <f t="shared" si="13"/>
        <v>6-1-703</v>
      </c>
      <c r="F860" s="131">
        <v>88.49</v>
      </c>
      <c r="G860" s="131">
        <v>72.14</v>
      </c>
      <c r="H860" s="130" t="s">
        <v>776</v>
      </c>
      <c r="I860" s="130" t="s">
        <v>778</v>
      </c>
      <c r="J860" s="130" t="s">
        <v>169</v>
      </c>
    </row>
    <row r="861" spans="1:10" ht="14.25" x14ac:dyDescent="0.15">
      <c r="A861" s="130">
        <v>860</v>
      </c>
      <c r="B861" s="130">
        <v>6</v>
      </c>
      <c r="C861" s="130">
        <v>1</v>
      </c>
      <c r="D861" s="130">
        <v>704</v>
      </c>
      <c r="E861" s="130" t="str">
        <f t="shared" si="13"/>
        <v>6-1-704</v>
      </c>
      <c r="F861" s="131">
        <v>88.61</v>
      </c>
      <c r="G861" s="131">
        <v>72.239999999999995</v>
      </c>
      <c r="H861" s="130" t="s">
        <v>776</v>
      </c>
      <c r="I861" s="130" t="s">
        <v>777</v>
      </c>
      <c r="J861" s="130" t="s">
        <v>364</v>
      </c>
    </row>
    <row r="862" spans="1:10" ht="14.25" x14ac:dyDescent="0.15">
      <c r="A862" s="130">
        <v>861</v>
      </c>
      <c r="B862" s="130">
        <v>6</v>
      </c>
      <c r="C862" s="130">
        <v>1</v>
      </c>
      <c r="D862" s="130">
        <v>801</v>
      </c>
      <c r="E862" s="130" t="str">
        <f t="shared" si="13"/>
        <v>6-1-801</v>
      </c>
      <c r="F862" s="131">
        <v>89.21</v>
      </c>
      <c r="G862" s="131">
        <v>72.73</v>
      </c>
      <c r="H862" s="130" t="s">
        <v>776</v>
      </c>
      <c r="I862" s="130" t="s">
        <v>777</v>
      </c>
      <c r="J862" s="130" t="s">
        <v>363</v>
      </c>
    </row>
    <row r="863" spans="1:10" ht="14.25" x14ac:dyDescent="0.15">
      <c r="A863" s="130">
        <v>862</v>
      </c>
      <c r="B863" s="130">
        <v>6</v>
      </c>
      <c r="C863" s="130">
        <v>1</v>
      </c>
      <c r="D863" s="130">
        <v>802</v>
      </c>
      <c r="E863" s="130" t="str">
        <f t="shared" si="13"/>
        <v>6-1-802</v>
      </c>
      <c r="F863" s="131">
        <v>88.49</v>
      </c>
      <c r="G863" s="131">
        <v>72.14</v>
      </c>
      <c r="H863" s="130" t="s">
        <v>776</v>
      </c>
      <c r="I863" s="130" t="s">
        <v>778</v>
      </c>
      <c r="J863" s="130" t="s">
        <v>780</v>
      </c>
    </row>
    <row r="864" spans="1:10" ht="14.25" x14ac:dyDescent="0.15">
      <c r="A864" s="130">
        <v>863</v>
      </c>
      <c r="B864" s="130">
        <v>6</v>
      </c>
      <c r="C864" s="130">
        <v>1</v>
      </c>
      <c r="D864" s="130">
        <v>803</v>
      </c>
      <c r="E864" s="130" t="str">
        <f t="shared" si="13"/>
        <v>6-1-803</v>
      </c>
      <c r="F864" s="131">
        <v>88.49</v>
      </c>
      <c r="G864" s="131">
        <v>72.14</v>
      </c>
      <c r="H864" s="130" t="s">
        <v>776</v>
      </c>
      <c r="I864" s="130" t="s">
        <v>778</v>
      </c>
      <c r="J864" s="130" t="s">
        <v>169</v>
      </c>
    </row>
    <row r="865" spans="1:10" ht="14.25" x14ac:dyDescent="0.15">
      <c r="A865" s="130">
        <v>864</v>
      </c>
      <c r="B865" s="130">
        <v>6</v>
      </c>
      <c r="C865" s="130">
        <v>1</v>
      </c>
      <c r="D865" s="130">
        <v>804</v>
      </c>
      <c r="E865" s="130" t="str">
        <f t="shared" si="13"/>
        <v>6-1-804</v>
      </c>
      <c r="F865" s="131">
        <v>88.61</v>
      </c>
      <c r="G865" s="131">
        <v>72.239999999999995</v>
      </c>
      <c r="H865" s="130" t="s">
        <v>776</v>
      </c>
      <c r="I865" s="130" t="s">
        <v>777</v>
      </c>
      <c r="J865" s="130" t="s">
        <v>364</v>
      </c>
    </row>
    <row r="866" spans="1:10" ht="14.25" x14ac:dyDescent="0.15">
      <c r="A866" s="130">
        <v>865</v>
      </c>
      <c r="B866" s="130">
        <v>6</v>
      </c>
      <c r="C866" s="130">
        <v>1</v>
      </c>
      <c r="D866" s="130">
        <v>901</v>
      </c>
      <c r="E866" s="130" t="str">
        <f t="shared" si="13"/>
        <v>6-1-901</v>
      </c>
      <c r="F866" s="131">
        <v>89.21</v>
      </c>
      <c r="G866" s="131">
        <v>72.73</v>
      </c>
      <c r="H866" s="130" t="s">
        <v>776</v>
      </c>
      <c r="I866" s="130" t="s">
        <v>777</v>
      </c>
      <c r="J866" s="130" t="s">
        <v>363</v>
      </c>
    </row>
    <row r="867" spans="1:10" ht="14.25" x14ac:dyDescent="0.15">
      <c r="A867" s="130">
        <v>866</v>
      </c>
      <c r="B867" s="130">
        <v>6</v>
      </c>
      <c r="C867" s="130">
        <v>1</v>
      </c>
      <c r="D867" s="130">
        <v>902</v>
      </c>
      <c r="E867" s="130" t="str">
        <f t="shared" si="13"/>
        <v>6-1-902</v>
      </c>
      <c r="F867" s="131">
        <v>88.49</v>
      </c>
      <c r="G867" s="131">
        <v>72.14</v>
      </c>
      <c r="H867" s="130" t="s">
        <v>776</v>
      </c>
      <c r="I867" s="130" t="s">
        <v>778</v>
      </c>
      <c r="J867" s="130" t="s">
        <v>780</v>
      </c>
    </row>
    <row r="868" spans="1:10" ht="14.25" x14ac:dyDescent="0.15">
      <c r="A868" s="130">
        <v>867</v>
      </c>
      <c r="B868" s="130">
        <v>6</v>
      </c>
      <c r="C868" s="130">
        <v>1</v>
      </c>
      <c r="D868" s="130">
        <v>903</v>
      </c>
      <c r="E868" s="130" t="str">
        <f t="shared" si="13"/>
        <v>6-1-903</v>
      </c>
      <c r="F868" s="131">
        <v>88.49</v>
      </c>
      <c r="G868" s="131">
        <v>72.14</v>
      </c>
      <c r="H868" s="130" t="s">
        <v>776</v>
      </c>
      <c r="I868" s="130" t="s">
        <v>778</v>
      </c>
      <c r="J868" s="130" t="s">
        <v>169</v>
      </c>
    </row>
    <row r="869" spans="1:10" ht="14.25" x14ac:dyDescent="0.15">
      <c r="A869" s="130">
        <v>868</v>
      </c>
      <c r="B869" s="130">
        <v>6</v>
      </c>
      <c r="C869" s="130">
        <v>1</v>
      </c>
      <c r="D869" s="130">
        <v>904</v>
      </c>
      <c r="E869" s="130" t="str">
        <f t="shared" si="13"/>
        <v>6-1-904</v>
      </c>
      <c r="F869" s="131">
        <v>88.61</v>
      </c>
      <c r="G869" s="131">
        <v>72.239999999999995</v>
      </c>
      <c r="H869" s="130" t="s">
        <v>776</v>
      </c>
      <c r="I869" s="130" t="s">
        <v>777</v>
      </c>
      <c r="J869" s="130" t="s">
        <v>364</v>
      </c>
    </row>
    <row r="870" spans="1:10" ht="14.25" x14ac:dyDescent="0.15">
      <c r="A870" s="130">
        <v>869</v>
      </c>
      <c r="B870" s="130">
        <v>6</v>
      </c>
      <c r="C870" s="130">
        <v>1</v>
      </c>
      <c r="D870" s="130">
        <v>1001</v>
      </c>
      <c r="E870" s="130" t="str">
        <f t="shared" si="13"/>
        <v>6-1-1001</v>
      </c>
      <c r="F870" s="131">
        <v>89.21</v>
      </c>
      <c r="G870" s="131">
        <v>72.73</v>
      </c>
      <c r="H870" s="130" t="s">
        <v>776</v>
      </c>
      <c r="I870" s="130" t="s">
        <v>777</v>
      </c>
      <c r="J870" s="130" t="s">
        <v>363</v>
      </c>
    </row>
    <row r="871" spans="1:10" ht="14.25" x14ac:dyDescent="0.15">
      <c r="A871" s="130">
        <v>870</v>
      </c>
      <c r="B871" s="130">
        <v>6</v>
      </c>
      <c r="C871" s="130">
        <v>1</v>
      </c>
      <c r="D871" s="130">
        <v>1002</v>
      </c>
      <c r="E871" s="130" t="str">
        <f t="shared" si="13"/>
        <v>6-1-1002</v>
      </c>
      <c r="F871" s="131">
        <v>88.49</v>
      </c>
      <c r="G871" s="131">
        <v>72.14</v>
      </c>
      <c r="H871" s="130" t="s">
        <v>776</v>
      </c>
      <c r="I871" s="130" t="s">
        <v>778</v>
      </c>
      <c r="J871" s="130" t="s">
        <v>780</v>
      </c>
    </row>
    <row r="872" spans="1:10" ht="14.25" x14ac:dyDescent="0.15">
      <c r="A872" s="130">
        <v>871</v>
      </c>
      <c r="B872" s="130">
        <v>6</v>
      </c>
      <c r="C872" s="130">
        <v>1</v>
      </c>
      <c r="D872" s="130">
        <v>1003</v>
      </c>
      <c r="E872" s="130" t="str">
        <f t="shared" si="13"/>
        <v>6-1-1003</v>
      </c>
      <c r="F872" s="131">
        <v>88.49</v>
      </c>
      <c r="G872" s="131">
        <v>72.14</v>
      </c>
      <c r="H872" s="130" t="s">
        <v>776</v>
      </c>
      <c r="I872" s="130" t="s">
        <v>778</v>
      </c>
      <c r="J872" s="130" t="s">
        <v>169</v>
      </c>
    </row>
    <row r="873" spans="1:10" ht="14.25" x14ac:dyDescent="0.15">
      <c r="A873" s="130">
        <v>872</v>
      </c>
      <c r="B873" s="130">
        <v>6</v>
      </c>
      <c r="C873" s="130">
        <v>1</v>
      </c>
      <c r="D873" s="130">
        <v>1004</v>
      </c>
      <c r="E873" s="130" t="str">
        <f t="shared" si="13"/>
        <v>6-1-1004</v>
      </c>
      <c r="F873" s="131">
        <v>88.61</v>
      </c>
      <c r="G873" s="131">
        <v>72.239999999999995</v>
      </c>
      <c r="H873" s="130" t="s">
        <v>776</v>
      </c>
      <c r="I873" s="130" t="s">
        <v>777</v>
      </c>
      <c r="J873" s="130" t="s">
        <v>364</v>
      </c>
    </row>
    <row r="874" spans="1:10" ht="14.25" x14ac:dyDescent="0.15">
      <c r="A874" s="130">
        <v>873</v>
      </c>
      <c r="B874" s="130">
        <v>6</v>
      </c>
      <c r="C874" s="130">
        <v>1</v>
      </c>
      <c r="D874" s="130">
        <v>1101</v>
      </c>
      <c r="E874" s="130" t="str">
        <f t="shared" si="13"/>
        <v>6-1-1101</v>
      </c>
      <c r="F874" s="131">
        <v>89.21</v>
      </c>
      <c r="G874" s="131">
        <v>72.73</v>
      </c>
      <c r="H874" s="130" t="s">
        <v>776</v>
      </c>
      <c r="I874" s="130" t="s">
        <v>777</v>
      </c>
      <c r="J874" s="130" t="s">
        <v>363</v>
      </c>
    </row>
    <row r="875" spans="1:10" ht="14.25" x14ac:dyDescent="0.15">
      <c r="A875" s="130">
        <v>874</v>
      </c>
      <c r="B875" s="130">
        <v>6</v>
      </c>
      <c r="C875" s="130">
        <v>1</v>
      </c>
      <c r="D875" s="130">
        <v>1102</v>
      </c>
      <c r="E875" s="130" t="str">
        <f t="shared" si="13"/>
        <v>6-1-1102</v>
      </c>
      <c r="F875" s="131">
        <v>88.49</v>
      </c>
      <c r="G875" s="131">
        <v>72.14</v>
      </c>
      <c r="H875" s="130" t="s">
        <v>776</v>
      </c>
      <c r="I875" s="130" t="s">
        <v>778</v>
      </c>
      <c r="J875" s="130" t="s">
        <v>780</v>
      </c>
    </row>
    <row r="876" spans="1:10" ht="14.25" x14ac:dyDescent="0.15">
      <c r="A876" s="130">
        <v>875</v>
      </c>
      <c r="B876" s="130">
        <v>6</v>
      </c>
      <c r="C876" s="130">
        <v>1</v>
      </c>
      <c r="D876" s="130">
        <v>1103</v>
      </c>
      <c r="E876" s="130" t="str">
        <f t="shared" si="13"/>
        <v>6-1-1103</v>
      </c>
      <c r="F876" s="131">
        <v>88.49</v>
      </c>
      <c r="G876" s="131">
        <v>72.14</v>
      </c>
      <c r="H876" s="130" t="s">
        <v>776</v>
      </c>
      <c r="I876" s="130" t="s">
        <v>778</v>
      </c>
      <c r="J876" s="130" t="s">
        <v>169</v>
      </c>
    </row>
    <row r="877" spans="1:10" ht="14.25" x14ac:dyDescent="0.15">
      <c r="A877" s="130">
        <v>876</v>
      </c>
      <c r="B877" s="130">
        <v>6</v>
      </c>
      <c r="C877" s="130">
        <v>1</v>
      </c>
      <c r="D877" s="130">
        <v>1104</v>
      </c>
      <c r="E877" s="130" t="str">
        <f t="shared" si="13"/>
        <v>6-1-1104</v>
      </c>
      <c r="F877" s="131">
        <v>88.61</v>
      </c>
      <c r="G877" s="131">
        <v>72.239999999999995</v>
      </c>
      <c r="H877" s="130" t="s">
        <v>776</v>
      </c>
      <c r="I877" s="130" t="s">
        <v>777</v>
      </c>
      <c r="J877" s="130" t="s">
        <v>364</v>
      </c>
    </row>
    <row r="878" spans="1:10" ht="14.25" x14ac:dyDescent="0.15">
      <c r="A878" s="130">
        <v>877</v>
      </c>
      <c r="B878" s="130">
        <v>6</v>
      </c>
      <c r="C878" s="130">
        <v>1</v>
      </c>
      <c r="D878" s="130">
        <v>1201</v>
      </c>
      <c r="E878" s="130" t="str">
        <f t="shared" si="13"/>
        <v>6-1-1201</v>
      </c>
      <c r="F878" s="131">
        <v>89.21</v>
      </c>
      <c r="G878" s="131">
        <v>72.73</v>
      </c>
      <c r="H878" s="130" t="s">
        <v>776</v>
      </c>
      <c r="I878" s="130" t="s">
        <v>777</v>
      </c>
      <c r="J878" s="130" t="s">
        <v>363</v>
      </c>
    </row>
    <row r="879" spans="1:10" ht="14.25" x14ac:dyDescent="0.15">
      <c r="A879" s="130">
        <v>878</v>
      </c>
      <c r="B879" s="130">
        <v>6</v>
      </c>
      <c r="C879" s="130">
        <v>1</v>
      </c>
      <c r="D879" s="130">
        <v>1202</v>
      </c>
      <c r="E879" s="130" t="str">
        <f t="shared" si="13"/>
        <v>6-1-1202</v>
      </c>
      <c r="F879" s="131">
        <v>88.49</v>
      </c>
      <c r="G879" s="131">
        <v>72.14</v>
      </c>
      <c r="H879" s="130" t="s">
        <v>776</v>
      </c>
      <c r="I879" s="130" t="s">
        <v>778</v>
      </c>
      <c r="J879" s="130" t="s">
        <v>780</v>
      </c>
    </row>
    <row r="880" spans="1:10" ht="14.25" x14ac:dyDescent="0.15">
      <c r="A880" s="130">
        <v>879</v>
      </c>
      <c r="B880" s="130">
        <v>6</v>
      </c>
      <c r="C880" s="130">
        <v>1</v>
      </c>
      <c r="D880" s="130">
        <v>1203</v>
      </c>
      <c r="E880" s="130" t="str">
        <f t="shared" si="13"/>
        <v>6-1-1203</v>
      </c>
      <c r="F880" s="131">
        <v>88.49</v>
      </c>
      <c r="G880" s="131">
        <v>72.14</v>
      </c>
      <c r="H880" s="130" t="s">
        <v>776</v>
      </c>
      <c r="I880" s="130" t="s">
        <v>778</v>
      </c>
      <c r="J880" s="130" t="s">
        <v>169</v>
      </c>
    </row>
    <row r="881" spans="1:10" ht="14.25" x14ac:dyDescent="0.15">
      <c r="A881" s="130">
        <v>880</v>
      </c>
      <c r="B881" s="130">
        <v>6</v>
      </c>
      <c r="C881" s="130">
        <v>1</v>
      </c>
      <c r="D881" s="130">
        <v>1204</v>
      </c>
      <c r="E881" s="130" t="str">
        <f t="shared" si="13"/>
        <v>6-1-1204</v>
      </c>
      <c r="F881" s="131">
        <v>88.61</v>
      </c>
      <c r="G881" s="131">
        <v>72.239999999999995</v>
      </c>
      <c r="H881" s="130" t="s">
        <v>776</v>
      </c>
      <c r="I881" s="130" t="s">
        <v>777</v>
      </c>
      <c r="J881" s="130" t="s">
        <v>364</v>
      </c>
    </row>
    <row r="882" spans="1:10" ht="14.25" x14ac:dyDescent="0.15">
      <c r="A882" s="130">
        <v>881</v>
      </c>
      <c r="B882" s="130">
        <v>6</v>
      </c>
      <c r="C882" s="130">
        <v>1</v>
      </c>
      <c r="D882" s="130">
        <v>1301</v>
      </c>
      <c r="E882" s="130" t="str">
        <f t="shared" si="13"/>
        <v>6-1-1301</v>
      </c>
      <c r="F882" s="131">
        <v>89.21</v>
      </c>
      <c r="G882" s="131">
        <v>72.73</v>
      </c>
      <c r="H882" s="130" t="s">
        <v>776</v>
      </c>
      <c r="I882" s="130" t="s">
        <v>777</v>
      </c>
      <c r="J882" s="130" t="s">
        <v>363</v>
      </c>
    </row>
    <row r="883" spans="1:10" ht="14.25" x14ac:dyDescent="0.15">
      <c r="A883" s="130">
        <v>882</v>
      </c>
      <c r="B883" s="130">
        <v>6</v>
      </c>
      <c r="C883" s="130">
        <v>1</v>
      </c>
      <c r="D883" s="130">
        <v>1302</v>
      </c>
      <c r="E883" s="130" t="str">
        <f t="shared" si="13"/>
        <v>6-1-1302</v>
      </c>
      <c r="F883" s="131">
        <v>88.49</v>
      </c>
      <c r="G883" s="131">
        <v>72.14</v>
      </c>
      <c r="H883" s="130" t="s">
        <v>776</v>
      </c>
      <c r="I883" s="130" t="s">
        <v>778</v>
      </c>
      <c r="J883" s="130" t="s">
        <v>780</v>
      </c>
    </row>
    <row r="884" spans="1:10" ht="14.25" x14ac:dyDescent="0.15">
      <c r="A884" s="130">
        <v>883</v>
      </c>
      <c r="B884" s="130">
        <v>6</v>
      </c>
      <c r="C884" s="130">
        <v>1</v>
      </c>
      <c r="D884" s="130">
        <v>1303</v>
      </c>
      <c r="E884" s="130" t="str">
        <f t="shared" si="13"/>
        <v>6-1-1303</v>
      </c>
      <c r="F884" s="131">
        <v>88.49</v>
      </c>
      <c r="G884" s="131">
        <v>72.14</v>
      </c>
      <c r="H884" s="130" t="s">
        <v>776</v>
      </c>
      <c r="I884" s="130" t="s">
        <v>778</v>
      </c>
      <c r="J884" s="130" t="s">
        <v>169</v>
      </c>
    </row>
    <row r="885" spans="1:10" ht="14.25" x14ac:dyDescent="0.15">
      <c r="A885" s="130">
        <v>884</v>
      </c>
      <c r="B885" s="130">
        <v>6</v>
      </c>
      <c r="C885" s="130">
        <v>1</v>
      </c>
      <c r="D885" s="130">
        <v>1304</v>
      </c>
      <c r="E885" s="130" t="str">
        <f t="shared" si="13"/>
        <v>6-1-1304</v>
      </c>
      <c r="F885" s="131">
        <v>88.61</v>
      </c>
      <c r="G885" s="131">
        <v>72.239999999999995</v>
      </c>
      <c r="H885" s="130" t="s">
        <v>776</v>
      </c>
      <c r="I885" s="130" t="s">
        <v>777</v>
      </c>
      <c r="J885" s="130" t="s">
        <v>364</v>
      </c>
    </row>
    <row r="886" spans="1:10" ht="14.25" x14ac:dyDescent="0.15">
      <c r="A886" s="130">
        <v>885</v>
      </c>
      <c r="B886" s="130">
        <v>6</v>
      </c>
      <c r="C886" s="130">
        <v>1</v>
      </c>
      <c r="D886" s="130">
        <v>1401</v>
      </c>
      <c r="E886" s="130" t="str">
        <f t="shared" si="13"/>
        <v>6-1-1401</v>
      </c>
      <c r="F886" s="131">
        <v>89.21</v>
      </c>
      <c r="G886" s="131">
        <v>72.73</v>
      </c>
      <c r="H886" s="130" t="s">
        <v>776</v>
      </c>
      <c r="I886" s="130" t="s">
        <v>777</v>
      </c>
      <c r="J886" s="130" t="s">
        <v>363</v>
      </c>
    </row>
    <row r="887" spans="1:10" ht="14.25" x14ac:dyDescent="0.15">
      <c r="A887" s="130">
        <v>886</v>
      </c>
      <c r="B887" s="130">
        <v>6</v>
      </c>
      <c r="C887" s="130">
        <v>1</v>
      </c>
      <c r="D887" s="130">
        <v>1402</v>
      </c>
      <c r="E887" s="130" t="str">
        <f t="shared" si="13"/>
        <v>6-1-1402</v>
      </c>
      <c r="F887" s="131">
        <v>88.49</v>
      </c>
      <c r="G887" s="131">
        <v>72.14</v>
      </c>
      <c r="H887" s="130" t="s">
        <v>776</v>
      </c>
      <c r="I887" s="130" t="s">
        <v>778</v>
      </c>
      <c r="J887" s="130" t="s">
        <v>780</v>
      </c>
    </row>
    <row r="888" spans="1:10" ht="14.25" x14ac:dyDescent="0.15">
      <c r="A888" s="130">
        <v>887</v>
      </c>
      <c r="B888" s="130">
        <v>6</v>
      </c>
      <c r="C888" s="130">
        <v>1</v>
      </c>
      <c r="D888" s="130">
        <v>1403</v>
      </c>
      <c r="E888" s="130" t="str">
        <f t="shared" si="13"/>
        <v>6-1-1403</v>
      </c>
      <c r="F888" s="131">
        <v>88.49</v>
      </c>
      <c r="G888" s="131">
        <v>72.14</v>
      </c>
      <c r="H888" s="130" t="s">
        <v>776</v>
      </c>
      <c r="I888" s="130" t="s">
        <v>778</v>
      </c>
      <c r="J888" s="130" t="s">
        <v>169</v>
      </c>
    </row>
    <row r="889" spans="1:10" ht="14.25" x14ac:dyDescent="0.15">
      <c r="A889" s="130">
        <v>888</v>
      </c>
      <c r="B889" s="130">
        <v>6</v>
      </c>
      <c r="C889" s="130">
        <v>1</v>
      </c>
      <c r="D889" s="130">
        <v>1404</v>
      </c>
      <c r="E889" s="130" t="str">
        <f t="shared" si="13"/>
        <v>6-1-1404</v>
      </c>
      <c r="F889" s="131">
        <v>88.61</v>
      </c>
      <c r="G889" s="131">
        <v>72.239999999999995</v>
      </c>
      <c r="H889" s="130" t="s">
        <v>776</v>
      </c>
      <c r="I889" s="130" t="s">
        <v>777</v>
      </c>
      <c r="J889" s="130" t="s">
        <v>364</v>
      </c>
    </row>
    <row r="890" spans="1:10" ht="14.25" x14ac:dyDescent="0.15">
      <c r="A890" s="130">
        <v>889</v>
      </c>
      <c r="B890" s="130">
        <v>6</v>
      </c>
      <c r="C890" s="130">
        <v>1</v>
      </c>
      <c r="D890" s="130">
        <v>1501</v>
      </c>
      <c r="E890" s="130" t="str">
        <f t="shared" si="13"/>
        <v>6-1-1501</v>
      </c>
      <c r="F890" s="131">
        <v>89.21</v>
      </c>
      <c r="G890" s="131">
        <v>72.73</v>
      </c>
      <c r="H890" s="130" t="s">
        <v>776</v>
      </c>
      <c r="I890" s="130" t="s">
        <v>777</v>
      </c>
      <c r="J890" s="130" t="s">
        <v>363</v>
      </c>
    </row>
    <row r="891" spans="1:10" ht="14.25" x14ac:dyDescent="0.15">
      <c r="A891" s="130">
        <v>890</v>
      </c>
      <c r="B891" s="130">
        <v>6</v>
      </c>
      <c r="C891" s="130">
        <v>1</v>
      </c>
      <c r="D891" s="130">
        <v>1502</v>
      </c>
      <c r="E891" s="130" t="str">
        <f t="shared" si="13"/>
        <v>6-1-1502</v>
      </c>
      <c r="F891" s="131">
        <v>88.49</v>
      </c>
      <c r="G891" s="131">
        <v>72.14</v>
      </c>
      <c r="H891" s="130" t="s">
        <v>776</v>
      </c>
      <c r="I891" s="130" t="s">
        <v>778</v>
      </c>
      <c r="J891" s="130" t="s">
        <v>780</v>
      </c>
    </row>
    <row r="892" spans="1:10" ht="14.25" x14ac:dyDescent="0.15">
      <c r="A892" s="130">
        <v>891</v>
      </c>
      <c r="B892" s="130">
        <v>6</v>
      </c>
      <c r="C892" s="130">
        <v>1</v>
      </c>
      <c r="D892" s="130">
        <v>1503</v>
      </c>
      <c r="E892" s="130" t="str">
        <f t="shared" si="13"/>
        <v>6-1-1503</v>
      </c>
      <c r="F892" s="131">
        <v>88.49</v>
      </c>
      <c r="G892" s="131">
        <v>72.14</v>
      </c>
      <c r="H892" s="130" t="s">
        <v>776</v>
      </c>
      <c r="I892" s="130" t="s">
        <v>778</v>
      </c>
      <c r="J892" s="130" t="s">
        <v>169</v>
      </c>
    </row>
    <row r="893" spans="1:10" ht="14.25" x14ac:dyDescent="0.15">
      <c r="A893" s="130">
        <v>892</v>
      </c>
      <c r="B893" s="130">
        <v>6</v>
      </c>
      <c r="C893" s="130">
        <v>1</v>
      </c>
      <c r="D893" s="130">
        <v>1504</v>
      </c>
      <c r="E893" s="130" t="str">
        <f t="shared" si="13"/>
        <v>6-1-1504</v>
      </c>
      <c r="F893" s="131">
        <v>88.61</v>
      </c>
      <c r="G893" s="131">
        <v>72.239999999999995</v>
      </c>
      <c r="H893" s="130" t="s">
        <v>776</v>
      </c>
      <c r="I893" s="130" t="s">
        <v>777</v>
      </c>
      <c r="J893" s="130" t="s">
        <v>364</v>
      </c>
    </row>
    <row r="894" spans="1:10" ht="14.25" x14ac:dyDescent="0.15">
      <c r="A894" s="130">
        <v>893</v>
      </c>
      <c r="B894" s="130">
        <v>6</v>
      </c>
      <c r="C894" s="130">
        <v>2</v>
      </c>
      <c r="D894" s="130">
        <v>101</v>
      </c>
      <c r="E894" s="130" t="str">
        <f t="shared" si="13"/>
        <v>6-2-101</v>
      </c>
      <c r="F894" s="131">
        <v>88.61</v>
      </c>
      <c r="G894" s="131">
        <v>72.239999999999995</v>
      </c>
      <c r="H894" s="130" t="s">
        <v>776</v>
      </c>
      <c r="I894" s="130" t="s">
        <v>777</v>
      </c>
      <c r="J894" s="130" t="s">
        <v>366</v>
      </c>
    </row>
    <row r="895" spans="1:10" ht="14.25" x14ac:dyDescent="0.15">
      <c r="A895" s="130">
        <v>894</v>
      </c>
      <c r="B895" s="130">
        <v>6</v>
      </c>
      <c r="C895" s="130">
        <v>2</v>
      </c>
      <c r="D895" s="130">
        <v>102</v>
      </c>
      <c r="E895" s="130" t="str">
        <f t="shared" si="13"/>
        <v>6-2-102</v>
      </c>
      <c r="F895" s="131">
        <v>88.49</v>
      </c>
      <c r="G895" s="131">
        <v>72.14</v>
      </c>
      <c r="H895" s="130" t="s">
        <v>776</v>
      </c>
      <c r="I895" s="130" t="s">
        <v>778</v>
      </c>
      <c r="J895" s="130" t="s">
        <v>780</v>
      </c>
    </row>
    <row r="896" spans="1:10" ht="14.25" x14ac:dyDescent="0.15">
      <c r="A896" s="130">
        <v>895</v>
      </c>
      <c r="B896" s="130">
        <v>6</v>
      </c>
      <c r="C896" s="130">
        <v>2</v>
      </c>
      <c r="D896" s="130">
        <v>103</v>
      </c>
      <c r="E896" s="130" t="str">
        <f t="shared" si="13"/>
        <v>6-2-103</v>
      </c>
      <c r="F896" s="131">
        <v>88.49</v>
      </c>
      <c r="G896" s="131">
        <v>72.14</v>
      </c>
      <c r="H896" s="130" t="s">
        <v>776</v>
      </c>
      <c r="I896" s="130" t="s">
        <v>778</v>
      </c>
      <c r="J896" s="130" t="s">
        <v>169</v>
      </c>
    </row>
    <row r="897" spans="1:10" ht="14.25" x14ac:dyDescent="0.15">
      <c r="A897" s="130">
        <v>896</v>
      </c>
      <c r="B897" s="130">
        <v>6</v>
      </c>
      <c r="C897" s="130">
        <v>2</v>
      </c>
      <c r="D897" s="130">
        <v>104</v>
      </c>
      <c r="E897" s="130" t="str">
        <f t="shared" si="13"/>
        <v>6-2-104</v>
      </c>
      <c r="F897" s="131">
        <v>88.46</v>
      </c>
      <c r="G897" s="131">
        <v>72.12</v>
      </c>
      <c r="H897" s="130" t="s">
        <v>776</v>
      </c>
      <c r="I897" s="130" t="s">
        <v>777</v>
      </c>
      <c r="J897" s="130" t="s">
        <v>364</v>
      </c>
    </row>
    <row r="898" spans="1:10" ht="14.25" x14ac:dyDescent="0.15">
      <c r="A898" s="130">
        <v>897</v>
      </c>
      <c r="B898" s="130">
        <v>6</v>
      </c>
      <c r="C898" s="130">
        <v>2</v>
      </c>
      <c r="D898" s="130">
        <v>201</v>
      </c>
      <c r="E898" s="130" t="str">
        <f t="shared" ref="E898:E961" si="14">B898&amp;-C898&amp;-D898</f>
        <v>6-2-201</v>
      </c>
      <c r="F898" s="131">
        <v>88.61</v>
      </c>
      <c r="G898" s="131">
        <v>72.239999999999995</v>
      </c>
      <c r="H898" s="130" t="s">
        <v>776</v>
      </c>
      <c r="I898" s="130" t="s">
        <v>777</v>
      </c>
      <c r="J898" s="130" t="s">
        <v>366</v>
      </c>
    </row>
    <row r="899" spans="1:10" ht="14.25" x14ac:dyDescent="0.15">
      <c r="A899" s="130">
        <v>898</v>
      </c>
      <c r="B899" s="130">
        <v>6</v>
      </c>
      <c r="C899" s="130">
        <v>2</v>
      </c>
      <c r="D899" s="130">
        <v>202</v>
      </c>
      <c r="E899" s="130" t="str">
        <f t="shared" si="14"/>
        <v>6-2-202</v>
      </c>
      <c r="F899" s="131">
        <v>88.49</v>
      </c>
      <c r="G899" s="131">
        <v>72.14</v>
      </c>
      <c r="H899" s="130" t="s">
        <v>776</v>
      </c>
      <c r="I899" s="130" t="s">
        <v>778</v>
      </c>
      <c r="J899" s="130" t="s">
        <v>780</v>
      </c>
    </row>
    <row r="900" spans="1:10" ht="14.25" x14ac:dyDescent="0.15">
      <c r="A900" s="130">
        <v>899</v>
      </c>
      <c r="B900" s="130">
        <v>6</v>
      </c>
      <c r="C900" s="130">
        <v>2</v>
      </c>
      <c r="D900" s="130">
        <v>203</v>
      </c>
      <c r="E900" s="130" t="str">
        <f t="shared" si="14"/>
        <v>6-2-203</v>
      </c>
      <c r="F900" s="131">
        <v>88.49</v>
      </c>
      <c r="G900" s="131">
        <v>72.14</v>
      </c>
      <c r="H900" s="130" t="s">
        <v>776</v>
      </c>
      <c r="I900" s="130" t="s">
        <v>778</v>
      </c>
      <c r="J900" s="130" t="s">
        <v>169</v>
      </c>
    </row>
    <row r="901" spans="1:10" ht="14.25" x14ac:dyDescent="0.15">
      <c r="A901" s="130">
        <v>900</v>
      </c>
      <c r="B901" s="130">
        <v>6</v>
      </c>
      <c r="C901" s="130">
        <v>2</v>
      </c>
      <c r="D901" s="130">
        <v>204</v>
      </c>
      <c r="E901" s="130" t="str">
        <f t="shared" si="14"/>
        <v>6-2-204</v>
      </c>
      <c r="F901" s="131">
        <v>88.46</v>
      </c>
      <c r="G901" s="131">
        <v>72.12</v>
      </c>
      <c r="H901" s="130" t="s">
        <v>776</v>
      </c>
      <c r="I901" s="130" t="s">
        <v>777</v>
      </c>
      <c r="J901" s="130" t="s">
        <v>364</v>
      </c>
    </row>
    <row r="902" spans="1:10" ht="14.25" x14ac:dyDescent="0.15">
      <c r="A902" s="130">
        <v>901</v>
      </c>
      <c r="B902" s="130">
        <v>6</v>
      </c>
      <c r="C902" s="130">
        <v>2</v>
      </c>
      <c r="D902" s="130">
        <v>301</v>
      </c>
      <c r="E902" s="130" t="str">
        <f t="shared" si="14"/>
        <v>6-2-301</v>
      </c>
      <c r="F902" s="131">
        <v>88.61</v>
      </c>
      <c r="G902" s="131">
        <v>72.239999999999995</v>
      </c>
      <c r="H902" s="130" t="s">
        <v>776</v>
      </c>
      <c r="I902" s="130" t="s">
        <v>777</v>
      </c>
      <c r="J902" s="130" t="s">
        <v>366</v>
      </c>
    </row>
    <row r="903" spans="1:10" ht="14.25" x14ac:dyDescent="0.15">
      <c r="A903" s="130">
        <v>902</v>
      </c>
      <c r="B903" s="130">
        <v>6</v>
      </c>
      <c r="C903" s="130">
        <v>2</v>
      </c>
      <c r="D903" s="130">
        <v>302</v>
      </c>
      <c r="E903" s="130" t="str">
        <f t="shared" si="14"/>
        <v>6-2-302</v>
      </c>
      <c r="F903" s="131">
        <v>88.49</v>
      </c>
      <c r="G903" s="131">
        <v>72.14</v>
      </c>
      <c r="H903" s="130" t="s">
        <v>776</v>
      </c>
      <c r="I903" s="130" t="s">
        <v>778</v>
      </c>
      <c r="J903" s="130" t="s">
        <v>780</v>
      </c>
    </row>
    <row r="904" spans="1:10" ht="14.25" x14ac:dyDescent="0.15">
      <c r="A904" s="130">
        <v>903</v>
      </c>
      <c r="B904" s="130">
        <v>6</v>
      </c>
      <c r="C904" s="130">
        <v>2</v>
      </c>
      <c r="D904" s="130">
        <v>303</v>
      </c>
      <c r="E904" s="130" t="str">
        <f t="shared" si="14"/>
        <v>6-2-303</v>
      </c>
      <c r="F904" s="131">
        <v>88.49</v>
      </c>
      <c r="G904" s="131">
        <v>72.14</v>
      </c>
      <c r="H904" s="130" t="s">
        <v>776</v>
      </c>
      <c r="I904" s="130" t="s">
        <v>778</v>
      </c>
      <c r="J904" s="130" t="s">
        <v>169</v>
      </c>
    </row>
    <row r="905" spans="1:10" ht="14.25" x14ac:dyDescent="0.15">
      <c r="A905" s="130">
        <v>904</v>
      </c>
      <c r="B905" s="130">
        <v>6</v>
      </c>
      <c r="C905" s="130">
        <v>2</v>
      </c>
      <c r="D905" s="130">
        <v>304</v>
      </c>
      <c r="E905" s="130" t="str">
        <f t="shared" si="14"/>
        <v>6-2-304</v>
      </c>
      <c r="F905" s="131">
        <v>88.46</v>
      </c>
      <c r="G905" s="131">
        <v>72.12</v>
      </c>
      <c r="H905" s="130" t="s">
        <v>776</v>
      </c>
      <c r="I905" s="130" t="s">
        <v>777</v>
      </c>
      <c r="J905" s="130" t="s">
        <v>364</v>
      </c>
    </row>
    <row r="906" spans="1:10" ht="14.25" x14ac:dyDescent="0.15">
      <c r="A906" s="130">
        <v>905</v>
      </c>
      <c r="B906" s="130">
        <v>6</v>
      </c>
      <c r="C906" s="130">
        <v>2</v>
      </c>
      <c r="D906" s="130">
        <v>401</v>
      </c>
      <c r="E906" s="130" t="str">
        <f t="shared" si="14"/>
        <v>6-2-401</v>
      </c>
      <c r="F906" s="131">
        <v>88.61</v>
      </c>
      <c r="G906" s="131">
        <v>72.239999999999995</v>
      </c>
      <c r="H906" s="130" t="s">
        <v>776</v>
      </c>
      <c r="I906" s="130" t="s">
        <v>777</v>
      </c>
      <c r="J906" s="130" t="s">
        <v>366</v>
      </c>
    </row>
    <row r="907" spans="1:10" ht="14.25" x14ac:dyDescent="0.15">
      <c r="A907" s="130">
        <v>906</v>
      </c>
      <c r="B907" s="130">
        <v>6</v>
      </c>
      <c r="C907" s="130">
        <v>2</v>
      </c>
      <c r="D907" s="130">
        <v>402</v>
      </c>
      <c r="E907" s="130" t="str">
        <f t="shared" si="14"/>
        <v>6-2-402</v>
      </c>
      <c r="F907" s="131">
        <v>88.49</v>
      </c>
      <c r="G907" s="131">
        <v>72.14</v>
      </c>
      <c r="H907" s="130" t="s">
        <v>776</v>
      </c>
      <c r="I907" s="130" t="s">
        <v>778</v>
      </c>
      <c r="J907" s="130" t="s">
        <v>780</v>
      </c>
    </row>
    <row r="908" spans="1:10" ht="14.25" x14ac:dyDescent="0.15">
      <c r="A908" s="130">
        <v>907</v>
      </c>
      <c r="B908" s="130">
        <v>6</v>
      </c>
      <c r="C908" s="130">
        <v>2</v>
      </c>
      <c r="D908" s="130">
        <v>403</v>
      </c>
      <c r="E908" s="130" t="str">
        <f t="shared" si="14"/>
        <v>6-2-403</v>
      </c>
      <c r="F908" s="131">
        <v>88.49</v>
      </c>
      <c r="G908" s="131">
        <v>72.14</v>
      </c>
      <c r="H908" s="130" t="s">
        <v>776</v>
      </c>
      <c r="I908" s="130" t="s">
        <v>778</v>
      </c>
      <c r="J908" s="130" t="s">
        <v>169</v>
      </c>
    </row>
    <row r="909" spans="1:10" ht="14.25" x14ac:dyDescent="0.15">
      <c r="A909" s="130">
        <v>908</v>
      </c>
      <c r="B909" s="130">
        <v>6</v>
      </c>
      <c r="C909" s="130">
        <v>2</v>
      </c>
      <c r="D909" s="130">
        <v>404</v>
      </c>
      <c r="E909" s="130" t="str">
        <f t="shared" si="14"/>
        <v>6-2-404</v>
      </c>
      <c r="F909" s="131">
        <v>88.46</v>
      </c>
      <c r="G909" s="131">
        <v>72.12</v>
      </c>
      <c r="H909" s="130" t="s">
        <v>776</v>
      </c>
      <c r="I909" s="130" t="s">
        <v>777</v>
      </c>
      <c r="J909" s="130" t="s">
        <v>364</v>
      </c>
    </row>
    <row r="910" spans="1:10" ht="14.25" x14ac:dyDescent="0.15">
      <c r="A910" s="130">
        <v>909</v>
      </c>
      <c r="B910" s="130">
        <v>6</v>
      </c>
      <c r="C910" s="130">
        <v>2</v>
      </c>
      <c r="D910" s="130">
        <v>501</v>
      </c>
      <c r="E910" s="130" t="str">
        <f t="shared" si="14"/>
        <v>6-2-501</v>
      </c>
      <c r="F910" s="131">
        <v>88.61</v>
      </c>
      <c r="G910" s="131">
        <v>72.239999999999995</v>
      </c>
      <c r="H910" s="130" t="s">
        <v>776</v>
      </c>
      <c r="I910" s="130" t="s">
        <v>777</v>
      </c>
      <c r="J910" s="130" t="s">
        <v>366</v>
      </c>
    </row>
    <row r="911" spans="1:10" ht="14.25" x14ac:dyDescent="0.15">
      <c r="A911" s="130">
        <v>910</v>
      </c>
      <c r="B911" s="130">
        <v>6</v>
      </c>
      <c r="C911" s="130">
        <v>2</v>
      </c>
      <c r="D911" s="130">
        <v>502</v>
      </c>
      <c r="E911" s="130" t="str">
        <f t="shared" si="14"/>
        <v>6-2-502</v>
      </c>
      <c r="F911" s="131">
        <v>88.49</v>
      </c>
      <c r="G911" s="131">
        <v>72.14</v>
      </c>
      <c r="H911" s="130" t="s">
        <v>776</v>
      </c>
      <c r="I911" s="130" t="s">
        <v>778</v>
      </c>
      <c r="J911" s="130" t="s">
        <v>780</v>
      </c>
    </row>
    <row r="912" spans="1:10" ht="14.25" x14ac:dyDescent="0.15">
      <c r="A912" s="130">
        <v>911</v>
      </c>
      <c r="B912" s="130">
        <v>6</v>
      </c>
      <c r="C912" s="130">
        <v>2</v>
      </c>
      <c r="D912" s="130">
        <v>503</v>
      </c>
      <c r="E912" s="130" t="str">
        <f t="shared" si="14"/>
        <v>6-2-503</v>
      </c>
      <c r="F912" s="131">
        <v>88.49</v>
      </c>
      <c r="G912" s="131">
        <v>72.14</v>
      </c>
      <c r="H912" s="130" t="s">
        <v>776</v>
      </c>
      <c r="I912" s="130" t="s">
        <v>778</v>
      </c>
      <c r="J912" s="130" t="s">
        <v>169</v>
      </c>
    </row>
    <row r="913" spans="1:10" ht="14.25" x14ac:dyDescent="0.15">
      <c r="A913" s="130">
        <v>912</v>
      </c>
      <c r="B913" s="130">
        <v>6</v>
      </c>
      <c r="C913" s="130">
        <v>2</v>
      </c>
      <c r="D913" s="130">
        <v>504</v>
      </c>
      <c r="E913" s="130" t="str">
        <f t="shared" si="14"/>
        <v>6-2-504</v>
      </c>
      <c r="F913" s="131">
        <v>88.46</v>
      </c>
      <c r="G913" s="131">
        <v>72.12</v>
      </c>
      <c r="H913" s="130" t="s">
        <v>776</v>
      </c>
      <c r="I913" s="130" t="s">
        <v>777</v>
      </c>
      <c r="J913" s="130" t="s">
        <v>364</v>
      </c>
    </row>
    <row r="914" spans="1:10" ht="14.25" x14ac:dyDescent="0.15">
      <c r="A914" s="130">
        <v>913</v>
      </c>
      <c r="B914" s="130">
        <v>6</v>
      </c>
      <c r="C914" s="130">
        <v>2</v>
      </c>
      <c r="D914" s="130">
        <v>601</v>
      </c>
      <c r="E914" s="130" t="str">
        <f t="shared" si="14"/>
        <v>6-2-601</v>
      </c>
      <c r="F914" s="131">
        <v>88.61</v>
      </c>
      <c r="G914" s="131">
        <v>72.239999999999995</v>
      </c>
      <c r="H914" s="130" t="s">
        <v>776</v>
      </c>
      <c r="I914" s="130" t="s">
        <v>777</v>
      </c>
      <c r="J914" s="130" t="s">
        <v>366</v>
      </c>
    </row>
    <row r="915" spans="1:10" ht="14.25" x14ac:dyDescent="0.15">
      <c r="A915" s="130">
        <v>914</v>
      </c>
      <c r="B915" s="130">
        <v>6</v>
      </c>
      <c r="C915" s="130">
        <v>2</v>
      </c>
      <c r="D915" s="130">
        <v>602</v>
      </c>
      <c r="E915" s="130" t="str">
        <f t="shared" si="14"/>
        <v>6-2-602</v>
      </c>
      <c r="F915" s="131">
        <v>88.49</v>
      </c>
      <c r="G915" s="131">
        <v>72.14</v>
      </c>
      <c r="H915" s="130" t="s">
        <v>776</v>
      </c>
      <c r="I915" s="130" t="s">
        <v>778</v>
      </c>
      <c r="J915" s="130" t="s">
        <v>780</v>
      </c>
    </row>
    <row r="916" spans="1:10" ht="14.25" x14ac:dyDescent="0.15">
      <c r="A916" s="130">
        <v>915</v>
      </c>
      <c r="B916" s="130">
        <v>6</v>
      </c>
      <c r="C916" s="130">
        <v>2</v>
      </c>
      <c r="D916" s="130">
        <v>603</v>
      </c>
      <c r="E916" s="130" t="str">
        <f t="shared" si="14"/>
        <v>6-2-603</v>
      </c>
      <c r="F916" s="131">
        <v>88.49</v>
      </c>
      <c r="G916" s="131">
        <v>72.14</v>
      </c>
      <c r="H916" s="130" t="s">
        <v>776</v>
      </c>
      <c r="I916" s="130" t="s">
        <v>778</v>
      </c>
      <c r="J916" s="130" t="s">
        <v>169</v>
      </c>
    </row>
    <row r="917" spans="1:10" ht="14.25" x14ac:dyDescent="0.15">
      <c r="A917" s="130">
        <v>916</v>
      </c>
      <c r="B917" s="130">
        <v>6</v>
      </c>
      <c r="C917" s="130">
        <v>2</v>
      </c>
      <c r="D917" s="130">
        <v>604</v>
      </c>
      <c r="E917" s="130" t="str">
        <f t="shared" si="14"/>
        <v>6-2-604</v>
      </c>
      <c r="F917" s="131">
        <v>88.46</v>
      </c>
      <c r="G917" s="131">
        <v>72.12</v>
      </c>
      <c r="H917" s="130" t="s">
        <v>776</v>
      </c>
      <c r="I917" s="130" t="s">
        <v>777</v>
      </c>
      <c r="J917" s="130" t="s">
        <v>364</v>
      </c>
    </row>
    <row r="918" spans="1:10" ht="14.25" x14ac:dyDescent="0.15">
      <c r="A918" s="130">
        <v>917</v>
      </c>
      <c r="B918" s="130">
        <v>6</v>
      </c>
      <c r="C918" s="130">
        <v>2</v>
      </c>
      <c r="D918" s="130">
        <v>701</v>
      </c>
      <c r="E918" s="130" t="str">
        <f t="shared" si="14"/>
        <v>6-2-701</v>
      </c>
      <c r="F918" s="131">
        <v>88.61</v>
      </c>
      <c r="G918" s="131">
        <v>72.239999999999995</v>
      </c>
      <c r="H918" s="130" t="s">
        <v>776</v>
      </c>
      <c r="I918" s="130" t="s">
        <v>777</v>
      </c>
      <c r="J918" s="130" t="s">
        <v>366</v>
      </c>
    </row>
    <row r="919" spans="1:10" ht="14.25" x14ac:dyDescent="0.15">
      <c r="A919" s="130">
        <v>918</v>
      </c>
      <c r="B919" s="130">
        <v>6</v>
      </c>
      <c r="C919" s="130">
        <v>2</v>
      </c>
      <c r="D919" s="130">
        <v>702</v>
      </c>
      <c r="E919" s="130" t="str">
        <f t="shared" si="14"/>
        <v>6-2-702</v>
      </c>
      <c r="F919" s="131">
        <v>88.49</v>
      </c>
      <c r="G919" s="131">
        <v>72.14</v>
      </c>
      <c r="H919" s="130" t="s">
        <v>776</v>
      </c>
      <c r="I919" s="130" t="s">
        <v>778</v>
      </c>
      <c r="J919" s="130" t="s">
        <v>780</v>
      </c>
    </row>
    <row r="920" spans="1:10" ht="14.25" x14ac:dyDescent="0.15">
      <c r="A920" s="130">
        <v>919</v>
      </c>
      <c r="B920" s="130">
        <v>6</v>
      </c>
      <c r="C920" s="130">
        <v>2</v>
      </c>
      <c r="D920" s="130">
        <v>703</v>
      </c>
      <c r="E920" s="130" t="str">
        <f t="shared" si="14"/>
        <v>6-2-703</v>
      </c>
      <c r="F920" s="131">
        <v>88.49</v>
      </c>
      <c r="G920" s="131">
        <v>72.14</v>
      </c>
      <c r="H920" s="130" t="s">
        <v>776</v>
      </c>
      <c r="I920" s="130" t="s">
        <v>778</v>
      </c>
      <c r="J920" s="130" t="s">
        <v>169</v>
      </c>
    </row>
    <row r="921" spans="1:10" ht="14.25" x14ac:dyDescent="0.15">
      <c r="A921" s="130">
        <v>920</v>
      </c>
      <c r="B921" s="130">
        <v>6</v>
      </c>
      <c r="C921" s="130">
        <v>2</v>
      </c>
      <c r="D921" s="130">
        <v>704</v>
      </c>
      <c r="E921" s="130" t="str">
        <f t="shared" si="14"/>
        <v>6-2-704</v>
      </c>
      <c r="F921" s="131">
        <v>88.46</v>
      </c>
      <c r="G921" s="131">
        <v>72.12</v>
      </c>
      <c r="H921" s="130" t="s">
        <v>776</v>
      </c>
      <c r="I921" s="130" t="s">
        <v>777</v>
      </c>
      <c r="J921" s="130" t="s">
        <v>364</v>
      </c>
    </row>
    <row r="922" spans="1:10" ht="14.25" x14ac:dyDescent="0.15">
      <c r="A922" s="130">
        <v>921</v>
      </c>
      <c r="B922" s="130">
        <v>6</v>
      </c>
      <c r="C922" s="130">
        <v>2</v>
      </c>
      <c r="D922" s="130">
        <v>801</v>
      </c>
      <c r="E922" s="130" t="str">
        <f t="shared" si="14"/>
        <v>6-2-801</v>
      </c>
      <c r="F922" s="131">
        <v>88.61</v>
      </c>
      <c r="G922" s="131">
        <v>72.239999999999995</v>
      </c>
      <c r="H922" s="130" t="s">
        <v>776</v>
      </c>
      <c r="I922" s="130" t="s">
        <v>777</v>
      </c>
      <c r="J922" s="130" t="s">
        <v>366</v>
      </c>
    </row>
    <row r="923" spans="1:10" ht="14.25" x14ac:dyDescent="0.15">
      <c r="A923" s="130">
        <v>922</v>
      </c>
      <c r="B923" s="130">
        <v>6</v>
      </c>
      <c r="C923" s="130">
        <v>2</v>
      </c>
      <c r="D923" s="130">
        <v>802</v>
      </c>
      <c r="E923" s="130" t="str">
        <f t="shared" si="14"/>
        <v>6-2-802</v>
      </c>
      <c r="F923" s="131">
        <v>88.49</v>
      </c>
      <c r="G923" s="131">
        <v>72.14</v>
      </c>
      <c r="H923" s="130" t="s">
        <v>776</v>
      </c>
      <c r="I923" s="130" t="s">
        <v>778</v>
      </c>
      <c r="J923" s="130" t="s">
        <v>780</v>
      </c>
    </row>
    <row r="924" spans="1:10" ht="14.25" x14ac:dyDescent="0.15">
      <c r="A924" s="130">
        <v>923</v>
      </c>
      <c r="B924" s="130">
        <v>6</v>
      </c>
      <c r="C924" s="130">
        <v>2</v>
      </c>
      <c r="D924" s="130">
        <v>803</v>
      </c>
      <c r="E924" s="130" t="str">
        <f t="shared" si="14"/>
        <v>6-2-803</v>
      </c>
      <c r="F924" s="131">
        <v>88.49</v>
      </c>
      <c r="G924" s="131">
        <v>72.14</v>
      </c>
      <c r="H924" s="130" t="s">
        <v>776</v>
      </c>
      <c r="I924" s="130" t="s">
        <v>778</v>
      </c>
      <c r="J924" s="130" t="s">
        <v>169</v>
      </c>
    </row>
    <row r="925" spans="1:10" ht="14.25" x14ac:dyDescent="0.15">
      <c r="A925" s="130">
        <v>924</v>
      </c>
      <c r="B925" s="130">
        <v>6</v>
      </c>
      <c r="C925" s="130">
        <v>2</v>
      </c>
      <c r="D925" s="130">
        <v>804</v>
      </c>
      <c r="E925" s="130" t="str">
        <f t="shared" si="14"/>
        <v>6-2-804</v>
      </c>
      <c r="F925" s="131">
        <v>88.46</v>
      </c>
      <c r="G925" s="131">
        <v>72.12</v>
      </c>
      <c r="H925" s="130" t="s">
        <v>776</v>
      </c>
      <c r="I925" s="130" t="s">
        <v>777</v>
      </c>
      <c r="J925" s="130" t="s">
        <v>364</v>
      </c>
    </row>
    <row r="926" spans="1:10" ht="14.25" x14ac:dyDescent="0.15">
      <c r="A926" s="130">
        <v>925</v>
      </c>
      <c r="B926" s="130">
        <v>6</v>
      </c>
      <c r="C926" s="130">
        <v>2</v>
      </c>
      <c r="D926" s="130">
        <v>901</v>
      </c>
      <c r="E926" s="130" t="str">
        <f t="shared" si="14"/>
        <v>6-2-901</v>
      </c>
      <c r="F926" s="131">
        <v>88.61</v>
      </c>
      <c r="G926" s="131">
        <v>72.239999999999995</v>
      </c>
      <c r="H926" s="130" t="s">
        <v>776</v>
      </c>
      <c r="I926" s="130" t="s">
        <v>777</v>
      </c>
      <c r="J926" s="130" t="s">
        <v>366</v>
      </c>
    </row>
    <row r="927" spans="1:10" ht="14.25" x14ac:dyDescent="0.15">
      <c r="A927" s="130">
        <v>926</v>
      </c>
      <c r="B927" s="130">
        <v>6</v>
      </c>
      <c r="C927" s="130">
        <v>2</v>
      </c>
      <c r="D927" s="130">
        <v>902</v>
      </c>
      <c r="E927" s="130" t="str">
        <f t="shared" si="14"/>
        <v>6-2-902</v>
      </c>
      <c r="F927" s="131">
        <v>88.49</v>
      </c>
      <c r="G927" s="131">
        <v>72.14</v>
      </c>
      <c r="H927" s="130" t="s">
        <v>776</v>
      </c>
      <c r="I927" s="130" t="s">
        <v>778</v>
      </c>
      <c r="J927" s="130" t="s">
        <v>780</v>
      </c>
    </row>
    <row r="928" spans="1:10" ht="14.25" x14ac:dyDescent="0.15">
      <c r="A928" s="130">
        <v>927</v>
      </c>
      <c r="B928" s="130">
        <v>6</v>
      </c>
      <c r="C928" s="130">
        <v>2</v>
      </c>
      <c r="D928" s="130">
        <v>903</v>
      </c>
      <c r="E928" s="130" t="str">
        <f t="shared" si="14"/>
        <v>6-2-903</v>
      </c>
      <c r="F928" s="131">
        <v>88.49</v>
      </c>
      <c r="G928" s="131">
        <v>72.14</v>
      </c>
      <c r="H928" s="130" t="s">
        <v>776</v>
      </c>
      <c r="I928" s="130" t="s">
        <v>778</v>
      </c>
      <c r="J928" s="130" t="s">
        <v>169</v>
      </c>
    </row>
    <row r="929" spans="1:10" ht="14.25" x14ac:dyDescent="0.15">
      <c r="A929" s="130">
        <v>928</v>
      </c>
      <c r="B929" s="130">
        <v>6</v>
      </c>
      <c r="C929" s="130">
        <v>2</v>
      </c>
      <c r="D929" s="130">
        <v>904</v>
      </c>
      <c r="E929" s="130" t="str">
        <f t="shared" si="14"/>
        <v>6-2-904</v>
      </c>
      <c r="F929" s="131">
        <v>88.46</v>
      </c>
      <c r="G929" s="131">
        <v>72.12</v>
      </c>
      <c r="H929" s="130" t="s">
        <v>776</v>
      </c>
      <c r="I929" s="130" t="s">
        <v>777</v>
      </c>
      <c r="J929" s="130" t="s">
        <v>364</v>
      </c>
    </row>
    <row r="930" spans="1:10" ht="14.25" x14ac:dyDescent="0.15">
      <c r="A930" s="130">
        <v>929</v>
      </c>
      <c r="B930" s="130">
        <v>6</v>
      </c>
      <c r="C930" s="130">
        <v>2</v>
      </c>
      <c r="D930" s="130">
        <v>1001</v>
      </c>
      <c r="E930" s="130" t="str">
        <f t="shared" si="14"/>
        <v>6-2-1001</v>
      </c>
      <c r="F930" s="131">
        <v>88.61</v>
      </c>
      <c r="G930" s="131">
        <v>72.239999999999995</v>
      </c>
      <c r="H930" s="130" t="s">
        <v>776</v>
      </c>
      <c r="I930" s="130" t="s">
        <v>777</v>
      </c>
      <c r="J930" s="130" t="s">
        <v>366</v>
      </c>
    </row>
    <row r="931" spans="1:10" ht="14.25" x14ac:dyDescent="0.15">
      <c r="A931" s="130">
        <v>930</v>
      </c>
      <c r="B931" s="130">
        <v>6</v>
      </c>
      <c r="C931" s="130">
        <v>2</v>
      </c>
      <c r="D931" s="130">
        <v>1002</v>
      </c>
      <c r="E931" s="130" t="str">
        <f t="shared" si="14"/>
        <v>6-2-1002</v>
      </c>
      <c r="F931" s="131">
        <v>88.49</v>
      </c>
      <c r="G931" s="131">
        <v>72.14</v>
      </c>
      <c r="H931" s="130" t="s">
        <v>776</v>
      </c>
      <c r="I931" s="130" t="s">
        <v>778</v>
      </c>
      <c r="J931" s="130" t="s">
        <v>780</v>
      </c>
    </row>
    <row r="932" spans="1:10" ht="14.25" x14ac:dyDescent="0.15">
      <c r="A932" s="130">
        <v>931</v>
      </c>
      <c r="B932" s="130">
        <v>6</v>
      </c>
      <c r="C932" s="130">
        <v>2</v>
      </c>
      <c r="D932" s="130">
        <v>1003</v>
      </c>
      <c r="E932" s="130" t="str">
        <f t="shared" si="14"/>
        <v>6-2-1003</v>
      </c>
      <c r="F932" s="131">
        <v>88.49</v>
      </c>
      <c r="G932" s="131">
        <v>72.14</v>
      </c>
      <c r="H932" s="130" t="s">
        <v>776</v>
      </c>
      <c r="I932" s="130" t="s">
        <v>778</v>
      </c>
      <c r="J932" s="130" t="s">
        <v>169</v>
      </c>
    </row>
    <row r="933" spans="1:10" ht="14.25" x14ac:dyDescent="0.15">
      <c r="A933" s="130">
        <v>932</v>
      </c>
      <c r="B933" s="130">
        <v>6</v>
      </c>
      <c r="C933" s="130">
        <v>2</v>
      </c>
      <c r="D933" s="130">
        <v>1004</v>
      </c>
      <c r="E933" s="130" t="str">
        <f t="shared" si="14"/>
        <v>6-2-1004</v>
      </c>
      <c r="F933" s="131">
        <v>88.46</v>
      </c>
      <c r="G933" s="131">
        <v>72.12</v>
      </c>
      <c r="H933" s="130" t="s">
        <v>776</v>
      </c>
      <c r="I933" s="130" t="s">
        <v>777</v>
      </c>
      <c r="J933" s="130" t="s">
        <v>364</v>
      </c>
    </row>
    <row r="934" spans="1:10" ht="14.25" x14ac:dyDescent="0.15">
      <c r="A934" s="130">
        <v>933</v>
      </c>
      <c r="B934" s="130">
        <v>6</v>
      </c>
      <c r="C934" s="130">
        <v>2</v>
      </c>
      <c r="D934" s="130">
        <v>1101</v>
      </c>
      <c r="E934" s="130" t="str">
        <f t="shared" si="14"/>
        <v>6-2-1101</v>
      </c>
      <c r="F934" s="131">
        <v>88.61</v>
      </c>
      <c r="G934" s="131">
        <v>72.239999999999995</v>
      </c>
      <c r="H934" s="130" t="s">
        <v>776</v>
      </c>
      <c r="I934" s="130" t="s">
        <v>777</v>
      </c>
      <c r="J934" s="130" t="s">
        <v>366</v>
      </c>
    </row>
    <row r="935" spans="1:10" ht="14.25" x14ac:dyDescent="0.15">
      <c r="A935" s="130">
        <v>934</v>
      </c>
      <c r="B935" s="130">
        <v>6</v>
      </c>
      <c r="C935" s="130">
        <v>2</v>
      </c>
      <c r="D935" s="130">
        <v>1102</v>
      </c>
      <c r="E935" s="130" t="str">
        <f t="shared" si="14"/>
        <v>6-2-1102</v>
      </c>
      <c r="F935" s="131">
        <v>88.49</v>
      </c>
      <c r="G935" s="131">
        <v>72.14</v>
      </c>
      <c r="H935" s="130" t="s">
        <v>776</v>
      </c>
      <c r="I935" s="130" t="s">
        <v>778</v>
      </c>
      <c r="J935" s="130" t="s">
        <v>780</v>
      </c>
    </row>
    <row r="936" spans="1:10" ht="14.25" x14ac:dyDescent="0.15">
      <c r="A936" s="130">
        <v>935</v>
      </c>
      <c r="B936" s="130">
        <v>6</v>
      </c>
      <c r="C936" s="130">
        <v>2</v>
      </c>
      <c r="D936" s="130">
        <v>1103</v>
      </c>
      <c r="E936" s="130" t="str">
        <f t="shared" si="14"/>
        <v>6-2-1103</v>
      </c>
      <c r="F936" s="131">
        <v>88.49</v>
      </c>
      <c r="G936" s="131">
        <v>72.14</v>
      </c>
      <c r="H936" s="130" t="s">
        <v>776</v>
      </c>
      <c r="I936" s="130" t="s">
        <v>778</v>
      </c>
      <c r="J936" s="130" t="s">
        <v>169</v>
      </c>
    </row>
    <row r="937" spans="1:10" ht="14.25" x14ac:dyDescent="0.15">
      <c r="A937" s="130">
        <v>936</v>
      </c>
      <c r="B937" s="130">
        <v>6</v>
      </c>
      <c r="C937" s="130">
        <v>2</v>
      </c>
      <c r="D937" s="130">
        <v>1104</v>
      </c>
      <c r="E937" s="130" t="str">
        <f t="shared" si="14"/>
        <v>6-2-1104</v>
      </c>
      <c r="F937" s="131">
        <v>88.46</v>
      </c>
      <c r="G937" s="131">
        <v>72.12</v>
      </c>
      <c r="H937" s="130" t="s">
        <v>776</v>
      </c>
      <c r="I937" s="130" t="s">
        <v>777</v>
      </c>
      <c r="J937" s="130" t="s">
        <v>364</v>
      </c>
    </row>
    <row r="938" spans="1:10" ht="14.25" x14ac:dyDescent="0.15">
      <c r="A938" s="130">
        <v>937</v>
      </c>
      <c r="B938" s="130">
        <v>6</v>
      </c>
      <c r="C938" s="130">
        <v>2</v>
      </c>
      <c r="D938" s="130">
        <v>1201</v>
      </c>
      <c r="E938" s="130" t="str">
        <f t="shared" si="14"/>
        <v>6-2-1201</v>
      </c>
      <c r="F938" s="131">
        <v>88.61</v>
      </c>
      <c r="G938" s="131">
        <v>72.239999999999995</v>
      </c>
      <c r="H938" s="130" t="s">
        <v>776</v>
      </c>
      <c r="I938" s="130" t="s">
        <v>777</v>
      </c>
      <c r="J938" s="130" t="s">
        <v>366</v>
      </c>
    </row>
    <row r="939" spans="1:10" ht="14.25" x14ac:dyDescent="0.15">
      <c r="A939" s="130">
        <v>938</v>
      </c>
      <c r="B939" s="130">
        <v>6</v>
      </c>
      <c r="C939" s="130">
        <v>2</v>
      </c>
      <c r="D939" s="130">
        <v>1202</v>
      </c>
      <c r="E939" s="130" t="str">
        <f t="shared" si="14"/>
        <v>6-2-1202</v>
      </c>
      <c r="F939" s="131">
        <v>88.49</v>
      </c>
      <c r="G939" s="131">
        <v>72.14</v>
      </c>
      <c r="H939" s="130" t="s">
        <v>776</v>
      </c>
      <c r="I939" s="130" t="s">
        <v>778</v>
      </c>
      <c r="J939" s="130" t="s">
        <v>780</v>
      </c>
    </row>
    <row r="940" spans="1:10" ht="14.25" x14ac:dyDescent="0.15">
      <c r="A940" s="130">
        <v>939</v>
      </c>
      <c r="B940" s="130">
        <v>6</v>
      </c>
      <c r="C940" s="130">
        <v>2</v>
      </c>
      <c r="D940" s="130">
        <v>1203</v>
      </c>
      <c r="E940" s="130" t="str">
        <f t="shared" si="14"/>
        <v>6-2-1203</v>
      </c>
      <c r="F940" s="131">
        <v>88.49</v>
      </c>
      <c r="G940" s="131">
        <v>72.14</v>
      </c>
      <c r="H940" s="130" t="s">
        <v>776</v>
      </c>
      <c r="I940" s="130" t="s">
        <v>778</v>
      </c>
      <c r="J940" s="130" t="s">
        <v>169</v>
      </c>
    </row>
    <row r="941" spans="1:10" ht="14.25" x14ac:dyDescent="0.15">
      <c r="A941" s="130">
        <v>940</v>
      </c>
      <c r="B941" s="130">
        <v>6</v>
      </c>
      <c r="C941" s="130">
        <v>2</v>
      </c>
      <c r="D941" s="130">
        <v>1204</v>
      </c>
      <c r="E941" s="130" t="str">
        <f t="shared" si="14"/>
        <v>6-2-1204</v>
      </c>
      <c r="F941" s="131">
        <v>88.46</v>
      </c>
      <c r="G941" s="131">
        <v>72.12</v>
      </c>
      <c r="H941" s="130" t="s">
        <v>776</v>
      </c>
      <c r="I941" s="130" t="s">
        <v>777</v>
      </c>
      <c r="J941" s="130" t="s">
        <v>364</v>
      </c>
    </row>
    <row r="942" spans="1:10" ht="14.25" x14ac:dyDescent="0.15">
      <c r="A942" s="130">
        <v>941</v>
      </c>
      <c r="B942" s="130">
        <v>6</v>
      </c>
      <c r="C942" s="130">
        <v>2</v>
      </c>
      <c r="D942" s="130">
        <v>1301</v>
      </c>
      <c r="E942" s="130" t="str">
        <f t="shared" si="14"/>
        <v>6-2-1301</v>
      </c>
      <c r="F942" s="131">
        <v>88.61</v>
      </c>
      <c r="G942" s="131">
        <v>72.239999999999995</v>
      </c>
      <c r="H942" s="130" t="s">
        <v>776</v>
      </c>
      <c r="I942" s="130" t="s">
        <v>777</v>
      </c>
      <c r="J942" s="130" t="s">
        <v>366</v>
      </c>
    </row>
    <row r="943" spans="1:10" ht="14.25" x14ac:dyDescent="0.15">
      <c r="A943" s="130">
        <v>942</v>
      </c>
      <c r="B943" s="130">
        <v>6</v>
      </c>
      <c r="C943" s="130">
        <v>2</v>
      </c>
      <c r="D943" s="130">
        <v>1302</v>
      </c>
      <c r="E943" s="130" t="str">
        <f t="shared" si="14"/>
        <v>6-2-1302</v>
      </c>
      <c r="F943" s="131">
        <v>88.49</v>
      </c>
      <c r="G943" s="131">
        <v>72.14</v>
      </c>
      <c r="H943" s="130" t="s">
        <v>776</v>
      </c>
      <c r="I943" s="130" t="s">
        <v>778</v>
      </c>
      <c r="J943" s="130" t="s">
        <v>780</v>
      </c>
    </row>
    <row r="944" spans="1:10" ht="14.25" x14ac:dyDescent="0.15">
      <c r="A944" s="130">
        <v>943</v>
      </c>
      <c r="B944" s="130">
        <v>6</v>
      </c>
      <c r="C944" s="130">
        <v>2</v>
      </c>
      <c r="D944" s="130">
        <v>1303</v>
      </c>
      <c r="E944" s="130" t="str">
        <f t="shared" si="14"/>
        <v>6-2-1303</v>
      </c>
      <c r="F944" s="131">
        <v>88.49</v>
      </c>
      <c r="G944" s="131">
        <v>72.14</v>
      </c>
      <c r="H944" s="130" t="s">
        <v>776</v>
      </c>
      <c r="I944" s="130" t="s">
        <v>778</v>
      </c>
      <c r="J944" s="130" t="s">
        <v>169</v>
      </c>
    </row>
    <row r="945" spans="1:10" ht="14.25" x14ac:dyDescent="0.15">
      <c r="A945" s="130">
        <v>944</v>
      </c>
      <c r="B945" s="130">
        <v>6</v>
      </c>
      <c r="C945" s="130">
        <v>2</v>
      </c>
      <c r="D945" s="130">
        <v>1304</v>
      </c>
      <c r="E945" s="130" t="str">
        <f t="shared" si="14"/>
        <v>6-2-1304</v>
      </c>
      <c r="F945" s="131">
        <v>88.46</v>
      </c>
      <c r="G945" s="131">
        <v>72.12</v>
      </c>
      <c r="H945" s="130" t="s">
        <v>776</v>
      </c>
      <c r="I945" s="130" t="s">
        <v>777</v>
      </c>
      <c r="J945" s="130" t="s">
        <v>364</v>
      </c>
    </row>
    <row r="946" spans="1:10" ht="14.25" x14ac:dyDescent="0.15">
      <c r="A946" s="130">
        <v>945</v>
      </c>
      <c r="B946" s="130">
        <v>6</v>
      </c>
      <c r="C946" s="130">
        <v>2</v>
      </c>
      <c r="D946" s="130">
        <v>1401</v>
      </c>
      <c r="E946" s="130" t="str">
        <f t="shared" si="14"/>
        <v>6-2-1401</v>
      </c>
      <c r="F946" s="131">
        <v>88.61</v>
      </c>
      <c r="G946" s="131">
        <v>72.239999999999995</v>
      </c>
      <c r="H946" s="130" t="s">
        <v>776</v>
      </c>
      <c r="I946" s="130" t="s">
        <v>777</v>
      </c>
      <c r="J946" s="130" t="s">
        <v>366</v>
      </c>
    </row>
    <row r="947" spans="1:10" ht="14.25" x14ac:dyDescent="0.15">
      <c r="A947" s="130">
        <v>946</v>
      </c>
      <c r="B947" s="130">
        <v>6</v>
      </c>
      <c r="C947" s="130">
        <v>2</v>
      </c>
      <c r="D947" s="130">
        <v>1402</v>
      </c>
      <c r="E947" s="130" t="str">
        <f t="shared" si="14"/>
        <v>6-2-1402</v>
      </c>
      <c r="F947" s="131">
        <v>88.49</v>
      </c>
      <c r="G947" s="131">
        <v>72.14</v>
      </c>
      <c r="H947" s="130" t="s">
        <v>776</v>
      </c>
      <c r="I947" s="130" t="s">
        <v>778</v>
      </c>
      <c r="J947" s="130" t="s">
        <v>780</v>
      </c>
    </row>
    <row r="948" spans="1:10" ht="14.25" x14ac:dyDescent="0.15">
      <c r="A948" s="130">
        <v>947</v>
      </c>
      <c r="B948" s="130">
        <v>6</v>
      </c>
      <c r="C948" s="130">
        <v>2</v>
      </c>
      <c r="D948" s="130">
        <v>1403</v>
      </c>
      <c r="E948" s="130" t="str">
        <f t="shared" si="14"/>
        <v>6-2-1403</v>
      </c>
      <c r="F948" s="131">
        <v>88.49</v>
      </c>
      <c r="G948" s="131">
        <v>72.14</v>
      </c>
      <c r="H948" s="130" t="s">
        <v>776</v>
      </c>
      <c r="I948" s="130" t="s">
        <v>778</v>
      </c>
      <c r="J948" s="130" t="s">
        <v>169</v>
      </c>
    </row>
    <row r="949" spans="1:10" ht="14.25" x14ac:dyDescent="0.15">
      <c r="A949" s="130">
        <v>948</v>
      </c>
      <c r="B949" s="130">
        <v>6</v>
      </c>
      <c r="C949" s="130">
        <v>2</v>
      </c>
      <c r="D949" s="130">
        <v>1404</v>
      </c>
      <c r="E949" s="130" t="str">
        <f t="shared" si="14"/>
        <v>6-2-1404</v>
      </c>
      <c r="F949" s="131">
        <v>88.46</v>
      </c>
      <c r="G949" s="131">
        <v>72.12</v>
      </c>
      <c r="H949" s="130" t="s">
        <v>776</v>
      </c>
      <c r="I949" s="130" t="s">
        <v>777</v>
      </c>
      <c r="J949" s="130" t="s">
        <v>364</v>
      </c>
    </row>
    <row r="950" spans="1:10" ht="14.25" x14ac:dyDescent="0.15">
      <c r="A950" s="130">
        <v>949</v>
      </c>
      <c r="B950" s="130">
        <v>6</v>
      </c>
      <c r="C950" s="130">
        <v>2</v>
      </c>
      <c r="D950" s="130">
        <v>1501</v>
      </c>
      <c r="E950" s="130" t="str">
        <f t="shared" si="14"/>
        <v>6-2-1501</v>
      </c>
      <c r="F950" s="131">
        <v>88.61</v>
      </c>
      <c r="G950" s="131">
        <v>72.239999999999995</v>
      </c>
      <c r="H950" s="130" t="s">
        <v>776</v>
      </c>
      <c r="I950" s="130" t="s">
        <v>777</v>
      </c>
      <c r="J950" s="130" t="s">
        <v>366</v>
      </c>
    </row>
    <row r="951" spans="1:10" ht="14.25" x14ac:dyDescent="0.15">
      <c r="A951" s="130">
        <v>950</v>
      </c>
      <c r="B951" s="130">
        <v>6</v>
      </c>
      <c r="C951" s="130">
        <v>2</v>
      </c>
      <c r="D951" s="130">
        <v>1502</v>
      </c>
      <c r="E951" s="130" t="str">
        <f t="shared" si="14"/>
        <v>6-2-1502</v>
      </c>
      <c r="F951" s="131">
        <v>88.49</v>
      </c>
      <c r="G951" s="131">
        <v>72.14</v>
      </c>
      <c r="H951" s="130" t="s">
        <v>776</v>
      </c>
      <c r="I951" s="130" t="s">
        <v>778</v>
      </c>
      <c r="J951" s="130" t="s">
        <v>780</v>
      </c>
    </row>
    <row r="952" spans="1:10" ht="14.25" x14ac:dyDescent="0.15">
      <c r="A952" s="130">
        <v>951</v>
      </c>
      <c r="B952" s="130">
        <v>6</v>
      </c>
      <c r="C952" s="130">
        <v>2</v>
      </c>
      <c r="D952" s="130">
        <v>1503</v>
      </c>
      <c r="E952" s="130" t="str">
        <f t="shared" si="14"/>
        <v>6-2-1503</v>
      </c>
      <c r="F952" s="131">
        <v>88.49</v>
      </c>
      <c r="G952" s="131">
        <v>72.14</v>
      </c>
      <c r="H952" s="130" t="s">
        <v>776</v>
      </c>
      <c r="I952" s="130" t="s">
        <v>778</v>
      </c>
      <c r="J952" s="130" t="s">
        <v>169</v>
      </c>
    </row>
    <row r="953" spans="1:10" ht="14.25" x14ac:dyDescent="0.15">
      <c r="A953" s="130">
        <v>952</v>
      </c>
      <c r="B953" s="130">
        <v>6</v>
      </c>
      <c r="C953" s="130">
        <v>2</v>
      </c>
      <c r="D953" s="130">
        <v>1504</v>
      </c>
      <c r="E953" s="130" t="str">
        <f t="shared" si="14"/>
        <v>6-2-1504</v>
      </c>
      <c r="F953" s="131">
        <v>88.46</v>
      </c>
      <c r="G953" s="131">
        <v>72.12</v>
      </c>
      <c r="H953" s="130" t="s">
        <v>776</v>
      </c>
      <c r="I953" s="130" t="s">
        <v>777</v>
      </c>
      <c r="J953" s="130" t="s">
        <v>364</v>
      </c>
    </row>
    <row r="954" spans="1:10" ht="14.25" x14ac:dyDescent="0.15">
      <c r="A954" s="130">
        <v>953</v>
      </c>
      <c r="B954" s="130">
        <v>6</v>
      </c>
      <c r="C954" s="130">
        <v>3</v>
      </c>
      <c r="D954" s="130">
        <v>101</v>
      </c>
      <c r="E954" s="130" t="str">
        <f t="shared" si="14"/>
        <v>6-3-101</v>
      </c>
      <c r="F954" s="131">
        <v>88.46</v>
      </c>
      <c r="G954" s="131">
        <v>72.12</v>
      </c>
      <c r="H954" s="130" t="s">
        <v>776</v>
      </c>
      <c r="I954" s="130" t="s">
        <v>777</v>
      </c>
      <c r="J954" s="130" t="s">
        <v>366</v>
      </c>
    </row>
    <row r="955" spans="1:10" ht="14.25" x14ac:dyDescent="0.15">
      <c r="A955" s="130">
        <v>954</v>
      </c>
      <c r="B955" s="130">
        <v>6</v>
      </c>
      <c r="C955" s="130">
        <v>3</v>
      </c>
      <c r="D955" s="130">
        <v>102</v>
      </c>
      <c r="E955" s="130" t="str">
        <f t="shared" si="14"/>
        <v>6-3-102</v>
      </c>
      <c r="F955" s="131">
        <v>88.49</v>
      </c>
      <c r="G955" s="131">
        <v>72.14</v>
      </c>
      <c r="H955" s="130" t="s">
        <v>776</v>
      </c>
      <c r="I955" s="130" t="s">
        <v>778</v>
      </c>
      <c r="J955" s="130" t="s">
        <v>780</v>
      </c>
    </row>
    <row r="956" spans="1:10" ht="14.25" x14ac:dyDescent="0.15">
      <c r="A956" s="130">
        <v>955</v>
      </c>
      <c r="B956" s="130">
        <v>6</v>
      </c>
      <c r="C956" s="130">
        <v>3</v>
      </c>
      <c r="D956" s="130">
        <v>103</v>
      </c>
      <c r="E956" s="130" t="str">
        <f t="shared" si="14"/>
        <v>6-3-103</v>
      </c>
      <c r="F956" s="131">
        <v>88.49</v>
      </c>
      <c r="G956" s="131">
        <v>72.14</v>
      </c>
      <c r="H956" s="130" t="s">
        <v>776</v>
      </c>
      <c r="I956" s="130" t="s">
        <v>778</v>
      </c>
      <c r="J956" s="130" t="s">
        <v>169</v>
      </c>
    </row>
    <row r="957" spans="1:10" ht="14.25" x14ac:dyDescent="0.15">
      <c r="A957" s="130">
        <v>956</v>
      </c>
      <c r="B957" s="130">
        <v>6</v>
      </c>
      <c r="C957" s="130">
        <v>3</v>
      </c>
      <c r="D957" s="130">
        <v>104</v>
      </c>
      <c r="E957" s="130" t="str">
        <f t="shared" si="14"/>
        <v>6-3-104</v>
      </c>
      <c r="F957" s="131">
        <v>89.21</v>
      </c>
      <c r="G957" s="131">
        <v>72.73</v>
      </c>
      <c r="H957" s="130" t="s">
        <v>776</v>
      </c>
      <c r="I957" s="130" t="s">
        <v>777</v>
      </c>
      <c r="J957" s="130" t="s">
        <v>170</v>
      </c>
    </row>
    <row r="958" spans="1:10" ht="14.25" x14ac:dyDescent="0.15">
      <c r="A958" s="130">
        <v>957</v>
      </c>
      <c r="B958" s="130">
        <v>6</v>
      </c>
      <c r="C958" s="130">
        <v>3</v>
      </c>
      <c r="D958" s="130">
        <v>201</v>
      </c>
      <c r="E958" s="130" t="str">
        <f t="shared" si="14"/>
        <v>6-3-201</v>
      </c>
      <c r="F958" s="131">
        <v>88.46</v>
      </c>
      <c r="G958" s="131">
        <v>72.12</v>
      </c>
      <c r="H958" s="130" t="s">
        <v>776</v>
      </c>
      <c r="I958" s="130" t="s">
        <v>777</v>
      </c>
      <c r="J958" s="130" t="s">
        <v>366</v>
      </c>
    </row>
    <row r="959" spans="1:10" ht="14.25" x14ac:dyDescent="0.15">
      <c r="A959" s="130">
        <v>958</v>
      </c>
      <c r="B959" s="130">
        <v>6</v>
      </c>
      <c r="C959" s="130">
        <v>3</v>
      </c>
      <c r="D959" s="130">
        <v>202</v>
      </c>
      <c r="E959" s="130" t="str">
        <f t="shared" si="14"/>
        <v>6-3-202</v>
      </c>
      <c r="F959" s="131">
        <v>88.49</v>
      </c>
      <c r="G959" s="131">
        <v>72.14</v>
      </c>
      <c r="H959" s="130" t="s">
        <v>776</v>
      </c>
      <c r="I959" s="130" t="s">
        <v>778</v>
      </c>
      <c r="J959" s="130" t="s">
        <v>780</v>
      </c>
    </row>
    <row r="960" spans="1:10" ht="14.25" x14ac:dyDescent="0.15">
      <c r="A960" s="130">
        <v>959</v>
      </c>
      <c r="B960" s="130">
        <v>6</v>
      </c>
      <c r="C960" s="130">
        <v>3</v>
      </c>
      <c r="D960" s="130">
        <v>203</v>
      </c>
      <c r="E960" s="130" t="str">
        <f t="shared" si="14"/>
        <v>6-3-203</v>
      </c>
      <c r="F960" s="131">
        <v>88.49</v>
      </c>
      <c r="G960" s="131">
        <v>72.14</v>
      </c>
      <c r="H960" s="130" t="s">
        <v>776</v>
      </c>
      <c r="I960" s="130" t="s">
        <v>778</v>
      </c>
      <c r="J960" s="130" t="s">
        <v>169</v>
      </c>
    </row>
    <row r="961" spans="1:10" ht="14.25" x14ac:dyDescent="0.15">
      <c r="A961" s="130">
        <v>960</v>
      </c>
      <c r="B961" s="130">
        <v>6</v>
      </c>
      <c r="C961" s="130">
        <v>3</v>
      </c>
      <c r="D961" s="130">
        <v>204</v>
      </c>
      <c r="E961" s="130" t="str">
        <f t="shared" si="14"/>
        <v>6-3-204</v>
      </c>
      <c r="F961" s="131">
        <v>89.21</v>
      </c>
      <c r="G961" s="131">
        <v>72.73</v>
      </c>
      <c r="H961" s="130" t="s">
        <v>776</v>
      </c>
      <c r="I961" s="130" t="s">
        <v>777</v>
      </c>
      <c r="J961" s="130" t="s">
        <v>170</v>
      </c>
    </row>
    <row r="962" spans="1:10" ht="14.25" x14ac:dyDescent="0.15">
      <c r="A962" s="130">
        <v>961</v>
      </c>
      <c r="B962" s="130">
        <v>6</v>
      </c>
      <c r="C962" s="130">
        <v>3</v>
      </c>
      <c r="D962" s="130">
        <v>301</v>
      </c>
      <c r="E962" s="130" t="str">
        <f t="shared" ref="E962:E1025" si="15">B962&amp;-C962&amp;-D962</f>
        <v>6-3-301</v>
      </c>
      <c r="F962" s="131">
        <v>88.46</v>
      </c>
      <c r="G962" s="131">
        <v>72.12</v>
      </c>
      <c r="H962" s="130" t="s">
        <v>776</v>
      </c>
      <c r="I962" s="130" t="s">
        <v>777</v>
      </c>
      <c r="J962" s="130" t="s">
        <v>366</v>
      </c>
    </row>
    <row r="963" spans="1:10" ht="14.25" x14ac:dyDescent="0.15">
      <c r="A963" s="130">
        <v>962</v>
      </c>
      <c r="B963" s="130">
        <v>6</v>
      </c>
      <c r="C963" s="130">
        <v>3</v>
      </c>
      <c r="D963" s="130">
        <v>302</v>
      </c>
      <c r="E963" s="130" t="str">
        <f t="shared" si="15"/>
        <v>6-3-302</v>
      </c>
      <c r="F963" s="131">
        <v>88.49</v>
      </c>
      <c r="G963" s="131">
        <v>72.14</v>
      </c>
      <c r="H963" s="130" t="s">
        <v>776</v>
      </c>
      <c r="I963" s="130" t="s">
        <v>778</v>
      </c>
      <c r="J963" s="130" t="s">
        <v>780</v>
      </c>
    </row>
    <row r="964" spans="1:10" ht="14.25" x14ac:dyDescent="0.15">
      <c r="A964" s="130">
        <v>963</v>
      </c>
      <c r="B964" s="130">
        <v>6</v>
      </c>
      <c r="C964" s="130">
        <v>3</v>
      </c>
      <c r="D964" s="130">
        <v>303</v>
      </c>
      <c r="E964" s="130" t="str">
        <f t="shared" si="15"/>
        <v>6-3-303</v>
      </c>
      <c r="F964" s="131">
        <v>88.49</v>
      </c>
      <c r="G964" s="131">
        <v>72.14</v>
      </c>
      <c r="H964" s="130" t="s">
        <v>776</v>
      </c>
      <c r="I964" s="130" t="s">
        <v>778</v>
      </c>
      <c r="J964" s="130" t="s">
        <v>169</v>
      </c>
    </row>
    <row r="965" spans="1:10" ht="14.25" x14ac:dyDescent="0.15">
      <c r="A965" s="130">
        <v>964</v>
      </c>
      <c r="B965" s="130">
        <v>6</v>
      </c>
      <c r="C965" s="130">
        <v>3</v>
      </c>
      <c r="D965" s="130">
        <v>304</v>
      </c>
      <c r="E965" s="130" t="str">
        <f t="shared" si="15"/>
        <v>6-3-304</v>
      </c>
      <c r="F965" s="131">
        <v>89.21</v>
      </c>
      <c r="G965" s="131">
        <v>72.73</v>
      </c>
      <c r="H965" s="130" t="s">
        <v>776</v>
      </c>
      <c r="I965" s="130" t="s">
        <v>777</v>
      </c>
      <c r="J965" s="130" t="s">
        <v>170</v>
      </c>
    </row>
    <row r="966" spans="1:10" ht="14.25" x14ac:dyDescent="0.15">
      <c r="A966" s="130">
        <v>965</v>
      </c>
      <c r="B966" s="130">
        <v>6</v>
      </c>
      <c r="C966" s="130">
        <v>3</v>
      </c>
      <c r="D966" s="130">
        <v>401</v>
      </c>
      <c r="E966" s="130" t="str">
        <f t="shared" si="15"/>
        <v>6-3-401</v>
      </c>
      <c r="F966" s="131">
        <v>88.46</v>
      </c>
      <c r="G966" s="131">
        <v>72.12</v>
      </c>
      <c r="H966" s="130" t="s">
        <v>776</v>
      </c>
      <c r="I966" s="130" t="s">
        <v>777</v>
      </c>
      <c r="J966" s="130" t="s">
        <v>366</v>
      </c>
    </row>
    <row r="967" spans="1:10" ht="14.25" x14ac:dyDescent="0.15">
      <c r="A967" s="130">
        <v>966</v>
      </c>
      <c r="B967" s="130">
        <v>6</v>
      </c>
      <c r="C967" s="130">
        <v>3</v>
      </c>
      <c r="D967" s="130">
        <v>402</v>
      </c>
      <c r="E967" s="130" t="str">
        <f t="shared" si="15"/>
        <v>6-3-402</v>
      </c>
      <c r="F967" s="131">
        <v>88.49</v>
      </c>
      <c r="G967" s="131">
        <v>72.14</v>
      </c>
      <c r="H967" s="130" t="s">
        <v>776</v>
      </c>
      <c r="I967" s="130" t="s">
        <v>778</v>
      </c>
      <c r="J967" s="130" t="s">
        <v>780</v>
      </c>
    </row>
    <row r="968" spans="1:10" ht="14.25" x14ac:dyDescent="0.15">
      <c r="A968" s="130">
        <v>967</v>
      </c>
      <c r="B968" s="130">
        <v>6</v>
      </c>
      <c r="C968" s="130">
        <v>3</v>
      </c>
      <c r="D968" s="130">
        <v>403</v>
      </c>
      <c r="E968" s="130" t="str">
        <f t="shared" si="15"/>
        <v>6-3-403</v>
      </c>
      <c r="F968" s="131">
        <v>88.49</v>
      </c>
      <c r="G968" s="131">
        <v>72.14</v>
      </c>
      <c r="H968" s="130" t="s">
        <v>776</v>
      </c>
      <c r="I968" s="130" t="s">
        <v>778</v>
      </c>
      <c r="J968" s="130" t="s">
        <v>169</v>
      </c>
    </row>
    <row r="969" spans="1:10" ht="14.25" x14ac:dyDescent="0.15">
      <c r="A969" s="130">
        <v>968</v>
      </c>
      <c r="B969" s="130">
        <v>6</v>
      </c>
      <c r="C969" s="130">
        <v>3</v>
      </c>
      <c r="D969" s="130">
        <v>404</v>
      </c>
      <c r="E969" s="130" t="str">
        <f t="shared" si="15"/>
        <v>6-3-404</v>
      </c>
      <c r="F969" s="131">
        <v>89.21</v>
      </c>
      <c r="G969" s="131">
        <v>72.73</v>
      </c>
      <c r="H969" s="130" t="s">
        <v>776</v>
      </c>
      <c r="I969" s="130" t="s">
        <v>777</v>
      </c>
      <c r="J969" s="130" t="s">
        <v>170</v>
      </c>
    </row>
    <row r="970" spans="1:10" ht="14.25" x14ac:dyDescent="0.15">
      <c r="A970" s="130">
        <v>969</v>
      </c>
      <c r="B970" s="130">
        <v>6</v>
      </c>
      <c r="C970" s="130">
        <v>3</v>
      </c>
      <c r="D970" s="130">
        <v>501</v>
      </c>
      <c r="E970" s="130" t="str">
        <f t="shared" si="15"/>
        <v>6-3-501</v>
      </c>
      <c r="F970" s="131">
        <v>88.46</v>
      </c>
      <c r="G970" s="131">
        <v>72.12</v>
      </c>
      <c r="H970" s="130" t="s">
        <v>776</v>
      </c>
      <c r="I970" s="130" t="s">
        <v>777</v>
      </c>
      <c r="J970" s="130" t="s">
        <v>366</v>
      </c>
    </row>
    <row r="971" spans="1:10" ht="14.25" x14ac:dyDescent="0.15">
      <c r="A971" s="130">
        <v>970</v>
      </c>
      <c r="B971" s="130">
        <v>6</v>
      </c>
      <c r="C971" s="130">
        <v>3</v>
      </c>
      <c r="D971" s="130">
        <v>502</v>
      </c>
      <c r="E971" s="130" t="str">
        <f t="shared" si="15"/>
        <v>6-3-502</v>
      </c>
      <c r="F971" s="131">
        <v>88.49</v>
      </c>
      <c r="G971" s="131">
        <v>72.14</v>
      </c>
      <c r="H971" s="130" t="s">
        <v>776</v>
      </c>
      <c r="I971" s="130" t="s">
        <v>778</v>
      </c>
      <c r="J971" s="130" t="s">
        <v>780</v>
      </c>
    </row>
    <row r="972" spans="1:10" ht="14.25" x14ac:dyDescent="0.15">
      <c r="A972" s="130">
        <v>971</v>
      </c>
      <c r="B972" s="130">
        <v>6</v>
      </c>
      <c r="C972" s="130">
        <v>3</v>
      </c>
      <c r="D972" s="130">
        <v>503</v>
      </c>
      <c r="E972" s="130" t="str">
        <f t="shared" si="15"/>
        <v>6-3-503</v>
      </c>
      <c r="F972" s="131">
        <v>88.49</v>
      </c>
      <c r="G972" s="131">
        <v>72.14</v>
      </c>
      <c r="H972" s="130" t="s">
        <v>776</v>
      </c>
      <c r="I972" s="130" t="s">
        <v>778</v>
      </c>
      <c r="J972" s="130" t="s">
        <v>169</v>
      </c>
    </row>
    <row r="973" spans="1:10" ht="14.25" x14ac:dyDescent="0.15">
      <c r="A973" s="130">
        <v>972</v>
      </c>
      <c r="B973" s="130">
        <v>6</v>
      </c>
      <c r="C973" s="130">
        <v>3</v>
      </c>
      <c r="D973" s="130">
        <v>504</v>
      </c>
      <c r="E973" s="130" t="str">
        <f t="shared" si="15"/>
        <v>6-3-504</v>
      </c>
      <c r="F973" s="131">
        <v>89.21</v>
      </c>
      <c r="G973" s="131">
        <v>72.73</v>
      </c>
      <c r="H973" s="130" t="s">
        <v>776</v>
      </c>
      <c r="I973" s="130" t="s">
        <v>777</v>
      </c>
      <c r="J973" s="130" t="s">
        <v>170</v>
      </c>
    </row>
    <row r="974" spans="1:10" ht="14.25" x14ac:dyDescent="0.15">
      <c r="A974" s="130">
        <v>973</v>
      </c>
      <c r="B974" s="130">
        <v>6</v>
      </c>
      <c r="C974" s="130">
        <v>3</v>
      </c>
      <c r="D974" s="130">
        <v>601</v>
      </c>
      <c r="E974" s="130" t="str">
        <f t="shared" si="15"/>
        <v>6-3-601</v>
      </c>
      <c r="F974" s="131">
        <v>88.46</v>
      </c>
      <c r="G974" s="131">
        <v>72.12</v>
      </c>
      <c r="H974" s="130" t="s">
        <v>776</v>
      </c>
      <c r="I974" s="130" t="s">
        <v>777</v>
      </c>
      <c r="J974" s="130" t="s">
        <v>366</v>
      </c>
    </row>
    <row r="975" spans="1:10" ht="14.25" x14ac:dyDescent="0.15">
      <c r="A975" s="130">
        <v>974</v>
      </c>
      <c r="B975" s="130">
        <v>6</v>
      </c>
      <c r="C975" s="130">
        <v>3</v>
      </c>
      <c r="D975" s="130">
        <v>602</v>
      </c>
      <c r="E975" s="130" t="str">
        <f t="shared" si="15"/>
        <v>6-3-602</v>
      </c>
      <c r="F975" s="131">
        <v>88.49</v>
      </c>
      <c r="G975" s="131">
        <v>72.14</v>
      </c>
      <c r="H975" s="130" t="s">
        <v>776</v>
      </c>
      <c r="I975" s="130" t="s">
        <v>778</v>
      </c>
      <c r="J975" s="130" t="s">
        <v>780</v>
      </c>
    </row>
    <row r="976" spans="1:10" ht="14.25" x14ac:dyDescent="0.15">
      <c r="A976" s="130">
        <v>975</v>
      </c>
      <c r="B976" s="130">
        <v>6</v>
      </c>
      <c r="C976" s="130">
        <v>3</v>
      </c>
      <c r="D976" s="130">
        <v>603</v>
      </c>
      <c r="E976" s="130" t="str">
        <f t="shared" si="15"/>
        <v>6-3-603</v>
      </c>
      <c r="F976" s="131">
        <v>88.49</v>
      </c>
      <c r="G976" s="131">
        <v>72.14</v>
      </c>
      <c r="H976" s="130" t="s">
        <v>776</v>
      </c>
      <c r="I976" s="130" t="s">
        <v>778</v>
      </c>
      <c r="J976" s="130" t="s">
        <v>169</v>
      </c>
    </row>
    <row r="977" spans="1:10" ht="14.25" x14ac:dyDescent="0.15">
      <c r="A977" s="130">
        <v>976</v>
      </c>
      <c r="B977" s="130">
        <v>6</v>
      </c>
      <c r="C977" s="130">
        <v>3</v>
      </c>
      <c r="D977" s="130">
        <v>604</v>
      </c>
      <c r="E977" s="130" t="str">
        <f t="shared" si="15"/>
        <v>6-3-604</v>
      </c>
      <c r="F977" s="131">
        <v>89.21</v>
      </c>
      <c r="G977" s="131">
        <v>72.73</v>
      </c>
      <c r="H977" s="130" t="s">
        <v>776</v>
      </c>
      <c r="I977" s="130" t="s">
        <v>777</v>
      </c>
      <c r="J977" s="130" t="s">
        <v>170</v>
      </c>
    </row>
    <row r="978" spans="1:10" ht="14.25" x14ac:dyDescent="0.15">
      <c r="A978" s="130">
        <v>977</v>
      </c>
      <c r="B978" s="130">
        <v>6</v>
      </c>
      <c r="C978" s="130">
        <v>3</v>
      </c>
      <c r="D978" s="130">
        <v>701</v>
      </c>
      <c r="E978" s="130" t="str">
        <f t="shared" si="15"/>
        <v>6-3-701</v>
      </c>
      <c r="F978" s="131">
        <v>88.46</v>
      </c>
      <c r="G978" s="131">
        <v>72.12</v>
      </c>
      <c r="H978" s="130" t="s">
        <v>776</v>
      </c>
      <c r="I978" s="130" t="s">
        <v>777</v>
      </c>
      <c r="J978" s="130" t="s">
        <v>366</v>
      </c>
    </row>
    <row r="979" spans="1:10" ht="14.25" x14ac:dyDescent="0.15">
      <c r="A979" s="130">
        <v>978</v>
      </c>
      <c r="B979" s="130">
        <v>6</v>
      </c>
      <c r="C979" s="130">
        <v>3</v>
      </c>
      <c r="D979" s="130">
        <v>702</v>
      </c>
      <c r="E979" s="130" t="str">
        <f t="shared" si="15"/>
        <v>6-3-702</v>
      </c>
      <c r="F979" s="131">
        <v>88.49</v>
      </c>
      <c r="G979" s="131">
        <v>72.14</v>
      </c>
      <c r="H979" s="130" t="s">
        <v>776</v>
      </c>
      <c r="I979" s="130" t="s">
        <v>778</v>
      </c>
      <c r="J979" s="130" t="s">
        <v>780</v>
      </c>
    </row>
    <row r="980" spans="1:10" ht="14.25" x14ac:dyDescent="0.15">
      <c r="A980" s="130">
        <v>979</v>
      </c>
      <c r="B980" s="130">
        <v>6</v>
      </c>
      <c r="C980" s="130">
        <v>3</v>
      </c>
      <c r="D980" s="130">
        <v>703</v>
      </c>
      <c r="E980" s="130" t="str">
        <f t="shared" si="15"/>
        <v>6-3-703</v>
      </c>
      <c r="F980" s="131">
        <v>88.49</v>
      </c>
      <c r="G980" s="131">
        <v>72.14</v>
      </c>
      <c r="H980" s="130" t="s">
        <v>776</v>
      </c>
      <c r="I980" s="130" t="s">
        <v>778</v>
      </c>
      <c r="J980" s="130" t="s">
        <v>169</v>
      </c>
    </row>
    <row r="981" spans="1:10" ht="14.25" x14ac:dyDescent="0.15">
      <c r="A981" s="130">
        <v>980</v>
      </c>
      <c r="B981" s="130">
        <v>6</v>
      </c>
      <c r="C981" s="130">
        <v>3</v>
      </c>
      <c r="D981" s="130">
        <v>704</v>
      </c>
      <c r="E981" s="130" t="str">
        <f t="shared" si="15"/>
        <v>6-3-704</v>
      </c>
      <c r="F981" s="131">
        <v>89.21</v>
      </c>
      <c r="G981" s="131">
        <v>72.73</v>
      </c>
      <c r="H981" s="130" t="s">
        <v>776</v>
      </c>
      <c r="I981" s="130" t="s">
        <v>777</v>
      </c>
      <c r="J981" s="130" t="s">
        <v>170</v>
      </c>
    </row>
    <row r="982" spans="1:10" ht="14.25" x14ac:dyDescent="0.15">
      <c r="A982" s="130">
        <v>981</v>
      </c>
      <c r="B982" s="130">
        <v>6</v>
      </c>
      <c r="C982" s="130">
        <v>3</v>
      </c>
      <c r="D982" s="130">
        <v>801</v>
      </c>
      <c r="E982" s="130" t="str">
        <f t="shared" si="15"/>
        <v>6-3-801</v>
      </c>
      <c r="F982" s="131">
        <v>88.46</v>
      </c>
      <c r="G982" s="131">
        <v>72.12</v>
      </c>
      <c r="H982" s="130" t="s">
        <v>776</v>
      </c>
      <c r="I982" s="130" t="s">
        <v>777</v>
      </c>
      <c r="J982" s="130" t="s">
        <v>366</v>
      </c>
    </row>
    <row r="983" spans="1:10" ht="14.25" x14ac:dyDescent="0.15">
      <c r="A983" s="130">
        <v>982</v>
      </c>
      <c r="B983" s="130">
        <v>6</v>
      </c>
      <c r="C983" s="130">
        <v>3</v>
      </c>
      <c r="D983" s="130">
        <v>802</v>
      </c>
      <c r="E983" s="130" t="str">
        <f t="shared" si="15"/>
        <v>6-3-802</v>
      </c>
      <c r="F983" s="131">
        <v>88.49</v>
      </c>
      <c r="G983" s="131">
        <v>72.14</v>
      </c>
      <c r="H983" s="130" t="s">
        <v>776</v>
      </c>
      <c r="I983" s="130" t="s">
        <v>778</v>
      </c>
      <c r="J983" s="130" t="s">
        <v>780</v>
      </c>
    </row>
    <row r="984" spans="1:10" ht="14.25" x14ac:dyDescent="0.15">
      <c r="A984" s="130">
        <v>983</v>
      </c>
      <c r="B984" s="130">
        <v>6</v>
      </c>
      <c r="C984" s="130">
        <v>3</v>
      </c>
      <c r="D984" s="130">
        <v>803</v>
      </c>
      <c r="E984" s="130" t="str">
        <f t="shared" si="15"/>
        <v>6-3-803</v>
      </c>
      <c r="F984" s="131">
        <v>88.49</v>
      </c>
      <c r="G984" s="131">
        <v>72.14</v>
      </c>
      <c r="H984" s="130" t="s">
        <v>776</v>
      </c>
      <c r="I984" s="130" t="s">
        <v>778</v>
      </c>
      <c r="J984" s="130" t="s">
        <v>169</v>
      </c>
    </row>
    <row r="985" spans="1:10" ht="14.25" x14ac:dyDescent="0.15">
      <c r="A985" s="130">
        <v>984</v>
      </c>
      <c r="B985" s="130">
        <v>6</v>
      </c>
      <c r="C985" s="130">
        <v>3</v>
      </c>
      <c r="D985" s="130">
        <v>804</v>
      </c>
      <c r="E985" s="130" t="str">
        <f t="shared" si="15"/>
        <v>6-3-804</v>
      </c>
      <c r="F985" s="131">
        <v>89.21</v>
      </c>
      <c r="G985" s="131">
        <v>72.73</v>
      </c>
      <c r="H985" s="130" t="s">
        <v>776</v>
      </c>
      <c r="I985" s="130" t="s">
        <v>777</v>
      </c>
      <c r="J985" s="130" t="s">
        <v>170</v>
      </c>
    </row>
    <row r="986" spans="1:10" ht="14.25" x14ac:dyDescent="0.15">
      <c r="A986" s="130">
        <v>985</v>
      </c>
      <c r="B986" s="130">
        <v>6</v>
      </c>
      <c r="C986" s="130">
        <v>3</v>
      </c>
      <c r="D986" s="130">
        <v>901</v>
      </c>
      <c r="E986" s="130" t="str">
        <f t="shared" si="15"/>
        <v>6-3-901</v>
      </c>
      <c r="F986" s="131">
        <v>88.46</v>
      </c>
      <c r="G986" s="131">
        <v>72.12</v>
      </c>
      <c r="H986" s="130" t="s">
        <v>776</v>
      </c>
      <c r="I986" s="130" t="s">
        <v>777</v>
      </c>
      <c r="J986" s="130" t="s">
        <v>366</v>
      </c>
    </row>
    <row r="987" spans="1:10" ht="14.25" x14ac:dyDescent="0.15">
      <c r="A987" s="130">
        <v>986</v>
      </c>
      <c r="B987" s="130">
        <v>6</v>
      </c>
      <c r="C987" s="130">
        <v>3</v>
      </c>
      <c r="D987" s="130">
        <v>902</v>
      </c>
      <c r="E987" s="130" t="str">
        <f t="shared" si="15"/>
        <v>6-3-902</v>
      </c>
      <c r="F987" s="131">
        <v>88.49</v>
      </c>
      <c r="G987" s="131">
        <v>72.14</v>
      </c>
      <c r="H987" s="130" t="s">
        <v>776</v>
      </c>
      <c r="I987" s="130" t="s">
        <v>778</v>
      </c>
      <c r="J987" s="130" t="s">
        <v>780</v>
      </c>
    </row>
    <row r="988" spans="1:10" ht="14.25" x14ac:dyDescent="0.15">
      <c r="A988" s="130">
        <v>987</v>
      </c>
      <c r="B988" s="130">
        <v>6</v>
      </c>
      <c r="C988" s="130">
        <v>3</v>
      </c>
      <c r="D988" s="130">
        <v>903</v>
      </c>
      <c r="E988" s="130" t="str">
        <f t="shared" si="15"/>
        <v>6-3-903</v>
      </c>
      <c r="F988" s="131">
        <v>88.49</v>
      </c>
      <c r="G988" s="131">
        <v>72.14</v>
      </c>
      <c r="H988" s="130" t="s">
        <v>776</v>
      </c>
      <c r="I988" s="130" t="s">
        <v>778</v>
      </c>
      <c r="J988" s="130" t="s">
        <v>169</v>
      </c>
    </row>
    <row r="989" spans="1:10" ht="14.25" x14ac:dyDescent="0.15">
      <c r="A989" s="130">
        <v>988</v>
      </c>
      <c r="B989" s="130">
        <v>6</v>
      </c>
      <c r="C989" s="130">
        <v>3</v>
      </c>
      <c r="D989" s="130">
        <v>904</v>
      </c>
      <c r="E989" s="130" t="str">
        <f t="shared" si="15"/>
        <v>6-3-904</v>
      </c>
      <c r="F989" s="131">
        <v>89.21</v>
      </c>
      <c r="G989" s="131">
        <v>72.73</v>
      </c>
      <c r="H989" s="130" t="s">
        <v>776</v>
      </c>
      <c r="I989" s="130" t="s">
        <v>777</v>
      </c>
      <c r="J989" s="130" t="s">
        <v>170</v>
      </c>
    </row>
    <row r="990" spans="1:10" ht="14.25" x14ac:dyDescent="0.15">
      <c r="A990" s="130">
        <v>989</v>
      </c>
      <c r="B990" s="130">
        <v>6</v>
      </c>
      <c r="C990" s="130">
        <v>3</v>
      </c>
      <c r="D990" s="130">
        <v>1001</v>
      </c>
      <c r="E990" s="130" t="str">
        <f t="shared" si="15"/>
        <v>6-3-1001</v>
      </c>
      <c r="F990" s="131">
        <v>88.46</v>
      </c>
      <c r="G990" s="131">
        <v>72.12</v>
      </c>
      <c r="H990" s="130" t="s">
        <v>776</v>
      </c>
      <c r="I990" s="130" t="s">
        <v>777</v>
      </c>
      <c r="J990" s="130" t="s">
        <v>366</v>
      </c>
    </row>
    <row r="991" spans="1:10" ht="14.25" x14ac:dyDescent="0.15">
      <c r="A991" s="130">
        <v>990</v>
      </c>
      <c r="B991" s="130">
        <v>6</v>
      </c>
      <c r="C991" s="130">
        <v>3</v>
      </c>
      <c r="D991" s="130">
        <v>1002</v>
      </c>
      <c r="E991" s="130" t="str">
        <f t="shared" si="15"/>
        <v>6-3-1002</v>
      </c>
      <c r="F991" s="131">
        <v>88.49</v>
      </c>
      <c r="G991" s="131">
        <v>72.14</v>
      </c>
      <c r="H991" s="130" t="s">
        <v>776</v>
      </c>
      <c r="I991" s="130" t="s">
        <v>778</v>
      </c>
      <c r="J991" s="130" t="s">
        <v>780</v>
      </c>
    </row>
    <row r="992" spans="1:10" ht="14.25" x14ac:dyDescent="0.15">
      <c r="A992" s="130">
        <v>991</v>
      </c>
      <c r="B992" s="130">
        <v>6</v>
      </c>
      <c r="C992" s="130">
        <v>3</v>
      </c>
      <c r="D992" s="130">
        <v>1003</v>
      </c>
      <c r="E992" s="130" t="str">
        <f t="shared" si="15"/>
        <v>6-3-1003</v>
      </c>
      <c r="F992" s="131">
        <v>88.49</v>
      </c>
      <c r="G992" s="131">
        <v>72.14</v>
      </c>
      <c r="H992" s="130" t="s">
        <v>776</v>
      </c>
      <c r="I992" s="130" t="s">
        <v>778</v>
      </c>
      <c r="J992" s="130" t="s">
        <v>169</v>
      </c>
    </row>
    <row r="993" spans="1:10" ht="14.25" x14ac:dyDescent="0.15">
      <c r="A993" s="130">
        <v>992</v>
      </c>
      <c r="B993" s="130">
        <v>6</v>
      </c>
      <c r="C993" s="130">
        <v>3</v>
      </c>
      <c r="D993" s="130">
        <v>1004</v>
      </c>
      <c r="E993" s="130" t="str">
        <f t="shared" si="15"/>
        <v>6-3-1004</v>
      </c>
      <c r="F993" s="131">
        <v>89.21</v>
      </c>
      <c r="G993" s="131">
        <v>72.73</v>
      </c>
      <c r="H993" s="130" t="s">
        <v>776</v>
      </c>
      <c r="I993" s="130" t="s">
        <v>777</v>
      </c>
      <c r="J993" s="130" t="s">
        <v>170</v>
      </c>
    </row>
    <row r="994" spans="1:10" ht="14.25" x14ac:dyDescent="0.15">
      <c r="A994" s="130">
        <v>993</v>
      </c>
      <c r="B994" s="130">
        <v>6</v>
      </c>
      <c r="C994" s="130">
        <v>3</v>
      </c>
      <c r="D994" s="130">
        <v>1101</v>
      </c>
      <c r="E994" s="130" t="str">
        <f t="shared" si="15"/>
        <v>6-3-1101</v>
      </c>
      <c r="F994" s="131">
        <v>88.46</v>
      </c>
      <c r="G994" s="131">
        <v>72.12</v>
      </c>
      <c r="H994" s="130" t="s">
        <v>776</v>
      </c>
      <c r="I994" s="130" t="s">
        <v>777</v>
      </c>
      <c r="J994" s="130" t="s">
        <v>366</v>
      </c>
    </row>
    <row r="995" spans="1:10" ht="14.25" x14ac:dyDescent="0.15">
      <c r="A995" s="130">
        <v>994</v>
      </c>
      <c r="B995" s="130">
        <v>6</v>
      </c>
      <c r="C995" s="130">
        <v>3</v>
      </c>
      <c r="D995" s="130">
        <v>1102</v>
      </c>
      <c r="E995" s="130" t="str">
        <f t="shared" si="15"/>
        <v>6-3-1102</v>
      </c>
      <c r="F995" s="131">
        <v>88.49</v>
      </c>
      <c r="G995" s="131">
        <v>72.14</v>
      </c>
      <c r="H995" s="130" t="s">
        <v>776</v>
      </c>
      <c r="I995" s="130" t="s">
        <v>778</v>
      </c>
      <c r="J995" s="130" t="s">
        <v>780</v>
      </c>
    </row>
    <row r="996" spans="1:10" ht="14.25" x14ac:dyDescent="0.15">
      <c r="A996" s="130">
        <v>995</v>
      </c>
      <c r="B996" s="130">
        <v>6</v>
      </c>
      <c r="C996" s="130">
        <v>3</v>
      </c>
      <c r="D996" s="130">
        <v>1103</v>
      </c>
      <c r="E996" s="130" t="str">
        <f t="shared" si="15"/>
        <v>6-3-1103</v>
      </c>
      <c r="F996" s="131">
        <v>88.49</v>
      </c>
      <c r="G996" s="131">
        <v>72.14</v>
      </c>
      <c r="H996" s="130" t="s">
        <v>776</v>
      </c>
      <c r="I996" s="130" t="s">
        <v>778</v>
      </c>
      <c r="J996" s="130" t="s">
        <v>169</v>
      </c>
    </row>
    <row r="997" spans="1:10" ht="14.25" x14ac:dyDescent="0.15">
      <c r="A997" s="130">
        <v>996</v>
      </c>
      <c r="B997" s="130">
        <v>6</v>
      </c>
      <c r="C997" s="130">
        <v>3</v>
      </c>
      <c r="D997" s="130">
        <v>1104</v>
      </c>
      <c r="E997" s="130" t="str">
        <f t="shared" si="15"/>
        <v>6-3-1104</v>
      </c>
      <c r="F997" s="131">
        <v>89.21</v>
      </c>
      <c r="G997" s="131">
        <v>72.73</v>
      </c>
      <c r="H997" s="130" t="s">
        <v>776</v>
      </c>
      <c r="I997" s="130" t="s">
        <v>777</v>
      </c>
      <c r="J997" s="130" t="s">
        <v>170</v>
      </c>
    </row>
    <row r="998" spans="1:10" ht="14.25" x14ac:dyDescent="0.15">
      <c r="A998" s="130">
        <v>997</v>
      </c>
      <c r="B998" s="130">
        <v>6</v>
      </c>
      <c r="C998" s="130">
        <v>3</v>
      </c>
      <c r="D998" s="130">
        <v>1201</v>
      </c>
      <c r="E998" s="130" t="str">
        <f t="shared" si="15"/>
        <v>6-3-1201</v>
      </c>
      <c r="F998" s="131">
        <v>88.46</v>
      </c>
      <c r="G998" s="131">
        <v>72.12</v>
      </c>
      <c r="H998" s="130" t="s">
        <v>776</v>
      </c>
      <c r="I998" s="130" t="s">
        <v>777</v>
      </c>
      <c r="J998" s="130" t="s">
        <v>366</v>
      </c>
    </row>
    <row r="999" spans="1:10" ht="14.25" x14ac:dyDescent="0.15">
      <c r="A999" s="130">
        <v>998</v>
      </c>
      <c r="B999" s="130">
        <v>6</v>
      </c>
      <c r="C999" s="130">
        <v>3</v>
      </c>
      <c r="D999" s="130">
        <v>1202</v>
      </c>
      <c r="E999" s="130" t="str">
        <f t="shared" si="15"/>
        <v>6-3-1202</v>
      </c>
      <c r="F999" s="131">
        <v>88.49</v>
      </c>
      <c r="G999" s="131">
        <v>72.14</v>
      </c>
      <c r="H999" s="130" t="s">
        <v>776</v>
      </c>
      <c r="I999" s="130" t="s">
        <v>778</v>
      </c>
      <c r="J999" s="130" t="s">
        <v>780</v>
      </c>
    </row>
    <row r="1000" spans="1:10" ht="14.25" x14ac:dyDescent="0.15">
      <c r="A1000" s="130">
        <v>999</v>
      </c>
      <c r="B1000" s="130">
        <v>6</v>
      </c>
      <c r="C1000" s="130">
        <v>3</v>
      </c>
      <c r="D1000" s="130">
        <v>1203</v>
      </c>
      <c r="E1000" s="130" t="str">
        <f t="shared" si="15"/>
        <v>6-3-1203</v>
      </c>
      <c r="F1000" s="131">
        <v>88.49</v>
      </c>
      <c r="G1000" s="131">
        <v>72.14</v>
      </c>
      <c r="H1000" s="130" t="s">
        <v>776</v>
      </c>
      <c r="I1000" s="130" t="s">
        <v>778</v>
      </c>
      <c r="J1000" s="130" t="s">
        <v>169</v>
      </c>
    </row>
    <row r="1001" spans="1:10" ht="14.25" x14ac:dyDescent="0.15">
      <c r="A1001" s="130">
        <v>1000</v>
      </c>
      <c r="B1001" s="130">
        <v>6</v>
      </c>
      <c r="C1001" s="130">
        <v>3</v>
      </c>
      <c r="D1001" s="130">
        <v>1204</v>
      </c>
      <c r="E1001" s="130" t="str">
        <f t="shared" si="15"/>
        <v>6-3-1204</v>
      </c>
      <c r="F1001" s="131">
        <v>89.21</v>
      </c>
      <c r="G1001" s="131">
        <v>72.73</v>
      </c>
      <c r="H1001" s="130" t="s">
        <v>776</v>
      </c>
      <c r="I1001" s="130" t="s">
        <v>777</v>
      </c>
      <c r="J1001" s="130" t="s">
        <v>170</v>
      </c>
    </row>
    <row r="1002" spans="1:10" ht="14.25" x14ac:dyDescent="0.15">
      <c r="A1002" s="130">
        <v>1001</v>
      </c>
      <c r="B1002" s="130">
        <v>6</v>
      </c>
      <c r="C1002" s="130">
        <v>3</v>
      </c>
      <c r="D1002" s="130">
        <v>1301</v>
      </c>
      <c r="E1002" s="130" t="str">
        <f t="shared" si="15"/>
        <v>6-3-1301</v>
      </c>
      <c r="F1002" s="131">
        <v>88.46</v>
      </c>
      <c r="G1002" s="131">
        <v>72.12</v>
      </c>
      <c r="H1002" s="130" t="s">
        <v>776</v>
      </c>
      <c r="I1002" s="130" t="s">
        <v>777</v>
      </c>
      <c r="J1002" s="130" t="s">
        <v>366</v>
      </c>
    </row>
    <row r="1003" spans="1:10" ht="14.25" x14ac:dyDescent="0.15">
      <c r="A1003" s="130">
        <v>1002</v>
      </c>
      <c r="B1003" s="130">
        <v>6</v>
      </c>
      <c r="C1003" s="130">
        <v>3</v>
      </c>
      <c r="D1003" s="130">
        <v>1302</v>
      </c>
      <c r="E1003" s="130" t="str">
        <f t="shared" si="15"/>
        <v>6-3-1302</v>
      </c>
      <c r="F1003" s="131">
        <v>88.49</v>
      </c>
      <c r="G1003" s="131">
        <v>72.14</v>
      </c>
      <c r="H1003" s="130" t="s">
        <v>776</v>
      </c>
      <c r="I1003" s="130" t="s">
        <v>778</v>
      </c>
      <c r="J1003" s="130" t="s">
        <v>780</v>
      </c>
    </row>
    <row r="1004" spans="1:10" ht="14.25" x14ac:dyDescent="0.15">
      <c r="A1004" s="130">
        <v>1003</v>
      </c>
      <c r="B1004" s="130">
        <v>6</v>
      </c>
      <c r="C1004" s="130">
        <v>3</v>
      </c>
      <c r="D1004" s="130">
        <v>1303</v>
      </c>
      <c r="E1004" s="130" t="str">
        <f t="shared" si="15"/>
        <v>6-3-1303</v>
      </c>
      <c r="F1004" s="131">
        <v>88.49</v>
      </c>
      <c r="G1004" s="131">
        <v>72.14</v>
      </c>
      <c r="H1004" s="130" t="s">
        <v>776</v>
      </c>
      <c r="I1004" s="130" t="s">
        <v>778</v>
      </c>
      <c r="J1004" s="130" t="s">
        <v>169</v>
      </c>
    </row>
    <row r="1005" spans="1:10" ht="14.25" x14ac:dyDescent="0.15">
      <c r="A1005" s="130">
        <v>1004</v>
      </c>
      <c r="B1005" s="130">
        <v>6</v>
      </c>
      <c r="C1005" s="130">
        <v>3</v>
      </c>
      <c r="D1005" s="130">
        <v>1304</v>
      </c>
      <c r="E1005" s="130" t="str">
        <f t="shared" si="15"/>
        <v>6-3-1304</v>
      </c>
      <c r="F1005" s="131">
        <v>89.21</v>
      </c>
      <c r="G1005" s="131">
        <v>72.73</v>
      </c>
      <c r="H1005" s="130" t="s">
        <v>776</v>
      </c>
      <c r="I1005" s="130" t="s">
        <v>777</v>
      </c>
      <c r="J1005" s="130" t="s">
        <v>170</v>
      </c>
    </row>
    <row r="1006" spans="1:10" ht="14.25" x14ac:dyDescent="0.15">
      <c r="A1006" s="130">
        <v>1005</v>
      </c>
      <c r="B1006" s="130">
        <v>6</v>
      </c>
      <c r="C1006" s="130">
        <v>3</v>
      </c>
      <c r="D1006" s="130">
        <v>1401</v>
      </c>
      <c r="E1006" s="130" t="str">
        <f t="shared" si="15"/>
        <v>6-3-1401</v>
      </c>
      <c r="F1006" s="131">
        <v>88.46</v>
      </c>
      <c r="G1006" s="131">
        <v>72.12</v>
      </c>
      <c r="H1006" s="130" t="s">
        <v>776</v>
      </c>
      <c r="I1006" s="130" t="s">
        <v>777</v>
      </c>
      <c r="J1006" s="130" t="s">
        <v>366</v>
      </c>
    </row>
    <row r="1007" spans="1:10" ht="14.25" x14ac:dyDescent="0.15">
      <c r="A1007" s="130">
        <v>1006</v>
      </c>
      <c r="B1007" s="130">
        <v>6</v>
      </c>
      <c r="C1007" s="130">
        <v>3</v>
      </c>
      <c r="D1007" s="130">
        <v>1402</v>
      </c>
      <c r="E1007" s="130" t="str">
        <f t="shared" si="15"/>
        <v>6-3-1402</v>
      </c>
      <c r="F1007" s="131">
        <v>88.49</v>
      </c>
      <c r="G1007" s="131">
        <v>72.14</v>
      </c>
      <c r="H1007" s="130" t="s">
        <v>776</v>
      </c>
      <c r="I1007" s="130" t="s">
        <v>778</v>
      </c>
      <c r="J1007" s="130" t="s">
        <v>780</v>
      </c>
    </row>
    <row r="1008" spans="1:10" ht="14.25" x14ac:dyDescent="0.15">
      <c r="A1008" s="130">
        <v>1007</v>
      </c>
      <c r="B1008" s="130">
        <v>6</v>
      </c>
      <c r="C1008" s="130">
        <v>3</v>
      </c>
      <c r="D1008" s="130">
        <v>1403</v>
      </c>
      <c r="E1008" s="130" t="str">
        <f t="shared" si="15"/>
        <v>6-3-1403</v>
      </c>
      <c r="F1008" s="131">
        <v>88.49</v>
      </c>
      <c r="G1008" s="131">
        <v>72.14</v>
      </c>
      <c r="H1008" s="130" t="s">
        <v>776</v>
      </c>
      <c r="I1008" s="130" t="s">
        <v>778</v>
      </c>
      <c r="J1008" s="130" t="s">
        <v>169</v>
      </c>
    </row>
    <row r="1009" spans="1:10" ht="14.25" x14ac:dyDescent="0.15">
      <c r="A1009" s="130">
        <v>1008</v>
      </c>
      <c r="B1009" s="130">
        <v>6</v>
      </c>
      <c r="C1009" s="130">
        <v>3</v>
      </c>
      <c r="D1009" s="130">
        <v>1404</v>
      </c>
      <c r="E1009" s="130" t="str">
        <f t="shared" si="15"/>
        <v>6-3-1404</v>
      </c>
      <c r="F1009" s="131">
        <v>89.21</v>
      </c>
      <c r="G1009" s="131">
        <v>72.73</v>
      </c>
      <c r="H1009" s="130" t="s">
        <v>776</v>
      </c>
      <c r="I1009" s="130" t="s">
        <v>777</v>
      </c>
      <c r="J1009" s="130" t="s">
        <v>170</v>
      </c>
    </row>
    <row r="1010" spans="1:10" ht="14.25" x14ac:dyDescent="0.15">
      <c r="A1010" s="130">
        <v>1009</v>
      </c>
      <c r="B1010" s="130">
        <v>6</v>
      </c>
      <c r="C1010" s="130">
        <v>3</v>
      </c>
      <c r="D1010" s="130">
        <v>1501</v>
      </c>
      <c r="E1010" s="130" t="str">
        <f t="shared" si="15"/>
        <v>6-3-1501</v>
      </c>
      <c r="F1010" s="131">
        <v>88.46</v>
      </c>
      <c r="G1010" s="131">
        <v>72.12</v>
      </c>
      <c r="H1010" s="130" t="s">
        <v>776</v>
      </c>
      <c r="I1010" s="130" t="s">
        <v>777</v>
      </c>
      <c r="J1010" s="130" t="s">
        <v>366</v>
      </c>
    </row>
    <row r="1011" spans="1:10" ht="14.25" x14ac:dyDescent="0.15">
      <c r="A1011" s="130">
        <v>1010</v>
      </c>
      <c r="B1011" s="130">
        <v>6</v>
      </c>
      <c r="C1011" s="130">
        <v>3</v>
      </c>
      <c r="D1011" s="130">
        <v>1502</v>
      </c>
      <c r="E1011" s="130" t="str">
        <f t="shared" si="15"/>
        <v>6-3-1502</v>
      </c>
      <c r="F1011" s="131">
        <v>88.49</v>
      </c>
      <c r="G1011" s="131">
        <v>72.14</v>
      </c>
      <c r="H1011" s="130" t="s">
        <v>776</v>
      </c>
      <c r="I1011" s="130" t="s">
        <v>778</v>
      </c>
      <c r="J1011" s="130" t="s">
        <v>780</v>
      </c>
    </row>
    <row r="1012" spans="1:10" ht="14.25" x14ac:dyDescent="0.15">
      <c r="A1012" s="130">
        <v>1011</v>
      </c>
      <c r="B1012" s="130">
        <v>6</v>
      </c>
      <c r="C1012" s="130">
        <v>3</v>
      </c>
      <c r="D1012" s="130">
        <v>1503</v>
      </c>
      <c r="E1012" s="130" t="str">
        <f t="shared" si="15"/>
        <v>6-3-1503</v>
      </c>
      <c r="F1012" s="131">
        <v>88.49</v>
      </c>
      <c r="G1012" s="131">
        <v>72.14</v>
      </c>
      <c r="H1012" s="130" t="s">
        <v>776</v>
      </c>
      <c r="I1012" s="130" t="s">
        <v>778</v>
      </c>
      <c r="J1012" s="130" t="s">
        <v>169</v>
      </c>
    </row>
    <row r="1013" spans="1:10" ht="14.25" x14ac:dyDescent="0.15">
      <c r="A1013" s="130">
        <v>1012</v>
      </c>
      <c r="B1013" s="130">
        <v>6</v>
      </c>
      <c r="C1013" s="130">
        <v>3</v>
      </c>
      <c r="D1013" s="130">
        <v>1504</v>
      </c>
      <c r="E1013" s="130" t="str">
        <f t="shared" si="15"/>
        <v>6-3-1504</v>
      </c>
      <c r="F1013" s="131">
        <v>89.21</v>
      </c>
      <c r="G1013" s="131">
        <v>72.73</v>
      </c>
      <c r="H1013" s="130" t="s">
        <v>776</v>
      </c>
      <c r="I1013" s="130" t="s">
        <v>777</v>
      </c>
      <c r="J1013" s="130" t="s">
        <v>170</v>
      </c>
    </row>
    <row r="1014" spans="1:10" ht="14.25" x14ac:dyDescent="0.15">
      <c r="A1014" s="130">
        <v>1013</v>
      </c>
      <c r="B1014" s="130">
        <v>7</v>
      </c>
      <c r="C1014" s="130">
        <v>1</v>
      </c>
      <c r="D1014" s="130">
        <v>101</v>
      </c>
      <c r="E1014" s="130" t="str">
        <f t="shared" si="15"/>
        <v>7-1-101</v>
      </c>
      <c r="F1014" s="131">
        <v>89.45</v>
      </c>
      <c r="G1014" s="131">
        <v>76.819999999999993</v>
      </c>
      <c r="H1014" s="130" t="s">
        <v>776</v>
      </c>
      <c r="I1014" s="130" t="s">
        <v>777</v>
      </c>
      <c r="J1014" s="130" t="s">
        <v>781</v>
      </c>
    </row>
    <row r="1015" spans="1:10" ht="14.25" x14ac:dyDescent="0.15">
      <c r="A1015" s="130">
        <v>1014</v>
      </c>
      <c r="B1015" s="130">
        <v>7</v>
      </c>
      <c r="C1015" s="130">
        <v>1</v>
      </c>
      <c r="D1015" s="130">
        <v>102</v>
      </c>
      <c r="E1015" s="130" t="str">
        <f t="shared" si="15"/>
        <v>7-1-102</v>
      </c>
      <c r="F1015" s="131">
        <v>87.94</v>
      </c>
      <c r="G1015" s="131">
        <v>75.52</v>
      </c>
      <c r="H1015" s="130" t="s">
        <v>776</v>
      </c>
      <c r="I1015" s="130" t="s">
        <v>778</v>
      </c>
      <c r="J1015" s="130" t="s">
        <v>782</v>
      </c>
    </row>
    <row r="1016" spans="1:10" ht="14.25" x14ac:dyDescent="0.15">
      <c r="A1016" s="130">
        <v>1015</v>
      </c>
      <c r="B1016" s="130">
        <v>7</v>
      </c>
      <c r="C1016" s="130">
        <v>1</v>
      </c>
      <c r="D1016" s="130">
        <v>103</v>
      </c>
      <c r="E1016" s="130" t="str">
        <f t="shared" si="15"/>
        <v>7-1-103</v>
      </c>
      <c r="F1016" s="131">
        <v>88.88</v>
      </c>
      <c r="G1016" s="131">
        <v>76.33</v>
      </c>
      <c r="H1016" s="130" t="s">
        <v>776</v>
      </c>
      <c r="I1016" s="130" t="s">
        <v>778</v>
      </c>
      <c r="J1016" s="130" t="s">
        <v>171</v>
      </c>
    </row>
    <row r="1017" spans="1:10" ht="14.25" x14ac:dyDescent="0.15">
      <c r="A1017" s="130">
        <v>1016</v>
      </c>
      <c r="B1017" s="130">
        <v>7</v>
      </c>
      <c r="C1017" s="130">
        <v>1</v>
      </c>
      <c r="D1017" s="130">
        <v>104</v>
      </c>
      <c r="E1017" s="130" t="str">
        <f t="shared" si="15"/>
        <v>7-1-104</v>
      </c>
      <c r="F1017" s="131">
        <v>88.77</v>
      </c>
      <c r="G1017" s="131">
        <v>76.239999999999995</v>
      </c>
      <c r="H1017" s="130" t="s">
        <v>776</v>
      </c>
      <c r="I1017" s="130" t="s">
        <v>777</v>
      </c>
      <c r="J1017" s="130" t="s">
        <v>367</v>
      </c>
    </row>
    <row r="1018" spans="1:10" ht="14.25" x14ac:dyDescent="0.15">
      <c r="A1018" s="130">
        <v>1017</v>
      </c>
      <c r="B1018" s="130">
        <v>7</v>
      </c>
      <c r="C1018" s="130">
        <v>1</v>
      </c>
      <c r="D1018" s="130">
        <v>201</v>
      </c>
      <c r="E1018" s="130" t="str">
        <f t="shared" si="15"/>
        <v>7-1-201</v>
      </c>
      <c r="F1018" s="131">
        <v>89.51</v>
      </c>
      <c r="G1018" s="131">
        <v>76.87</v>
      </c>
      <c r="H1018" s="130" t="s">
        <v>776</v>
      </c>
      <c r="I1018" s="130" t="s">
        <v>777</v>
      </c>
      <c r="J1018" s="130" t="s">
        <v>783</v>
      </c>
    </row>
    <row r="1019" spans="1:10" ht="14.25" x14ac:dyDescent="0.15">
      <c r="A1019" s="130">
        <v>1018</v>
      </c>
      <c r="B1019" s="130">
        <v>7</v>
      </c>
      <c r="C1019" s="130">
        <v>1</v>
      </c>
      <c r="D1019" s="130">
        <v>202</v>
      </c>
      <c r="E1019" s="130" t="str">
        <f t="shared" si="15"/>
        <v>7-1-202</v>
      </c>
      <c r="F1019" s="131">
        <v>87.94</v>
      </c>
      <c r="G1019" s="131">
        <v>75.52</v>
      </c>
      <c r="H1019" s="130" t="s">
        <v>776</v>
      </c>
      <c r="I1019" s="130" t="s">
        <v>778</v>
      </c>
      <c r="J1019" s="130" t="s">
        <v>782</v>
      </c>
    </row>
    <row r="1020" spans="1:10" ht="14.25" x14ac:dyDescent="0.15">
      <c r="A1020" s="130">
        <v>1019</v>
      </c>
      <c r="B1020" s="130">
        <v>7</v>
      </c>
      <c r="C1020" s="130">
        <v>1</v>
      </c>
      <c r="D1020" s="130">
        <v>203</v>
      </c>
      <c r="E1020" s="130" t="str">
        <f t="shared" si="15"/>
        <v>7-1-203</v>
      </c>
      <c r="F1020" s="131">
        <v>88.88</v>
      </c>
      <c r="G1020" s="131">
        <v>76.33</v>
      </c>
      <c r="H1020" s="130" t="s">
        <v>776</v>
      </c>
      <c r="I1020" s="130" t="s">
        <v>778</v>
      </c>
      <c r="J1020" s="130" t="s">
        <v>171</v>
      </c>
    </row>
    <row r="1021" spans="1:10" ht="14.25" x14ac:dyDescent="0.15">
      <c r="A1021" s="130">
        <v>1020</v>
      </c>
      <c r="B1021" s="130">
        <v>7</v>
      </c>
      <c r="C1021" s="130">
        <v>1</v>
      </c>
      <c r="D1021" s="130">
        <v>204</v>
      </c>
      <c r="E1021" s="130" t="str">
        <f t="shared" si="15"/>
        <v>7-1-204</v>
      </c>
      <c r="F1021" s="131">
        <v>88.83</v>
      </c>
      <c r="G1021" s="131">
        <v>76.290000000000006</v>
      </c>
      <c r="H1021" s="130" t="s">
        <v>776</v>
      </c>
      <c r="I1021" s="130" t="s">
        <v>777</v>
      </c>
      <c r="J1021" s="130" t="s">
        <v>367</v>
      </c>
    </row>
    <row r="1022" spans="1:10" ht="14.25" x14ac:dyDescent="0.15">
      <c r="A1022" s="130">
        <v>1021</v>
      </c>
      <c r="B1022" s="130">
        <v>7</v>
      </c>
      <c r="C1022" s="130">
        <v>1</v>
      </c>
      <c r="D1022" s="130">
        <v>301</v>
      </c>
      <c r="E1022" s="130" t="str">
        <f t="shared" si="15"/>
        <v>7-1-301</v>
      </c>
      <c r="F1022" s="131">
        <v>89.51</v>
      </c>
      <c r="G1022" s="131">
        <v>76.87</v>
      </c>
      <c r="H1022" s="130" t="s">
        <v>776</v>
      </c>
      <c r="I1022" s="130" t="s">
        <v>777</v>
      </c>
      <c r="J1022" s="130" t="s">
        <v>783</v>
      </c>
    </row>
    <row r="1023" spans="1:10" ht="14.25" x14ac:dyDescent="0.15">
      <c r="A1023" s="130">
        <v>1022</v>
      </c>
      <c r="B1023" s="130">
        <v>7</v>
      </c>
      <c r="C1023" s="130">
        <v>1</v>
      </c>
      <c r="D1023" s="130">
        <v>302</v>
      </c>
      <c r="E1023" s="130" t="str">
        <f t="shared" si="15"/>
        <v>7-1-302</v>
      </c>
      <c r="F1023" s="131">
        <v>87.94</v>
      </c>
      <c r="G1023" s="131">
        <v>75.52</v>
      </c>
      <c r="H1023" s="130" t="s">
        <v>776</v>
      </c>
      <c r="I1023" s="130" t="s">
        <v>778</v>
      </c>
      <c r="J1023" s="130" t="s">
        <v>782</v>
      </c>
    </row>
    <row r="1024" spans="1:10" ht="14.25" x14ac:dyDescent="0.15">
      <c r="A1024" s="130">
        <v>1023</v>
      </c>
      <c r="B1024" s="130">
        <v>7</v>
      </c>
      <c r="C1024" s="130">
        <v>1</v>
      </c>
      <c r="D1024" s="130">
        <v>303</v>
      </c>
      <c r="E1024" s="130" t="str">
        <f t="shared" si="15"/>
        <v>7-1-303</v>
      </c>
      <c r="F1024" s="131">
        <v>88.88</v>
      </c>
      <c r="G1024" s="131">
        <v>76.33</v>
      </c>
      <c r="H1024" s="130" t="s">
        <v>776</v>
      </c>
      <c r="I1024" s="130" t="s">
        <v>778</v>
      </c>
      <c r="J1024" s="130" t="s">
        <v>171</v>
      </c>
    </row>
    <row r="1025" spans="1:10" ht="14.25" x14ac:dyDescent="0.15">
      <c r="A1025" s="130">
        <v>1024</v>
      </c>
      <c r="B1025" s="130">
        <v>7</v>
      </c>
      <c r="C1025" s="130">
        <v>1</v>
      </c>
      <c r="D1025" s="130">
        <v>304</v>
      </c>
      <c r="E1025" s="130" t="str">
        <f t="shared" si="15"/>
        <v>7-1-304</v>
      </c>
      <c r="F1025" s="131">
        <v>88.83</v>
      </c>
      <c r="G1025" s="131">
        <v>76.290000000000006</v>
      </c>
      <c r="H1025" s="130" t="s">
        <v>776</v>
      </c>
      <c r="I1025" s="130" t="s">
        <v>777</v>
      </c>
      <c r="J1025" s="130" t="s">
        <v>367</v>
      </c>
    </row>
    <row r="1026" spans="1:10" ht="14.25" x14ac:dyDescent="0.15">
      <c r="A1026" s="130">
        <v>1025</v>
      </c>
      <c r="B1026" s="130">
        <v>7</v>
      </c>
      <c r="C1026" s="130">
        <v>1</v>
      </c>
      <c r="D1026" s="130">
        <v>401</v>
      </c>
      <c r="E1026" s="130" t="str">
        <f t="shared" ref="E1026:E1089" si="16">B1026&amp;-C1026&amp;-D1026</f>
        <v>7-1-401</v>
      </c>
      <c r="F1026" s="131">
        <v>89.51</v>
      </c>
      <c r="G1026" s="131">
        <v>76.87</v>
      </c>
      <c r="H1026" s="130" t="s">
        <v>776</v>
      </c>
      <c r="I1026" s="130" t="s">
        <v>777</v>
      </c>
      <c r="J1026" s="130" t="s">
        <v>783</v>
      </c>
    </row>
    <row r="1027" spans="1:10" ht="14.25" x14ac:dyDescent="0.15">
      <c r="A1027" s="130">
        <v>1026</v>
      </c>
      <c r="B1027" s="130">
        <v>7</v>
      </c>
      <c r="C1027" s="130">
        <v>1</v>
      </c>
      <c r="D1027" s="130">
        <v>402</v>
      </c>
      <c r="E1027" s="130" t="str">
        <f t="shared" si="16"/>
        <v>7-1-402</v>
      </c>
      <c r="F1027" s="131">
        <v>87.94</v>
      </c>
      <c r="G1027" s="131">
        <v>75.52</v>
      </c>
      <c r="H1027" s="130" t="s">
        <v>776</v>
      </c>
      <c r="I1027" s="130" t="s">
        <v>778</v>
      </c>
      <c r="J1027" s="130" t="s">
        <v>782</v>
      </c>
    </row>
    <row r="1028" spans="1:10" ht="14.25" x14ac:dyDescent="0.15">
      <c r="A1028" s="130">
        <v>1027</v>
      </c>
      <c r="B1028" s="130">
        <v>7</v>
      </c>
      <c r="C1028" s="130">
        <v>1</v>
      </c>
      <c r="D1028" s="130">
        <v>403</v>
      </c>
      <c r="E1028" s="130" t="str">
        <f t="shared" si="16"/>
        <v>7-1-403</v>
      </c>
      <c r="F1028" s="131">
        <v>88.88</v>
      </c>
      <c r="G1028" s="131">
        <v>76.33</v>
      </c>
      <c r="H1028" s="130" t="s">
        <v>776</v>
      </c>
      <c r="I1028" s="130" t="s">
        <v>778</v>
      </c>
      <c r="J1028" s="130" t="s">
        <v>171</v>
      </c>
    </row>
    <row r="1029" spans="1:10" ht="14.25" x14ac:dyDescent="0.15">
      <c r="A1029" s="130">
        <v>1028</v>
      </c>
      <c r="B1029" s="130">
        <v>7</v>
      </c>
      <c r="C1029" s="130">
        <v>1</v>
      </c>
      <c r="D1029" s="130">
        <v>404</v>
      </c>
      <c r="E1029" s="130" t="str">
        <f t="shared" si="16"/>
        <v>7-1-404</v>
      </c>
      <c r="F1029" s="131">
        <v>88.83</v>
      </c>
      <c r="G1029" s="131">
        <v>76.290000000000006</v>
      </c>
      <c r="H1029" s="130" t="s">
        <v>776</v>
      </c>
      <c r="I1029" s="130" t="s">
        <v>777</v>
      </c>
      <c r="J1029" s="130" t="s">
        <v>367</v>
      </c>
    </row>
    <row r="1030" spans="1:10" ht="14.25" x14ac:dyDescent="0.15">
      <c r="A1030" s="130">
        <v>1029</v>
      </c>
      <c r="B1030" s="130">
        <v>7</v>
      </c>
      <c r="C1030" s="130">
        <v>1</v>
      </c>
      <c r="D1030" s="130">
        <v>501</v>
      </c>
      <c r="E1030" s="130" t="str">
        <f t="shared" si="16"/>
        <v>7-1-501</v>
      </c>
      <c r="F1030" s="131">
        <v>89.51</v>
      </c>
      <c r="G1030" s="131">
        <v>76.87</v>
      </c>
      <c r="H1030" s="130" t="s">
        <v>776</v>
      </c>
      <c r="I1030" s="130" t="s">
        <v>777</v>
      </c>
      <c r="J1030" s="130" t="s">
        <v>783</v>
      </c>
    </row>
    <row r="1031" spans="1:10" ht="14.25" x14ac:dyDescent="0.15">
      <c r="A1031" s="130">
        <v>1030</v>
      </c>
      <c r="B1031" s="130">
        <v>7</v>
      </c>
      <c r="C1031" s="130">
        <v>1</v>
      </c>
      <c r="D1031" s="130">
        <v>502</v>
      </c>
      <c r="E1031" s="130" t="str">
        <f t="shared" si="16"/>
        <v>7-1-502</v>
      </c>
      <c r="F1031" s="131">
        <v>87.94</v>
      </c>
      <c r="G1031" s="131">
        <v>75.52</v>
      </c>
      <c r="H1031" s="130" t="s">
        <v>776</v>
      </c>
      <c r="I1031" s="130" t="s">
        <v>778</v>
      </c>
      <c r="J1031" s="130" t="s">
        <v>782</v>
      </c>
    </row>
    <row r="1032" spans="1:10" ht="14.25" x14ac:dyDescent="0.15">
      <c r="A1032" s="130">
        <v>1031</v>
      </c>
      <c r="B1032" s="130">
        <v>7</v>
      </c>
      <c r="C1032" s="130">
        <v>1</v>
      </c>
      <c r="D1032" s="130">
        <v>503</v>
      </c>
      <c r="E1032" s="130" t="str">
        <f t="shared" si="16"/>
        <v>7-1-503</v>
      </c>
      <c r="F1032" s="131">
        <v>88.88</v>
      </c>
      <c r="G1032" s="131">
        <v>76.33</v>
      </c>
      <c r="H1032" s="130" t="s">
        <v>776</v>
      </c>
      <c r="I1032" s="130" t="s">
        <v>778</v>
      </c>
      <c r="J1032" s="130" t="s">
        <v>171</v>
      </c>
    </row>
    <row r="1033" spans="1:10" ht="14.25" x14ac:dyDescent="0.15">
      <c r="A1033" s="130">
        <v>1032</v>
      </c>
      <c r="B1033" s="130">
        <v>7</v>
      </c>
      <c r="C1033" s="130">
        <v>1</v>
      </c>
      <c r="D1033" s="130">
        <v>504</v>
      </c>
      <c r="E1033" s="130" t="str">
        <f t="shared" si="16"/>
        <v>7-1-504</v>
      </c>
      <c r="F1033" s="131">
        <v>88.83</v>
      </c>
      <c r="G1033" s="131">
        <v>76.290000000000006</v>
      </c>
      <c r="H1033" s="130" t="s">
        <v>776</v>
      </c>
      <c r="I1033" s="130" t="s">
        <v>777</v>
      </c>
      <c r="J1033" s="130" t="s">
        <v>367</v>
      </c>
    </row>
    <row r="1034" spans="1:10" ht="14.25" x14ac:dyDescent="0.15">
      <c r="A1034" s="130">
        <v>1033</v>
      </c>
      <c r="B1034" s="130">
        <v>7</v>
      </c>
      <c r="C1034" s="130">
        <v>1</v>
      </c>
      <c r="D1034" s="130">
        <v>601</v>
      </c>
      <c r="E1034" s="130" t="str">
        <f t="shared" si="16"/>
        <v>7-1-601</v>
      </c>
      <c r="F1034" s="131">
        <v>89.51</v>
      </c>
      <c r="G1034" s="131">
        <v>76.87</v>
      </c>
      <c r="H1034" s="130" t="s">
        <v>776</v>
      </c>
      <c r="I1034" s="130" t="s">
        <v>777</v>
      </c>
      <c r="J1034" s="130" t="s">
        <v>783</v>
      </c>
    </row>
    <row r="1035" spans="1:10" ht="14.25" x14ac:dyDescent="0.15">
      <c r="A1035" s="130">
        <v>1034</v>
      </c>
      <c r="B1035" s="130">
        <v>7</v>
      </c>
      <c r="C1035" s="130">
        <v>1</v>
      </c>
      <c r="D1035" s="130">
        <v>602</v>
      </c>
      <c r="E1035" s="130" t="str">
        <f t="shared" si="16"/>
        <v>7-1-602</v>
      </c>
      <c r="F1035" s="131">
        <v>87.94</v>
      </c>
      <c r="G1035" s="131">
        <v>75.52</v>
      </c>
      <c r="H1035" s="130" t="s">
        <v>776</v>
      </c>
      <c r="I1035" s="130" t="s">
        <v>778</v>
      </c>
      <c r="J1035" s="130" t="s">
        <v>782</v>
      </c>
    </row>
    <row r="1036" spans="1:10" ht="14.25" x14ac:dyDescent="0.15">
      <c r="A1036" s="130">
        <v>1035</v>
      </c>
      <c r="B1036" s="130">
        <v>7</v>
      </c>
      <c r="C1036" s="130">
        <v>1</v>
      </c>
      <c r="D1036" s="130">
        <v>603</v>
      </c>
      <c r="E1036" s="130" t="str">
        <f t="shared" si="16"/>
        <v>7-1-603</v>
      </c>
      <c r="F1036" s="131">
        <v>88.88</v>
      </c>
      <c r="G1036" s="131">
        <v>76.33</v>
      </c>
      <c r="H1036" s="130" t="s">
        <v>776</v>
      </c>
      <c r="I1036" s="130" t="s">
        <v>778</v>
      </c>
      <c r="J1036" s="130" t="s">
        <v>171</v>
      </c>
    </row>
    <row r="1037" spans="1:10" ht="14.25" x14ac:dyDescent="0.15">
      <c r="A1037" s="130">
        <v>1036</v>
      </c>
      <c r="B1037" s="130">
        <v>7</v>
      </c>
      <c r="C1037" s="130">
        <v>1</v>
      </c>
      <c r="D1037" s="130">
        <v>604</v>
      </c>
      <c r="E1037" s="130" t="str">
        <f t="shared" si="16"/>
        <v>7-1-604</v>
      </c>
      <c r="F1037" s="131">
        <v>88.83</v>
      </c>
      <c r="G1037" s="131">
        <v>76.290000000000006</v>
      </c>
      <c r="H1037" s="130" t="s">
        <v>776</v>
      </c>
      <c r="I1037" s="130" t="s">
        <v>777</v>
      </c>
      <c r="J1037" s="130" t="s">
        <v>367</v>
      </c>
    </row>
    <row r="1038" spans="1:10" ht="14.25" x14ac:dyDescent="0.15">
      <c r="A1038" s="130">
        <v>1037</v>
      </c>
      <c r="B1038" s="130">
        <v>7</v>
      </c>
      <c r="C1038" s="130">
        <v>1</v>
      </c>
      <c r="D1038" s="130">
        <v>701</v>
      </c>
      <c r="E1038" s="130" t="str">
        <f t="shared" si="16"/>
        <v>7-1-701</v>
      </c>
      <c r="F1038" s="131">
        <v>89.51</v>
      </c>
      <c r="G1038" s="131">
        <v>76.87</v>
      </c>
      <c r="H1038" s="130" t="s">
        <v>776</v>
      </c>
      <c r="I1038" s="130" t="s">
        <v>777</v>
      </c>
      <c r="J1038" s="130" t="s">
        <v>783</v>
      </c>
    </row>
    <row r="1039" spans="1:10" ht="14.25" x14ac:dyDescent="0.15">
      <c r="A1039" s="130">
        <v>1038</v>
      </c>
      <c r="B1039" s="130">
        <v>7</v>
      </c>
      <c r="C1039" s="130">
        <v>1</v>
      </c>
      <c r="D1039" s="130">
        <v>702</v>
      </c>
      <c r="E1039" s="130" t="str">
        <f t="shared" si="16"/>
        <v>7-1-702</v>
      </c>
      <c r="F1039" s="131">
        <v>87.94</v>
      </c>
      <c r="G1039" s="131">
        <v>75.52</v>
      </c>
      <c r="H1039" s="130" t="s">
        <v>776</v>
      </c>
      <c r="I1039" s="130" t="s">
        <v>778</v>
      </c>
      <c r="J1039" s="130" t="s">
        <v>782</v>
      </c>
    </row>
    <row r="1040" spans="1:10" ht="14.25" x14ac:dyDescent="0.15">
      <c r="A1040" s="130">
        <v>1039</v>
      </c>
      <c r="B1040" s="130">
        <v>7</v>
      </c>
      <c r="C1040" s="130">
        <v>1</v>
      </c>
      <c r="D1040" s="130">
        <v>703</v>
      </c>
      <c r="E1040" s="130" t="str">
        <f t="shared" si="16"/>
        <v>7-1-703</v>
      </c>
      <c r="F1040" s="131">
        <v>88.88</v>
      </c>
      <c r="G1040" s="131">
        <v>76.33</v>
      </c>
      <c r="H1040" s="130" t="s">
        <v>776</v>
      </c>
      <c r="I1040" s="130" t="s">
        <v>778</v>
      </c>
      <c r="J1040" s="130" t="s">
        <v>171</v>
      </c>
    </row>
    <row r="1041" spans="1:10" ht="14.25" x14ac:dyDescent="0.15">
      <c r="A1041" s="130">
        <v>1040</v>
      </c>
      <c r="B1041" s="130">
        <v>7</v>
      </c>
      <c r="C1041" s="130">
        <v>1</v>
      </c>
      <c r="D1041" s="130">
        <v>704</v>
      </c>
      <c r="E1041" s="130" t="str">
        <f t="shared" si="16"/>
        <v>7-1-704</v>
      </c>
      <c r="F1041" s="131">
        <v>88.83</v>
      </c>
      <c r="G1041" s="131">
        <v>76.290000000000006</v>
      </c>
      <c r="H1041" s="130" t="s">
        <v>776</v>
      </c>
      <c r="I1041" s="130" t="s">
        <v>777</v>
      </c>
      <c r="J1041" s="130" t="s">
        <v>367</v>
      </c>
    </row>
    <row r="1042" spans="1:10" ht="14.25" x14ac:dyDescent="0.15">
      <c r="A1042" s="130">
        <v>1041</v>
      </c>
      <c r="B1042" s="130">
        <v>7</v>
      </c>
      <c r="C1042" s="130">
        <v>1</v>
      </c>
      <c r="D1042" s="130">
        <v>801</v>
      </c>
      <c r="E1042" s="130" t="str">
        <f t="shared" si="16"/>
        <v>7-1-801</v>
      </c>
      <c r="F1042" s="131">
        <v>89.51</v>
      </c>
      <c r="G1042" s="131">
        <v>76.87</v>
      </c>
      <c r="H1042" s="130" t="s">
        <v>776</v>
      </c>
      <c r="I1042" s="130" t="s">
        <v>777</v>
      </c>
      <c r="J1042" s="130" t="s">
        <v>783</v>
      </c>
    </row>
    <row r="1043" spans="1:10" ht="14.25" x14ac:dyDescent="0.15">
      <c r="A1043" s="130">
        <v>1042</v>
      </c>
      <c r="B1043" s="130">
        <v>7</v>
      </c>
      <c r="C1043" s="130">
        <v>1</v>
      </c>
      <c r="D1043" s="130">
        <v>802</v>
      </c>
      <c r="E1043" s="130" t="str">
        <f t="shared" si="16"/>
        <v>7-1-802</v>
      </c>
      <c r="F1043" s="131">
        <v>87.94</v>
      </c>
      <c r="G1043" s="131">
        <v>75.52</v>
      </c>
      <c r="H1043" s="130" t="s">
        <v>776</v>
      </c>
      <c r="I1043" s="130" t="s">
        <v>778</v>
      </c>
      <c r="J1043" s="130" t="s">
        <v>782</v>
      </c>
    </row>
    <row r="1044" spans="1:10" ht="14.25" x14ac:dyDescent="0.15">
      <c r="A1044" s="130">
        <v>1043</v>
      </c>
      <c r="B1044" s="130">
        <v>7</v>
      </c>
      <c r="C1044" s="130">
        <v>1</v>
      </c>
      <c r="D1044" s="130">
        <v>803</v>
      </c>
      <c r="E1044" s="130" t="str">
        <f t="shared" si="16"/>
        <v>7-1-803</v>
      </c>
      <c r="F1044" s="131">
        <v>88.88</v>
      </c>
      <c r="G1044" s="131">
        <v>76.33</v>
      </c>
      <c r="H1044" s="130" t="s">
        <v>776</v>
      </c>
      <c r="I1044" s="130" t="s">
        <v>778</v>
      </c>
      <c r="J1044" s="130" t="s">
        <v>171</v>
      </c>
    </row>
    <row r="1045" spans="1:10" ht="14.25" x14ac:dyDescent="0.15">
      <c r="A1045" s="130">
        <v>1044</v>
      </c>
      <c r="B1045" s="130">
        <v>7</v>
      </c>
      <c r="C1045" s="130">
        <v>1</v>
      </c>
      <c r="D1045" s="130">
        <v>804</v>
      </c>
      <c r="E1045" s="130" t="str">
        <f t="shared" si="16"/>
        <v>7-1-804</v>
      </c>
      <c r="F1045" s="131">
        <v>88.83</v>
      </c>
      <c r="G1045" s="131">
        <v>76.290000000000006</v>
      </c>
      <c r="H1045" s="130" t="s">
        <v>776</v>
      </c>
      <c r="I1045" s="130" t="s">
        <v>777</v>
      </c>
      <c r="J1045" s="130" t="s">
        <v>367</v>
      </c>
    </row>
    <row r="1046" spans="1:10" ht="14.25" x14ac:dyDescent="0.15">
      <c r="A1046" s="130">
        <v>1045</v>
      </c>
      <c r="B1046" s="130">
        <v>7</v>
      </c>
      <c r="C1046" s="130">
        <v>1</v>
      </c>
      <c r="D1046" s="130">
        <v>901</v>
      </c>
      <c r="E1046" s="130" t="str">
        <f t="shared" si="16"/>
        <v>7-1-901</v>
      </c>
      <c r="F1046" s="131">
        <v>89.51</v>
      </c>
      <c r="G1046" s="131">
        <v>76.87</v>
      </c>
      <c r="H1046" s="130" t="s">
        <v>776</v>
      </c>
      <c r="I1046" s="130" t="s">
        <v>777</v>
      </c>
      <c r="J1046" s="130" t="s">
        <v>783</v>
      </c>
    </row>
    <row r="1047" spans="1:10" ht="14.25" x14ac:dyDescent="0.15">
      <c r="A1047" s="130">
        <v>1046</v>
      </c>
      <c r="B1047" s="130">
        <v>7</v>
      </c>
      <c r="C1047" s="130">
        <v>1</v>
      </c>
      <c r="D1047" s="130">
        <v>902</v>
      </c>
      <c r="E1047" s="130" t="str">
        <f t="shared" si="16"/>
        <v>7-1-902</v>
      </c>
      <c r="F1047" s="131">
        <v>87.94</v>
      </c>
      <c r="G1047" s="131">
        <v>75.52</v>
      </c>
      <c r="H1047" s="130" t="s">
        <v>776</v>
      </c>
      <c r="I1047" s="130" t="s">
        <v>778</v>
      </c>
      <c r="J1047" s="130" t="s">
        <v>782</v>
      </c>
    </row>
    <row r="1048" spans="1:10" ht="14.25" x14ac:dyDescent="0.15">
      <c r="A1048" s="130">
        <v>1047</v>
      </c>
      <c r="B1048" s="130">
        <v>7</v>
      </c>
      <c r="C1048" s="130">
        <v>1</v>
      </c>
      <c r="D1048" s="130">
        <v>903</v>
      </c>
      <c r="E1048" s="130" t="str">
        <f t="shared" si="16"/>
        <v>7-1-903</v>
      </c>
      <c r="F1048" s="131">
        <v>88.88</v>
      </c>
      <c r="G1048" s="131">
        <v>76.33</v>
      </c>
      <c r="H1048" s="130" t="s">
        <v>776</v>
      </c>
      <c r="I1048" s="130" t="s">
        <v>778</v>
      </c>
      <c r="J1048" s="130" t="s">
        <v>171</v>
      </c>
    </row>
    <row r="1049" spans="1:10" ht="14.25" x14ac:dyDescent="0.15">
      <c r="A1049" s="130">
        <v>1048</v>
      </c>
      <c r="B1049" s="130">
        <v>7</v>
      </c>
      <c r="C1049" s="130">
        <v>1</v>
      </c>
      <c r="D1049" s="130">
        <v>904</v>
      </c>
      <c r="E1049" s="130" t="str">
        <f t="shared" si="16"/>
        <v>7-1-904</v>
      </c>
      <c r="F1049" s="131">
        <v>88.83</v>
      </c>
      <c r="G1049" s="131">
        <v>76.290000000000006</v>
      </c>
      <c r="H1049" s="130" t="s">
        <v>776</v>
      </c>
      <c r="I1049" s="130" t="s">
        <v>777</v>
      </c>
      <c r="J1049" s="130" t="s">
        <v>367</v>
      </c>
    </row>
    <row r="1050" spans="1:10" ht="14.25" x14ac:dyDescent="0.15">
      <c r="A1050" s="130">
        <v>1049</v>
      </c>
      <c r="B1050" s="130">
        <v>7</v>
      </c>
      <c r="C1050" s="130">
        <v>1</v>
      </c>
      <c r="D1050" s="130">
        <v>1001</v>
      </c>
      <c r="E1050" s="130" t="str">
        <f t="shared" si="16"/>
        <v>7-1-1001</v>
      </c>
      <c r="F1050" s="131">
        <v>89.51</v>
      </c>
      <c r="G1050" s="131">
        <v>76.87</v>
      </c>
      <c r="H1050" s="130" t="s">
        <v>776</v>
      </c>
      <c r="I1050" s="130" t="s">
        <v>777</v>
      </c>
      <c r="J1050" s="130" t="s">
        <v>783</v>
      </c>
    </row>
    <row r="1051" spans="1:10" ht="14.25" x14ac:dyDescent="0.15">
      <c r="A1051" s="130">
        <v>1050</v>
      </c>
      <c r="B1051" s="130">
        <v>7</v>
      </c>
      <c r="C1051" s="130">
        <v>1</v>
      </c>
      <c r="D1051" s="130">
        <v>1002</v>
      </c>
      <c r="E1051" s="130" t="str">
        <f t="shared" si="16"/>
        <v>7-1-1002</v>
      </c>
      <c r="F1051" s="131">
        <v>87.94</v>
      </c>
      <c r="G1051" s="131">
        <v>75.52</v>
      </c>
      <c r="H1051" s="130" t="s">
        <v>776</v>
      </c>
      <c r="I1051" s="130" t="s">
        <v>778</v>
      </c>
      <c r="J1051" s="130" t="s">
        <v>782</v>
      </c>
    </row>
    <row r="1052" spans="1:10" ht="14.25" x14ac:dyDescent="0.15">
      <c r="A1052" s="130">
        <v>1051</v>
      </c>
      <c r="B1052" s="130">
        <v>7</v>
      </c>
      <c r="C1052" s="130">
        <v>1</v>
      </c>
      <c r="D1052" s="130">
        <v>1003</v>
      </c>
      <c r="E1052" s="130" t="str">
        <f t="shared" si="16"/>
        <v>7-1-1003</v>
      </c>
      <c r="F1052" s="131">
        <v>88.88</v>
      </c>
      <c r="G1052" s="131">
        <v>76.33</v>
      </c>
      <c r="H1052" s="130" t="s">
        <v>776</v>
      </c>
      <c r="I1052" s="130" t="s">
        <v>778</v>
      </c>
      <c r="J1052" s="130" t="s">
        <v>171</v>
      </c>
    </row>
    <row r="1053" spans="1:10" ht="14.25" x14ac:dyDescent="0.15">
      <c r="A1053" s="130">
        <v>1052</v>
      </c>
      <c r="B1053" s="130">
        <v>7</v>
      </c>
      <c r="C1053" s="130">
        <v>1</v>
      </c>
      <c r="D1053" s="130">
        <v>1004</v>
      </c>
      <c r="E1053" s="130" t="str">
        <f t="shared" si="16"/>
        <v>7-1-1004</v>
      </c>
      <c r="F1053" s="131">
        <v>88.83</v>
      </c>
      <c r="G1053" s="131">
        <v>76.290000000000006</v>
      </c>
      <c r="H1053" s="130" t="s">
        <v>776</v>
      </c>
      <c r="I1053" s="130" t="s">
        <v>777</v>
      </c>
      <c r="J1053" s="130" t="s">
        <v>367</v>
      </c>
    </row>
    <row r="1054" spans="1:10" ht="14.25" x14ac:dyDescent="0.15">
      <c r="A1054" s="130">
        <v>1053</v>
      </c>
      <c r="B1054" s="130">
        <v>7</v>
      </c>
      <c r="C1054" s="130">
        <v>1</v>
      </c>
      <c r="D1054" s="130">
        <v>1101</v>
      </c>
      <c r="E1054" s="130" t="str">
        <f t="shared" si="16"/>
        <v>7-1-1101</v>
      </c>
      <c r="F1054" s="131">
        <v>89.51</v>
      </c>
      <c r="G1054" s="131">
        <v>76.87</v>
      </c>
      <c r="H1054" s="130" t="s">
        <v>776</v>
      </c>
      <c r="I1054" s="130" t="s">
        <v>777</v>
      </c>
      <c r="J1054" s="130" t="s">
        <v>783</v>
      </c>
    </row>
    <row r="1055" spans="1:10" ht="14.25" x14ac:dyDescent="0.15">
      <c r="A1055" s="130">
        <v>1054</v>
      </c>
      <c r="B1055" s="130">
        <v>7</v>
      </c>
      <c r="C1055" s="130">
        <v>1</v>
      </c>
      <c r="D1055" s="130">
        <v>1102</v>
      </c>
      <c r="E1055" s="130" t="str">
        <f t="shared" si="16"/>
        <v>7-1-1102</v>
      </c>
      <c r="F1055" s="131">
        <v>87.94</v>
      </c>
      <c r="G1055" s="131">
        <v>75.52</v>
      </c>
      <c r="H1055" s="130" t="s">
        <v>776</v>
      </c>
      <c r="I1055" s="130" t="s">
        <v>778</v>
      </c>
      <c r="J1055" s="130" t="s">
        <v>782</v>
      </c>
    </row>
    <row r="1056" spans="1:10" ht="14.25" x14ac:dyDescent="0.15">
      <c r="A1056" s="130">
        <v>1055</v>
      </c>
      <c r="B1056" s="130">
        <v>7</v>
      </c>
      <c r="C1056" s="130">
        <v>1</v>
      </c>
      <c r="D1056" s="130">
        <v>1103</v>
      </c>
      <c r="E1056" s="130" t="str">
        <f t="shared" si="16"/>
        <v>7-1-1103</v>
      </c>
      <c r="F1056" s="131">
        <v>88.88</v>
      </c>
      <c r="G1056" s="131">
        <v>76.33</v>
      </c>
      <c r="H1056" s="130" t="s">
        <v>776</v>
      </c>
      <c r="I1056" s="130" t="s">
        <v>778</v>
      </c>
      <c r="J1056" s="130" t="s">
        <v>171</v>
      </c>
    </row>
    <row r="1057" spans="1:10" ht="14.25" x14ac:dyDescent="0.15">
      <c r="A1057" s="130">
        <v>1056</v>
      </c>
      <c r="B1057" s="130">
        <v>7</v>
      </c>
      <c r="C1057" s="130">
        <v>1</v>
      </c>
      <c r="D1057" s="130">
        <v>1104</v>
      </c>
      <c r="E1057" s="130" t="str">
        <f t="shared" si="16"/>
        <v>7-1-1104</v>
      </c>
      <c r="F1057" s="131">
        <v>88.83</v>
      </c>
      <c r="G1057" s="131">
        <v>76.290000000000006</v>
      </c>
      <c r="H1057" s="130" t="s">
        <v>776</v>
      </c>
      <c r="I1057" s="130" t="s">
        <v>777</v>
      </c>
      <c r="J1057" s="130" t="s">
        <v>367</v>
      </c>
    </row>
    <row r="1058" spans="1:10" ht="14.25" x14ac:dyDescent="0.15">
      <c r="A1058" s="130">
        <v>1057</v>
      </c>
      <c r="B1058" s="130">
        <v>7</v>
      </c>
      <c r="C1058" s="130">
        <v>2</v>
      </c>
      <c r="D1058" s="130">
        <v>101</v>
      </c>
      <c r="E1058" s="130" t="str">
        <f t="shared" si="16"/>
        <v>7-2-101</v>
      </c>
      <c r="F1058" s="131">
        <v>88.77</v>
      </c>
      <c r="G1058" s="131">
        <v>76.239999999999995</v>
      </c>
      <c r="H1058" s="130" t="s">
        <v>776</v>
      </c>
      <c r="I1058" s="130" t="s">
        <v>777</v>
      </c>
      <c r="J1058" s="130" t="s">
        <v>784</v>
      </c>
    </row>
    <row r="1059" spans="1:10" ht="14.25" x14ac:dyDescent="0.15">
      <c r="A1059" s="130">
        <v>1058</v>
      </c>
      <c r="B1059" s="130">
        <v>7</v>
      </c>
      <c r="C1059" s="130">
        <v>2</v>
      </c>
      <c r="D1059" s="130">
        <v>102</v>
      </c>
      <c r="E1059" s="130" t="str">
        <f t="shared" si="16"/>
        <v>7-2-102</v>
      </c>
      <c r="F1059" s="131">
        <v>87.94</v>
      </c>
      <c r="G1059" s="131">
        <v>75.52</v>
      </c>
      <c r="H1059" s="130" t="s">
        <v>776</v>
      </c>
      <c r="I1059" s="130" t="s">
        <v>778</v>
      </c>
      <c r="J1059" s="130" t="s">
        <v>782</v>
      </c>
    </row>
    <row r="1060" spans="1:10" ht="14.25" x14ac:dyDescent="0.15">
      <c r="A1060" s="130">
        <v>1059</v>
      </c>
      <c r="B1060" s="130">
        <v>7</v>
      </c>
      <c r="C1060" s="130">
        <v>2</v>
      </c>
      <c r="D1060" s="130">
        <v>103</v>
      </c>
      <c r="E1060" s="130" t="str">
        <f t="shared" si="16"/>
        <v>7-2-103</v>
      </c>
      <c r="F1060" s="131">
        <v>88.88</v>
      </c>
      <c r="G1060" s="131">
        <v>76.33</v>
      </c>
      <c r="H1060" s="130" t="s">
        <v>776</v>
      </c>
      <c r="I1060" s="130" t="s">
        <v>778</v>
      </c>
      <c r="J1060" s="130" t="s">
        <v>171</v>
      </c>
    </row>
    <row r="1061" spans="1:10" ht="14.25" x14ac:dyDescent="0.15">
      <c r="A1061" s="130">
        <v>1060</v>
      </c>
      <c r="B1061" s="130">
        <v>7</v>
      </c>
      <c r="C1061" s="130">
        <v>2</v>
      </c>
      <c r="D1061" s="130">
        <v>104</v>
      </c>
      <c r="E1061" s="130" t="str">
        <f t="shared" si="16"/>
        <v>7-2-104</v>
      </c>
      <c r="F1061" s="131">
        <v>88.63</v>
      </c>
      <c r="G1061" s="131">
        <v>76.12</v>
      </c>
      <c r="H1061" s="130" t="s">
        <v>776</v>
      </c>
      <c r="I1061" s="130" t="s">
        <v>777</v>
      </c>
      <c r="J1061" s="130" t="s">
        <v>367</v>
      </c>
    </row>
    <row r="1062" spans="1:10" ht="14.25" x14ac:dyDescent="0.15">
      <c r="A1062" s="130">
        <v>1061</v>
      </c>
      <c r="B1062" s="130">
        <v>7</v>
      </c>
      <c r="C1062" s="130">
        <v>2</v>
      </c>
      <c r="D1062" s="130">
        <v>201</v>
      </c>
      <c r="E1062" s="130" t="str">
        <f t="shared" si="16"/>
        <v>7-2-201</v>
      </c>
      <c r="F1062" s="131">
        <v>88.83</v>
      </c>
      <c r="G1062" s="131">
        <v>76.290000000000006</v>
      </c>
      <c r="H1062" s="130" t="s">
        <v>776</v>
      </c>
      <c r="I1062" s="130" t="s">
        <v>777</v>
      </c>
      <c r="J1062" s="130" t="s">
        <v>785</v>
      </c>
    </row>
    <row r="1063" spans="1:10" ht="14.25" x14ac:dyDescent="0.15">
      <c r="A1063" s="130">
        <v>1062</v>
      </c>
      <c r="B1063" s="130">
        <v>7</v>
      </c>
      <c r="C1063" s="130">
        <v>2</v>
      </c>
      <c r="D1063" s="130">
        <v>202</v>
      </c>
      <c r="E1063" s="130" t="str">
        <f t="shared" si="16"/>
        <v>7-2-202</v>
      </c>
      <c r="F1063" s="131">
        <v>87.94</v>
      </c>
      <c r="G1063" s="131">
        <v>75.52</v>
      </c>
      <c r="H1063" s="130" t="s">
        <v>776</v>
      </c>
      <c r="I1063" s="130" t="s">
        <v>778</v>
      </c>
      <c r="J1063" s="130" t="s">
        <v>782</v>
      </c>
    </row>
    <row r="1064" spans="1:10" ht="14.25" x14ac:dyDescent="0.15">
      <c r="A1064" s="130">
        <v>1063</v>
      </c>
      <c r="B1064" s="130">
        <v>7</v>
      </c>
      <c r="C1064" s="130">
        <v>2</v>
      </c>
      <c r="D1064" s="130">
        <v>203</v>
      </c>
      <c r="E1064" s="130" t="str">
        <f t="shared" si="16"/>
        <v>7-2-203</v>
      </c>
      <c r="F1064" s="131">
        <v>88.88</v>
      </c>
      <c r="G1064" s="131">
        <v>76.33</v>
      </c>
      <c r="H1064" s="130" t="s">
        <v>776</v>
      </c>
      <c r="I1064" s="130" t="s">
        <v>778</v>
      </c>
      <c r="J1064" s="130" t="s">
        <v>171</v>
      </c>
    </row>
    <row r="1065" spans="1:10" ht="14.25" x14ac:dyDescent="0.15">
      <c r="A1065" s="130">
        <v>1064</v>
      </c>
      <c r="B1065" s="130">
        <v>7</v>
      </c>
      <c r="C1065" s="130">
        <v>2</v>
      </c>
      <c r="D1065" s="130">
        <v>204</v>
      </c>
      <c r="E1065" s="130" t="str">
        <f t="shared" si="16"/>
        <v>7-2-204</v>
      </c>
      <c r="F1065" s="131">
        <v>88.69</v>
      </c>
      <c r="G1065" s="131">
        <v>76.17</v>
      </c>
      <c r="H1065" s="130" t="s">
        <v>776</v>
      </c>
      <c r="I1065" s="130" t="s">
        <v>777</v>
      </c>
      <c r="J1065" s="130" t="s">
        <v>367</v>
      </c>
    </row>
    <row r="1066" spans="1:10" ht="14.25" x14ac:dyDescent="0.15">
      <c r="A1066" s="130">
        <v>1065</v>
      </c>
      <c r="B1066" s="130">
        <v>7</v>
      </c>
      <c r="C1066" s="130">
        <v>2</v>
      </c>
      <c r="D1066" s="130">
        <v>301</v>
      </c>
      <c r="E1066" s="130" t="str">
        <f t="shared" si="16"/>
        <v>7-2-301</v>
      </c>
      <c r="F1066" s="131">
        <v>88.83</v>
      </c>
      <c r="G1066" s="131">
        <v>76.290000000000006</v>
      </c>
      <c r="H1066" s="130" t="s">
        <v>776</v>
      </c>
      <c r="I1066" s="130" t="s">
        <v>777</v>
      </c>
      <c r="J1066" s="130" t="s">
        <v>785</v>
      </c>
    </row>
    <row r="1067" spans="1:10" ht="14.25" x14ac:dyDescent="0.15">
      <c r="A1067" s="130">
        <v>1066</v>
      </c>
      <c r="B1067" s="130">
        <v>7</v>
      </c>
      <c r="C1067" s="130">
        <v>2</v>
      </c>
      <c r="D1067" s="130">
        <v>302</v>
      </c>
      <c r="E1067" s="130" t="str">
        <f t="shared" si="16"/>
        <v>7-2-302</v>
      </c>
      <c r="F1067" s="131">
        <v>87.94</v>
      </c>
      <c r="G1067" s="131">
        <v>75.52</v>
      </c>
      <c r="H1067" s="130" t="s">
        <v>776</v>
      </c>
      <c r="I1067" s="130" t="s">
        <v>778</v>
      </c>
      <c r="J1067" s="130" t="s">
        <v>782</v>
      </c>
    </row>
    <row r="1068" spans="1:10" ht="14.25" x14ac:dyDescent="0.15">
      <c r="A1068" s="130">
        <v>1067</v>
      </c>
      <c r="B1068" s="130">
        <v>7</v>
      </c>
      <c r="C1068" s="130">
        <v>2</v>
      </c>
      <c r="D1068" s="130">
        <v>303</v>
      </c>
      <c r="E1068" s="130" t="str">
        <f t="shared" si="16"/>
        <v>7-2-303</v>
      </c>
      <c r="F1068" s="131">
        <v>88.88</v>
      </c>
      <c r="G1068" s="131">
        <v>76.33</v>
      </c>
      <c r="H1068" s="130" t="s">
        <v>776</v>
      </c>
      <c r="I1068" s="130" t="s">
        <v>778</v>
      </c>
      <c r="J1068" s="130" t="s">
        <v>171</v>
      </c>
    </row>
    <row r="1069" spans="1:10" ht="14.25" x14ac:dyDescent="0.15">
      <c r="A1069" s="130">
        <v>1068</v>
      </c>
      <c r="B1069" s="130">
        <v>7</v>
      </c>
      <c r="C1069" s="130">
        <v>2</v>
      </c>
      <c r="D1069" s="130">
        <v>304</v>
      </c>
      <c r="E1069" s="130" t="str">
        <f t="shared" si="16"/>
        <v>7-2-304</v>
      </c>
      <c r="F1069" s="131">
        <v>88.69</v>
      </c>
      <c r="G1069" s="131">
        <v>76.17</v>
      </c>
      <c r="H1069" s="130" t="s">
        <v>776</v>
      </c>
      <c r="I1069" s="130" t="s">
        <v>777</v>
      </c>
      <c r="J1069" s="130" t="s">
        <v>367</v>
      </c>
    </row>
    <row r="1070" spans="1:10" ht="14.25" x14ac:dyDescent="0.15">
      <c r="A1070" s="130">
        <v>1069</v>
      </c>
      <c r="B1070" s="130">
        <v>7</v>
      </c>
      <c r="C1070" s="130">
        <v>2</v>
      </c>
      <c r="D1070" s="130">
        <v>401</v>
      </c>
      <c r="E1070" s="130" t="str">
        <f t="shared" si="16"/>
        <v>7-2-401</v>
      </c>
      <c r="F1070" s="131">
        <v>88.83</v>
      </c>
      <c r="G1070" s="131">
        <v>76.290000000000006</v>
      </c>
      <c r="H1070" s="130" t="s">
        <v>776</v>
      </c>
      <c r="I1070" s="130" t="s">
        <v>777</v>
      </c>
      <c r="J1070" s="130" t="s">
        <v>785</v>
      </c>
    </row>
    <row r="1071" spans="1:10" ht="14.25" x14ac:dyDescent="0.15">
      <c r="A1071" s="130">
        <v>1070</v>
      </c>
      <c r="B1071" s="130">
        <v>7</v>
      </c>
      <c r="C1071" s="130">
        <v>2</v>
      </c>
      <c r="D1071" s="130">
        <v>402</v>
      </c>
      <c r="E1071" s="130" t="str">
        <f t="shared" si="16"/>
        <v>7-2-402</v>
      </c>
      <c r="F1071" s="131">
        <v>87.94</v>
      </c>
      <c r="G1071" s="131">
        <v>75.52</v>
      </c>
      <c r="H1071" s="130" t="s">
        <v>776</v>
      </c>
      <c r="I1071" s="130" t="s">
        <v>778</v>
      </c>
      <c r="J1071" s="130" t="s">
        <v>786</v>
      </c>
    </row>
    <row r="1072" spans="1:10" ht="14.25" x14ac:dyDescent="0.15">
      <c r="A1072" s="130">
        <v>1071</v>
      </c>
      <c r="B1072" s="130">
        <v>7</v>
      </c>
      <c r="C1072" s="130">
        <v>2</v>
      </c>
      <c r="D1072" s="130">
        <v>403</v>
      </c>
      <c r="E1072" s="130" t="str">
        <f t="shared" si="16"/>
        <v>7-2-403</v>
      </c>
      <c r="F1072" s="131">
        <v>88.88</v>
      </c>
      <c r="G1072" s="131">
        <v>76.33</v>
      </c>
      <c r="H1072" s="130" t="s">
        <v>776</v>
      </c>
      <c r="I1072" s="130" t="s">
        <v>778</v>
      </c>
      <c r="J1072" s="130" t="s">
        <v>171</v>
      </c>
    </row>
    <row r="1073" spans="1:10" ht="14.25" x14ac:dyDescent="0.15">
      <c r="A1073" s="130">
        <v>1072</v>
      </c>
      <c r="B1073" s="130">
        <v>7</v>
      </c>
      <c r="C1073" s="130">
        <v>2</v>
      </c>
      <c r="D1073" s="130">
        <v>404</v>
      </c>
      <c r="E1073" s="130" t="str">
        <f t="shared" si="16"/>
        <v>7-2-404</v>
      </c>
      <c r="F1073" s="131">
        <v>88.69</v>
      </c>
      <c r="G1073" s="131">
        <v>76.17</v>
      </c>
      <c r="H1073" s="130" t="s">
        <v>776</v>
      </c>
      <c r="I1073" s="130" t="s">
        <v>777</v>
      </c>
      <c r="J1073" s="130" t="s">
        <v>367</v>
      </c>
    </row>
    <row r="1074" spans="1:10" ht="14.25" x14ac:dyDescent="0.15">
      <c r="A1074" s="130">
        <v>1073</v>
      </c>
      <c r="B1074" s="130">
        <v>7</v>
      </c>
      <c r="C1074" s="130">
        <v>2</v>
      </c>
      <c r="D1074" s="130">
        <v>501</v>
      </c>
      <c r="E1074" s="130" t="str">
        <f t="shared" si="16"/>
        <v>7-2-501</v>
      </c>
      <c r="F1074" s="131">
        <v>88.83</v>
      </c>
      <c r="G1074" s="131">
        <v>76.290000000000006</v>
      </c>
      <c r="H1074" s="130" t="s">
        <v>776</v>
      </c>
      <c r="I1074" s="130" t="s">
        <v>777</v>
      </c>
      <c r="J1074" s="130" t="s">
        <v>785</v>
      </c>
    </row>
    <row r="1075" spans="1:10" ht="14.25" x14ac:dyDescent="0.15">
      <c r="A1075" s="130">
        <v>1074</v>
      </c>
      <c r="B1075" s="130">
        <v>7</v>
      </c>
      <c r="C1075" s="130">
        <v>2</v>
      </c>
      <c r="D1075" s="130">
        <v>502</v>
      </c>
      <c r="E1075" s="130" t="str">
        <f t="shared" si="16"/>
        <v>7-2-502</v>
      </c>
      <c r="F1075" s="131">
        <v>87.94</v>
      </c>
      <c r="G1075" s="131">
        <v>75.52</v>
      </c>
      <c r="H1075" s="130" t="s">
        <v>776</v>
      </c>
      <c r="I1075" s="130" t="s">
        <v>778</v>
      </c>
      <c r="J1075" s="130" t="s">
        <v>782</v>
      </c>
    </row>
    <row r="1076" spans="1:10" ht="14.25" x14ac:dyDescent="0.15">
      <c r="A1076" s="130">
        <v>1075</v>
      </c>
      <c r="B1076" s="130">
        <v>7</v>
      </c>
      <c r="C1076" s="130">
        <v>2</v>
      </c>
      <c r="D1076" s="130">
        <v>503</v>
      </c>
      <c r="E1076" s="130" t="str">
        <f t="shared" si="16"/>
        <v>7-2-503</v>
      </c>
      <c r="F1076" s="131">
        <v>88.88</v>
      </c>
      <c r="G1076" s="131">
        <v>76.33</v>
      </c>
      <c r="H1076" s="130" t="s">
        <v>776</v>
      </c>
      <c r="I1076" s="130" t="s">
        <v>778</v>
      </c>
      <c r="J1076" s="130" t="s">
        <v>171</v>
      </c>
    </row>
    <row r="1077" spans="1:10" ht="14.25" x14ac:dyDescent="0.15">
      <c r="A1077" s="130">
        <v>1076</v>
      </c>
      <c r="B1077" s="130">
        <v>7</v>
      </c>
      <c r="C1077" s="130">
        <v>2</v>
      </c>
      <c r="D1077" s="130">
        <v>504</v>
      </c>
      <c r="E1077" s="130" t="str">
        <f t="shared" si="16"/>
        <v>7-2-504</v>
      </c>
      <c r="F1077" s="131">
        <v>88.69</v>
      </c>
      <c r="G1077" s="131">
        <v>76.17</v>
      </c>
      <c r="H1077" s="130" t="s">
        <v>776</v>
      </c>
      <c r="I1077" s="130" t="s">
        <v>777</v>
      </c>
      <c r="J1077" s="130" t="s">
        <v>367</v>
      </c>
    </row>
    <row r="1078" spans="1:10" ht="14.25" x14ac:dyDescent="0.15">
      <c r="A1078" s="130">
        <v>1077</v>
      </c>
      <c r="B1078" s="130">
        <v>7</v>
      </c>
      <c r="C1078" s="130">
        <v>2</v>
      </c>
      <c r="D1078" s="130">
        <v>601</v>
      </c>
      <c r="E1078" s="130" t="str">
        <f t="shared" si="16"/>
        <v>7-2-601</v>
      </c>
      <c r="F1078" s="131">
        <v>88.83</v>
      </c>
      <c r="G1078" s="131">
        <v>76.290000000000006</v>
      </c>
      <c r="H1078" s="130" t="s">
        <v>776</v>
      </c>
      <c r="I1078" s="130" t="s">
        <v>777</v>
      </c>
      <c r="J1078" s="130" t="s">
        <v>785</v>
      </c>
    </row>
    <row r="1079" spans="1:10" ht="14.25" x14ac:dyDescent="0.15">
      <c r="A1079" s="130">
        <v>1078</v>
      </c>
      <c r="B1079" s="130">
        <v>7</v>
      </c>
      <c r="C1079" s="130">
        <v>2</v>
      </c>
      <c r="D1079" s="130">
        <v>602</v>
      </c>
      <c r="E1079" s="130" t="str">
        <f t="shared" si="16"/>
        <v>7-2-602</v>
      </c>
      <c r="F1079" s="131">
        <v>87.94</v>
      </c>
      <c r="G1079" s="131">
        <v>75.52</v>
      </c>
      <c r="H1079" s="130" t="s">
        <v>776</v>
      </c>
      <c r="I1079" s="130" t="s">
        <v>778</v>
      </c>
      <c r="J1079" s="130" t="s">
        <v>782</v>
      </c>
    </row>
    <row r="1080" spans="1:10" ht="14.25" x14ac:dyDescent="0.15">
      <c r="A1080" s="130">
        <v>1079</v>
      </c>
      <c r="B1080" s="130">
        <v>7</v>
      </c>
      <c r="C1080" s="130">
        <v>2</v>
      </c>
      <c r="D1080" s="130">
        <v>603</v>
      </c>
      <c r="E1080" s="130" t="str">
        <f t="shared" si="16"/>
        <v>7-2-603</v>
      </c>
      <c r="F1080" s="131">
        <v>88.88</v>
      </c>
      <c r="G1080" s="131">
        <v>76.33</v>
      </c>
      <c r="H1080" s="130" t="s">
        <v>776</v>
      </c>
      <c r="I1080" s="130" t="s">
        <v>778</v>
      </c>
      <c r="J1080" s="130" t="s">
        <v>171</v>
      </c>
    </row>
    <row r="1081" spans="1:10" ht="14.25" x14ac:dyDescent="0.15">
      <c r="A1081" s="130">
        <v>1080</v>
      </c>
      <c r="B1081" s="130">
        <v>7</v>
      </c>
      <c r="C1081" s="130">
        <v>2</v>
      </c>
      <c r="D1081" s="130">
        <v>604</v>
      </c>
      <c r="E1081" s="130" t="str">
        <f t="shared" si="16"/>
        <v>7-2-604</v>
      </c>
      <c r="F1081" s="131">
        <v>88.69</v>
      </c>
      <c r="G1081" s="131">
        <v>76.17</v>
      </c>
      <c r="H1081" s="130" t="s">
        <v>776</v>
      </c>
      <c r="I1081" s="130" t="s">
        <v>777</v>
      </c>
      <c r="J1081" s="130" t="s">
        <v>367</v>
      </c>
    </row>
    <row r="1082" spans="1:10" ht="14.25" x14ac:dyDescent="0.15">
      <c r="A1082" s="130">
        <v>1081</v>
      </c>
      <c r="B1082" s="130">
        <v>7</v>
      </c>
      <c r="C1082" s="130">
        <v>2</v>
      </c>
      <c r="D1082" s="130">
        <v>701</v>
      </c>
      <c r="E1082" s="130" t="str">
        <f t="shared" si="16"/>
        <v>7-2-701</v>
      </c>
      <c r="F1082" s="131">
        <v>88.83</v>
      </c>
      <c r="G1082" s="131">
        <v>76.290000000000006</v>
      </c>
      <c r="H1082" s="130" t="s">
        <v>776</v>
      </c>
      <c r="I1082" s="130" t="s">
        <v>777</v>
      </c>
      <c r="J1082" s="130" t="s">
        <v>785</v>
      </c>
    </row>
    <row r="1083" spans="1:10" ht="14.25" x14ac:dyDescent="0.15">
      <c r="A1083" s="130">
        <v>1082</v>
      </c>
      <c r="B1083" s="130">
        <v>7</v>
      </c>
      <c r="C1083" s="130">
        <v>2</v>
      </c>
      <c r="D1083" s="130">
        <v>702</v>
      </c>
      <c r="E1083" s="130" t="str">
        <f t="shared" si="16"/>
        <v>7-2-702</v>
      </c>
      <c r="F1083" s="131">
        <v>87.94</v>
      </c>
      <c r="G1083" s="131">
        <v>75.52</v>
      </c>
      <c r="H1083" s="130" t="s">
        <v>776</v>
      </c>
      <c r="I1083" s="130" t="s">
        <v>778</v>
      </c>
      <c r="J1083" s="130" t="s">
        <v>782</v>
      </c>
    </row>
    <row r="1084" spans="1:10" ht="14.25" x14ac:dyDescent="0.15">
      <c r="A1084" s="130">
        <v>1083</v>
      </c>
      <c r="B1084" s="130">
        <v>7</v>
      </c>
      <c r="C1084" s="130">
        <v>2</v>
      </c>
      <c r="D1084" s="130">
        <v>703</v>
      </c>
      <c r="E1084" s="130" t="str">
        <f t="shared" si="16"/>
        <v>7-2-703</v>
      </c>
      <c r="F1084" s="131">
        <v>88.88</v>
      </c>
      <c r="G1084" s="131">
        <v>76.33</v>
      </c>
      <c r="H1084" s="130" t="s">
        <v>776</v>
      </c>
      <c r="I1084" s="130" t="s">
        <v>778</v>
      </c>
      <c r="J1084" s="130" t="s">
        <v>171</v>
      </c>
    </row>
    <row r="1085" spans="1:10" ht="14.25" x14ac:dyDescent="0.15">
      <c r="A1085" s="130">
        <v>1084</v>
      </c>
      <c r="B1085" s="130">
        <v>7</v>
      </c>
      <c r="C1085" s="130">
        <v>2</v>
      </c>
      <c r="D1085" s="130">
        <v>704</v>
      </c>
      <c r="E1085" s="130" t="str">
        <f t="shared" si="16"/>
        <v>7-2-704</v>
      </c>
      <c r="F1085" s="131">
        <v>88.69</v>
      </c>
      <c r="G1085" s="131">
        <v>76.17</v>
      </c>
      <c r="H1085" s="130" t="s">
        <v>776</v>
      </c>
      <c r="I1085" s="130" t="s">
        <v>777</v>
      </c>
      <c r="J1085" s="130" t="s">
        <v>367</v>
      </c>
    </row>
    <row r="1086" spans="1:10" ht="14.25" x14ac:dyDescent="0.15">
      <c r="A1086" s="130">
        <v>1085</v>
      </c>
      <c r="B1086" s="130">
        <v>7</v>
      </c>
      <c r="C1086" s="130">
        <v>2</v>
      </c>
      <c r="D1086" s="130">
        <v>801</v>
      </c>
      <c r="E1086" s="130" t="str">
        <f t="shared" si="16"/>
        <v>7-2-801</v>
      </c>
      <c r="F1086" s="131">
        <v>88.83</v>
      </c>
      <c r="G1086" s="131">
        <v>76.290000000000006</v>
      </c>
      <c r="H1086" s="130" t="s">
        <v>776</v>
      </c>
      <c r="I1086" s="130" t="s">
        <v>777</v>
      </c>
      <c r="J1086" s="130" t="s">
        <v>785</v>
      </c>
    </row>
    <row r="1087" spans="1:10" ht="14.25" x14ac:dyDescent="0.15">
      <c r="A1087" s="130">
        <v>1086</v>
      </c>
      <c r="B1087" s="130">
        <v>7</v>
      </c>
      <c r="C1087" s="130">
        <v>2</v>
      </c>
      <c r="D1087" s="130">
        <v>802</v>
      </c>
      <c r="E1087" s="130" t="str">
        <f t="shared" si="16"/>
        <v>7-2-802</v>
      </c>
      <c r="F1087" s="131">
        <v>87.94</v>
      </c>
      <c r="G1087" s="131">
        <v>75.52</v>
      </c>
      <c r="H1087" s="130" t="s">
        <v>776</v>
      </c>
      <c r="I1087" s="130" t="s">
        <v>778</v>
      </c>
      <c r="J1087" s="130" t="s">
        <v>782</v>
      </c>
    </row>
    <row r="1088" spans="1:10" ht="14.25" x14ac:dyDescent="0.15">
      <c r="A1088" s="130">
        <v>1087</v>
      </c>
      <c r="B1088" s="130">
        <v>7</v>
      </c>
      <c r="C1088" s="130">
        <v>2</v>
      </c>
      <c r="D1088" s="130">
        <v>803</v>
      </c>
      <c r="E1088" s="130" t="str">
        <f t="shared" si="16"/>
        <v>7-2-803</v>
      </c>
      <c r="F1088" s="131">
        <v>88.88</v>
      </c>
      <c r="G1088" s="131">
        <v>76.33</v>
      </c>
      <c r="H1088" s="130" t="s">
        <v>776</v>
      </c>
      <c r="I1088" s="130" t="s">
        <v>778</v>
      </c>
      <c r="J1088" s="130" t="s">
        <v>171</v>
      </c>
    </row>
    <row r="1089" spans="1:10" ht="14.25" x14ac:dyDescent="0.15">
      <c r="A1089" s="130">
        <v>1088</v>
      </c>
      <c r="B1089" s="130">
        <v>7</v>
      </c>
      <c r="C1089" s="130">
        <v>2</v>
      </c>
      <c r="D1089" s="130">
        <v>804</v>
      </c>
      <c r="E1089" s="130" t="str">
        <f t="shared" si="16"/>
        <v>7-2-804</v>
      </c>
      <c r="F1089" s="131">
        <v>88.69</v>
      </c>
      <c r="G1089" s="131">
        <v>76.17</v>
      </c>
      <c r="H1089" s="130" t="s">
        <v>776</v>
      </c>
      <c r="I1089" s="130" t="s">
        <v>777</v>
      </c>
      <c r="J1089" s="130" t="s">
        <v>367</v>
      </c>
    </row>
    <row r="1090" spans="1:10" ht="14.25" x14ac:dyDescent="0.15">
      <c r="A1090" s="130">
        <v>1089</v>
      </c>
      <c r="B1090" s="130">
        <v>7</v>
      </c>
      <c r="C1090" s="130">
        <v>2</v>
      </c>
      <c r="D1090" s="130">
        <v>901</v>
      </c>
      <c r="E1090" s="130" t="str">
        <f t="shared" ref="E1090:E1145" si="17">B1090&amp;-C1090&amp;-D1090</f>
        <v>7-2-901</v>
      </c>
      <c r="F1090" s="131">
        <v>88.83</v>
      </c>
      <c r="G1090" s="131">
        <v>76.290000000000006</v>
      </c>
      <c r="H1090" s="130" t="s">
        <v>776</v>
      </c>
      <c r="I1090" s="130" t="s">
        <v>777</v>
      </c>
      <c r="J1090" s="130" t="s">
        <v>785</v>
      </c>
    </row>
    <row r="1091" spans="1:10" ht="14.25" x14ac:dyDescent="0.15">
      <c r="A1091" s="130">
        <v>1090</v>
      </c>
      <c r="B1091" s="130">
        <v>7</v>
      </c>
      <c r="C1091" s="130">
        <v>2</v>
      </c>
      <c r="D1091" s="130">
        <v>902</v>
      </c>
      <c r="E1091" s="130" t="str">
        <f t="shared" si="17"/>
        <v>7-2-902</v>
      </c>
      <c r="F1091" s="131">
        <v>87.94</v>
      </c>
      <c r="G1091" s="131">
        <v>75.52</v>
      </c>
      <c r="H1091" s="130" t="s">
        <v>776</v>
      </c>
      <c r="I1091" s="130" t="s">
        <v>778</v>
      </c>
      <c r="J1091" s="130" t="s">
        <v>782</v>
      </c>
    </row>
    <row r="1092" spans="1:10" ht="14.25" x14ac:dyDescent="0.15">
      <c r="A1092" s="130">
        <v>1091</v>
      </c>
      <c r="B1092" s="130">
        <v>7</v>
      </c>
      <c r="C1092" s="130">
        <v>2</v>
      </c>
      <c r="D1092" s="130">
        <v>903</v>
      </c>
      <c r="E1092" s="130" t="str">
        <f t="shared" si="17"/>
        <v>7-2-903</v>
      </c>
      <c r="F1092" s="131">
        <v>88.88</v>
      </c>
      <c r="G1092" s="131">
        <v>76.33</v>
      </c>
      <c r="H1092" s="130" t="s">
        <v>776</v>
      </c>
      <c r="I1092" s="130" t="s">
        <v>778</v>
      </c>
      <c r="J1092" s="130" t="s">
        <v>171</v>
      </c>
    </row>
    <row r="1093" spans="1:10" ht="14.25" x14ac:dyDescent="0.15">
      <c r="A1093" s="130">
        <v>1092</v>
      </c>
      <c r="B1093" s="130">
        <v>7</v>
      </c>
      <c r="C1093" s="130">
        <v>2</v>
      </c>
      <c r="D1093" s="130">
        <v>904</v>
      </c>
      <c r="E1093" s="130" t="str">
        <f t="shared" si="17"/>
        <v>7-2-904</v>
      </c>
      <c r="F1093" s="131">
        <v>88.69</v>
      </c>
      <c r="G1093" s="131">
        <v>76.17</v>
      </c>
      <c r="H1093" s="130" t="s">
        <v>776</v>
      </c>
      <c r="I1093" s="130" t="s">
        <v>777</v>
      </c>
      <c r="J1093" s="130" t="s">
        <v>367</v>
      </c>
    </row>
    <row r="1094" spans="1:10" ht="14.25" x14ac:dyDescent="0.15">
      <c r="A1094" s="130">
        <v>1093</v>
      </c>
      <c r="B1094" s="130">
        <v>7</v>
      </c>
      <c r="C1094" s="130">
        <v>2</v>
      </c>
      <c r="D1094" s="130">
        <v>1001</v>
      </c>
      <c r="E1094" s="130" t="str">
        <f t="shared" si="17"/>
        <v>7-2-1001</v>
      </c>
      <c r="F1094" s="131">
        <v>88.83</v>
      </c>
      <c r="G1094" s="131">
        <v>76.290000000000006</v>
      </c>
      <c r="H1094" s="130" t="s">
        <v>776</v>
      </c>
      <c r="I1094" s="130" t="s">
        <v>777</v>
      </c>
      <c r="J1094" s="130" t="s">
        <v>785</v>
      </c>
    </row>
    <row r="1095" spans="1:10" ht="14.25" x14ac:dyDescent="0.15">
      <c r="A1095" s="130">
        <v>1094</v>
      </c>
      <c r="B1095" s="130">
        <v>7</v>
      </c>
      <c r="C1095" s="130">
        <v>2</v>
      </c>
      <c r="D1095" s="130">
        <v>1002</v>
      </c>
      <c r="E1095" s="130" t="str">
        <f t="shared" si="17"/>
        <v>7-2-1002</v>
      </c>
      <c r="F1095" s="131">
        <v>87.94</v>
      </c>
      <c r="G1095" s="131">
        <v>75.52</v>
      </c>
      <c r="H1095" s="130" t="s">
        <v>776</v>
      </c>
      <c r="I1095" s="130" t="s">
        <v>778</v>
      </c>
      <c r="J1095" s="130" t="s">
        <v>782</v>
      </c>
    </row>
    <row r="1096" spans="1:10" ht="14.25" x14ac:dyDescent="0.15">
      <c r="A1096" s="130">
        <v>1095</v>
      </c>
      <c r="B1096" s="130">
        <v>7</v>
      </c>
      <c r="C1096" s="130">
        <v>2</v>
      </c>
      <c r="D1096" s="130">
        <v>1003</v>
      </c>
      <c r="E1096" s="130" t="str">
        <f t="shared" si="17"/>
        <v>7-2-1003</v>
      </c>
      <c r="F1096" s="131">
        <v>88.88</v>
      </c>
      <c r="G1096" s="131">
        <v>76.33</v>
      </c>
      <c r="H1096" s="130" t="s">
        <v>776</v>
      </c>
      <c r="I1096" s="130" t="s">
        <v>778</v>
      </c>
      <c r="J1096" s="130" t="s">
        <v>171</v>
      </c>
    </row>
    <row r="1097" spans="1:10" ht="14.25" x14ac:dyDescent="0.15">
      <c r="A1097" s="130">
        <v>1096</v>
      </c>
      <c r="B1097" s="130">
        <v>7</v>
      </c>
      <c r="C1097" s="130">
        <v>2</v>
      </c>
      <c r="D1097" s="130">
        <v>1004</v>
      </c>
      <c r="E1097" s="130" t="str">
        <f t="shared" si="17"/>
        <v>7-2-1004</v>
      </c>
      <c r="F1097" s="131">
        <v>88.69</v>
      </c>
      <c r="G1097" s="131">
        <v>76.17</v>
      </c>
      <c r="H1097" s="130" t="s">
        <v>776</v>
      </c>
      <c r="I1097" s="130" t="s">
        <v>777</v>
      </c>
      <c r="J1097" s="130" t="s">
        <v>367</v>
      </c>
    </row>
    <row r="1098" spans="1:10" ht="14.25" x14ac:dyDescent="0.15">
      <c r="A1098" s="130">
        <v>1097</v>
      </c>
      <c r="B1098" s="130">
        <v>7</v>
      </c>
      <c r="C1098" s="130">
        <v>2</v>
      </c>
      <c r="D1098" s="130">
        <v>1101</v>
      </c>
      <c r="E1098" s="130" t="str">
        <f t="shared" si="17"/>
        <v>7-2-1101</v>
      </c>
      <c r="F1098" s="131">
        <v>88.83</v>
      </c>
      <c r="G1098" s="131">
        <v>76.290000000000006</v>
      </c>
      <c r="H1098" s="130" t="s">
        <v>776</v>
      </c>
      <c r="I1098" s="130" t="s">
        <v>777</v>
      </c>
      <c r="J1098" s="130" t="s">
        <v>785</v>
      </c>
    </row>
    <row r="1099" spans="1:10" ht="14.25" x14ac:dyDescent="0.15">
      <c r="A1099" s="130">
        <v>1098</v>
      </c>
      <c r="B1099" s="130">
        <v>7</v>
      </c>
      <c r="C1099" s="130">
        <v>2</v>
      </c>
      <c r="D1099" s="130">
        <v>1102</v>
      </c>
      <c r="E1099" s="130" t="str">
        <f t="shared" si="17"/>
        <v>7-2-1102</v>
      </c>
      <c r="F1099" s="131">
        <v>87.94</v>
      </c>
      <c r="G1099" s="131">
        <v>75.52</v>
      </c>
      <c r="H1099" s="130" t="s">
        <v>776</v>
      </c>
      <c r="I1099" s="130" t="s">
        <v>778</v>
      </c>
      <c r="J1099" s="130" t="s">
        <v>782</v>
      </c>
    </row>
    <row r="1100" spans="1:10" ht="14.25" x14ac:dyDescent="0.15">
      <c r="A1100" s="130">
        <v>1099</v>
      </c>
      <c r="B1100" s="130">
        <v>7</v>
      </c>
      <c r="C1100" s="130">
        <v>2</v>
      </c>
      <c r="D1100" s="130">
        <v>1103</v>
      </c>
      <c r="E1100" s="130" t="str">
        <f t="shared" si="17"/>
        <v>7-2-1103</v>
      </c>
      <c r="F1100" s="131">
        <v>88.88</v>
      </c>
      <c r="G1100" s="131">
        <v>76.33</v>
      </c>
      <c r="H1100" s="130" t="s">
        <v>776</v>
      </c>
      <c r="I1100" s="130" t="s">
        <v>778</v>
      </c>
      <c r="J1100" s="130" t="s">
        <v>171</v>
      </c>
    </row>
    <row r="1101" spans="1:10" ht="14.25" x14ac:dyDescent="0.15">
      <c r="A1101" s="130">
        <v>1100</v>
      </c>
      <c r="B1101" s="130">
        <v>7</v>
      </c>
      <c r="C1101" s="130">
        <v>2</v>
      </c>
      <c r="D1101" s="130">
        <v>1104</v>
      </c>
      <c r="E1101" s="130" t="str">
        <f t="shared" si="17"/>
        <v>7-2-1104</v>
      </c>
      <c r="F1101" s="131">
        <v>88.69</v>
      </c>
      <c r="G1101" s="131">
        <v>76.17</v>
      </c>
      <c r="H1101" s="130" t="s">
        <v>776</v>
      </c>
      <c r="I1101" s="130" t="s">
        <v>777</v>
      </c>
      <c r="J1101" s="130" t="s">
        <v>367</v>
      </c>
    </row>
    <row r="1102" spans="1:10" ht="14.25" x14ac:dyDescent="0.15">
      <c r="A1102" s="130">
        <v>1101</v>
      </c>
      <c r="B1102" s="130">
        <v>7</v>
      </c>
      <c r="C1102" s="130">
        <v>3</v>
      </c>
      <c r="D1102" s="130">
        <v>101</v>
      </c>
      <c r="E1102" s="130" t="str">
        <f t="shared" si="17"/>
        <v>7-3-101</v>
      </c>
      <c r="F1102" s="131">
        <v>88.63</v>
      </c>
      <c r="G1102" s="131">
        <v>76.12</v>
      </c>
      <c r="H1102" s="130" t="s">
        <v>776</v>
      </c>
      <c r="I1102" s="130" t="s">
        <v>777</v>
      </c>
      <c r="J1102" s="130" t="s">
        <v>785</v>
      </c>
    </row>
    <row r="1103" spans="1:10" ht="14.25" x14ac:dyDescent="0.15">
      <c r="A1103" s="130">
        <v>1102</v>
      </c>
      <c r="B1103" s="130">
        <v>7</v>
      </c>
      <c r="C1103" s="130">
        <v>3</v>
      </c>
      <c r="D1103" s="130">
        <v>102</v>
      </c>
      <c r="E1103" s="130" t="str">
        <f t="shared" si="17"/>
        <v>7-3-102</v>
      </c>
      <c r="F1103" s="131">
        <v>87.94</v>
      </c>
      <c r="G1103" s="131">
        <v>75.52</v>
      </c>
      <c r="H1103" s="130" t="s">
        <v>776</v>
      </c>
      <c r="I1103" s="130" t="s">
        <v>778</v>
      </c>
      <c r="J1103" s="130" t="s">
        <v>782</v>
      </c>
    </row>
    <row r="1104" spans="1:10" ht="14.25" x14ac:dyDescent="0.15">
      <c r="A1104" s="130">
        <v>1103</v>
      </c>
      <c r="B1104" s="130">
        <v>7</v>
      </c>
      <c r="C1104" s="130">
        <v>3</v>
      </c>
      <c r="D1104" s="130">
        <v>103</v>
      </c>
      <c r="E1104" s="130" t="str">
        <f t="shared" si="17"/>
        <v>7-3-103</v>
      </c>
      <c r="F1104" s="131">
        <v>88.88</v>
      </c>
      <c r="G1104" s="131">
        <v>76.33</v>
      </c>
      <c r="H1104" s="130" t="s">
        <v>776</v>
      </c>
      <c r="I1104" s="130" t="s">
        <v>778</v>
      </c>
      <c r="J1104" s="130" t="s">
        <v>171</v>
      </c>
    </row>
    <row r="1105" spans="1:10" ht="14.25" x14ac:dyDescent="0.15">
      <c r="A1105" s="130">
        <v>1104</v>
      </c>
      <c r="B1105" s="130">
        <v>7</v>
      </c>
      <c r="C1105" s="130">
        <v>3</v>
      </c>
      <c r="D1105" s="130">
        <v>104</v>
      </c>
      <c r="E1105" s="130" t="str">
        <f t="shared" si="17"/>
        <v>7-3-104</v>
      </c>
      <c r="F1105" s="131">
        <v>89.45</v>
      </c>
      <c r="G1105" s="131">
        <v>76.819999999999993</v>
      </c>
      <c r="H1105" s="130" t="s">
        <v>776</v>
      </c>
      <c r="I1105" s="130" t="s">
        <v>777</v>
      </c>
      <c r="J1105" s="130" t="s">
        <v>787</v>
      </c>
    </row>
    <row r="1106" spans="1:10" ht="14.25" x14ac:dyDescent="0.15">
      <c r="A1106" s="130">
        <v>1105</v>
      </c>
      <c r="B1106" s="130">
        <v>7</v>
      </c>
      <c r="C1106" s="130">
        <v>3</v>
      </c>
      <c r="D1106" s="130">
        <v>201</v>
      </c>
      <c r="E1106" s="130" t="str">
        <f t="shared" si="17"/>
        <v>7-3-201</v>
      </c>
      <c r="F1106" s="131">
        <v>88.69</v>
      </c>
      <c r="G1106" s="131">
        <v>76.17</v>
      </c>
      <c r="H1106" s="130" t="s">
        <v>776</v>
      </c>
      <c r="I1106" s="130" t="s">
        <v>777</v>
      </c>
      <c r="J1106" s="130" t="s">
        <v>785</v>
      </c>
    </row>
    <row r="1107" spans="1:10" ht="14.25" x14ac:dyDescent="0.15">
      <c r="A1107" s="130">
        <v>1106</v>
      </c>
      <c r="B1107" s="130">
        <v>7</v>
      </c>
      <c r="C1107" s="130">
        <v>3</v>
      </c>
      <c r="D1107" s="130">
        <v>202</v>
      </c>
      <c r="E1107" s="130" t="str">
        <f t="shared" si="17"/>
        <v>7-3-202</v>
      </c>
      <c r="F1107" s="131">
        <v>87.94</v>
      </c>
      <c r="G1107" s="131">
        <v>75.52</v>
      </c>
      <c r="H1107" s="130" t="s">
        <v>776</v>
      </c>
      <c r="I1107" s="130" t="s">
        <v>778</v>
      </c>
      <c r="J1107" s="130" t="s">
        <v>782</v>
      </c>
    </row>
    <row r="1108" spans="1:10" ht="14.25" x14ac:dyDescent="0.15">
      <c r="A1108" s="130">
        <v>1107</v>
      </c>
      <c r="B1108" s="130">
        <v>7</v>
      </c>
      <c r="C1108" s="130">
        <v>3</v>
      </c>
      <c r="D1108" s="130">
        <v>203</v>
      </c>
      <c r="E1108" s="130" t="str">
        <f t="shared" si="17"/>
        <v>7-3-203</v>
      </c>
      <c r="F1108" s="131">
        <v>88.88</v>
      </c>
      <c r="G1108" s="131">
        <v>76.33</v>
      </c>
      <c r="H1108" s="130" t="s">
        <v>776</v>
      </c>
      <c r="I1108" s="130" t="s">
        <v>778</v>
      </c>
      <c r="J1108" s="130" t="s">
        <v>171</v>
      </c>
    </row>
    <row r="1109" spans="1:10" ht="14.25" x14ac:dyDescent="0.15">
      <c r="A1109" s="130">
        <v>1108</v>
      </c>
      <c r="B1109" s="130">
        <v>7</v>
      </c>
      <c r="C1109" s="130">
        <v>3</v>
      </c>
      <c r="D1109" s="130">
        <v>204</v>
      </c>
      <c r="E1109" s="130" t="str">
        <f t="shared" si="17"/>
        <v>7-3-204</v>
      </c>
      <c r="F1109" s="131">
        <v>89.51</v>
      </c>
      <c r="G1109" s="131">
        <v>76.87</v>
      </c>
      <c r="H1109" s="130" t="s">
        <v>776</v>
      </c>
      <c r="I1109" s="130" t="s">
        <v>777</v>
      </c>
      <c r="J1109" s="130" t="s">
        <v>788</v>
      </c>
    </row>
    <row r="1110" spans="1:10" ht="14.25" x14ac:dyDescent="0.15">
      <c r="A1110" s="130">
        <v>1109</v>
      </c>
      <c r="B1110" s="130">
        <v>7</v>
      </c>
      <c r="C1110" s="130">
        <v>3</v>
      </c>
      <c r="D1110" s="130">
        <v>301</v>
      </c>
      <c r="E1110" s="130" t="str">
        <f t="shared" si="17"/>
        <v>7-3-301</v>
      </c>
      <c r="F1110" s="131">
        <v>88.69</v>
      </c>
      <c r="G1110" s="131">
        <v>76.17</v>
      </c>
      <c r="H1110" s="130" t="s">
        <v>776</v>
      </c>
      <c r="I1110" s="130" t="s">
        <v>777</v>
      </c>
      <c r="J1110" s="130" t="s">
        <v>785</v>
      </c>
    </row>
    <row r="1111" spans="1:10" ht="14.25" x14ac:dyDescent="0.15">
      <c r="A1111" s="130">
        <v>1110</v>
      </c>
      <c r="B1111" s="130">
        <v>7</v>
      </c>
      <c r="C1111" s="130">
        <v>3</v>
      </c>
      <c r="D1111" s="130">
        <v>302</v>
      </c>
      <c r="E1111" s="130" t="str">
        <f t="shared" si="17"/>
        <v>7-3-302</v>
      </c>
      <c r="F1111" s="131">
        <v>87.94</v>
      </c>
      <c r="G1111" s="131">
        <v>75.52</v>
      </c>
      <c r="H1111" s="130" t="s">
        <v>776</v>
      </c>
      <c r="I1111" s="130" t="s">
        <v>778</v>
      </c>
      <c r="J1111" s="130" t="s">
        <v>782</v>
      </c>
    </row>
    <row r="1112" spans="1:10" ht="14.25" x14ac:dyDescent="0.15">
      <c r="A1112" s="130">
        <v>1111</v>
      </c>
      <c r="B1112" s="130">
        <v>7</v>
      </c>
      <c r="C1112" s="130">
        <v>3</v>
      </c>
      <c r="D1112" s="130">
        <v>303</v>
      </c>
      <c r="E1112" s="130" t="str">
        <f t="shared" si="17"/>
        <v>7-3-303</v>
      </c>
      <c r="F1112" s="131">
        <v>88.88</v>
      </c>
      <c r="G1112" s="131">
        <v>76.33</v>
      </c>
      <c r="H1112" s="130" t="s">
        <v>776</v>
      </c>
      <c r="I1112" s="130" t="s">
        <v>778</v>
      </c>
      <c r="J1112" s="130" t="s">
        <v>171</v>
      </c>
    </row>
    <row r="1113" spans="1:10" ht="14.25" x14ac:dyDescent="0.15">
      <c r="A1113" s="130">
        <v>1112</v>
      </c>
      <c r="B1113" s="130">
        <v>7</v>
      </c>
      <c r="C1113" s="130">
        <v>3</v>
      </c>
      <c r="D1113" s="130">
        <v>304</v>
      </c>
      <c r="E1113" s="130" t="str">
        <f t="shared" si="17"/>
        <v>7-3-304</v>
      </c>
      <c r="F1113" s="131">
        <v>89.51</v>
      </c>
      <c r="G1113" s="131">
        <v>76.87</v>
      </c>
      <c r="H1113" s="130" t="s">
        <v>776</v>
      </c>
      <c r="I1113" s="130" t="s">
        <v>777</v>
      </c>
      <c r="J1113" s="130" t="s">
        <v>788</v>
      </c>
    </row>
    <row r="1114" spans="1:10" ht="14.25" x14ac:dyDescent="0.15">
      <c r="A1114" s="130">
        <v>1113</v>
      </c>
      <c r="B1114" s="130">
        <v>7</v>
      </c>
      <c r="C1114" s="130">
        <v>3</v>
      </c>
      <c r="D1114" s="130">
        <v>401</v>
      </c>
      <c r="E1114" s="130" t="str">
        <f t="shared" si="17"/>
        <v>7-3-401</v>
      </c>
      <c r="F1114" s="131">
        <v>88.69</v>
      </c>
      <c r="G1114" s="131">
        <v>76.17</v>
      </c>
      <c r="H1114" s="130" t="s">
        <v>776</v>
      </c>
      <c r="I1114" s="130" t="s">
        <v>777</v>
      </c>
      <c r="J1114" s="130" t="s">
        <v>785</v>
      </c>
    </row>
    <row r="1115" spans="1:10" ht="14.25" x14ac:dyDescent="0.15">
      <c r="A1115" s="130">
        <v>1114</v>
      </c>
      <c r="B1115" s="130">
        <v>7</v>
      </c>
      <c r="C1115" s="130">
        <v>3</v>
      </c>
      <c r="D1115" s="130">
        <v>402</v>
      </c>
      <c r="E1115" s="130" t="str">
        <f t="shared" si="17"/>
        <v>7-3-402</v>
      </c>
      <c r="F1115" s="131">
        <v>87.94</v>
      </c>
      <c r="G1115" s="131">
        <v>75.52</v>
      </c>
      <c r="H1115" s="130" t="s">
        <v>776</v>
      </c>
      <c r="I1115" s="130" t="s">
        <v>778</v>
      </c>
      <c r="J1115" s="130" t="s">
        <v>782</v>
      </c>
    </row>
    <row r="1116" spans="1:10" ht="14.25" x14ac:dyDescent="0.15">
      <c r="A1116" s="130">
        <v>1115</v>
      </c>
      <c r="B1116" s="130">
        <v>7</v>
      </c>
      <c r="C1116" s="130">
        <v>3</v>
      </c>
      <c r="D1116" s="130">
        <v>403</v>
      </c>
      <c r="E1116" s="130" t="str">
        <f t="shared" si="17"/>
        <v>7-3-403</v>
      </c>
      <c r="F1116" s="131">
        <v>88.88</v>
      </c>
      <c r="G1116" s="131">
        <v>76.33</v>
      </c>
      <c r="H1116" s="130" t="s">
        <v>776</v>
      </c>
      <c r="I1116" s="130" t="s">
        <v>778</v>
      </c>
      <c r="J1116" s="130" t="s">
        <v>171</v>
      </c>
    </row>
    <row r="1117" spans="1:10" ht="14.25" x14ac:dyDescent="0.15">
      <c r="A1117" s="130">
        <v>1116</v>
      </c>
      <c r="B1117" s="130">
        <v>7</v>
      </c>
      <c r="C1117" s="130">
        <v>3</v>
      </c>
      <c r="D1117" s="130">
        <v>404</v>
      </c>
      <c r="E1117" s="130" t="str">
        <f t="shared" si="17"/>
        <v>7-3-404</v>
      </c>
      <c r="F1117" s="131">
        <v>89.51</v>
      </c>
      <c r="G1117" s="131">
        <v>76.87</v>
      </c>
      <c r="H1117" s="130" t="s">
        <v>776</v>
      </c>
      <c r="I1117" s="130" t="s">
        <v>777</v>
      </c>
      <c r="J1117" s="130" t="s">
        <v>788</v>
      </c>
    </row>
    <row r="1118" spans="1:10" ht="14.25" x14ac:dyDescent="0.15">
      <c r="A1118" s="130">
        <v>1117</v>
      </c>
      <c r="B1118" s="130">
        <v>7</v>
      </c>
      <c r="C1118" s="130">
        <v>3</v>
      </c>
      <c r="D1118" s="130">
        <v>501</v>
      </c>
      <c r="E1118" s="130" t="str">
        <f t="shared" si="17"/>
        <v>7-3-501</v>
      </c>
      <c r="F1118" s="131">
        <v>88.69</v>
      </c>
      <c r="G1118" s="131">
        <v>76.17</v>
      </c>
      <c r="H1118" s="130" t="s">
        <v>776</v>
      </c>
      <c r="I1118" s="130" t="s">
        <v>777</v>
      </c>
      <c r="J1118" s="130" t="s">
        <v>785</v>
      </c>
    </row>
    <row r="1119" spans="1:10" ht="14.25" x14ac:dyDescent="0.15">
      <c r="A1119" s="130">
        <v>1118</v>
      </c>
      <c r="B1119" s="130">
        <v>7</v>
      </c>
      <c r="C1119" s="130">
        <v>3</v>
      </c>
      <c r="D1119" s="130">
        <v>502</v>
      </c>
      <c r="E1119" s="130" t="str">
        <f t="shared" si="17"/>
        <v>7-3-502</v>
      </c>
      <c r="F1119" s="131">
        <v>87.94</v>
      </c>
      <c r="G1119" s="131">
        <v>75.52</v>
      </c>
      <c r="H1119" s="130" t="s">
        <v>776</v>
      </c>
      <c r="I1119" s="130" t="s">
        <v>778</v>
      </c>
      <c r="J1119" s="130" t="s">
        <v>782</v>
      </c>
    </row>
    <row r="1120" spans="1:10" ht="14.25" x14ac:dyDescent="0.15">
      <c r="A1120" s="130">
        <v>1119</v>
      </c>
      <c r="B1120" s="130">
        <v>7</v>
      </c>
      <c r="C1120" s="130">
        <v>3</v>
      </c>
      <c r="D1120" s="130">
        <v>503</v>
      </c>
      <c r="E1120" s="130" t="str">
        <f t="shared" si="17"/>
        <v>7-3-503</v>
      </c>
      <c r="F1120" s="131">
        <v>88.88</v>
      </c>
      <c r="G1120" s="131">
        <v>76.33</v>
      </c>
      <c r="H1120" s="130" t="s">
        <v>776</v>
      </c>
      <c r="I1120" s="130" t="s">
        <v>778</v>
      </c>
      <c r="J1120" s="130" t="s">
        <v>171</v>
      </c>
    </row>
    <row r="1121" spans="1:10" ht="14.25" x14ac:dyDescent="0.15">
      <c r="A1121" s="130">
        <v>1120</v>
      </c>
      <c r="B1121" s="130">
        <v>7</v>
      </c>
      <c r="C1121" s="130">
        <v>3</v>
      </c>
      <c r="D1121" s="130">
        <v>504</v>
      </c>
      <c r="E1121" s="130" t="str">
        <f t="shared" si="17"/>
        <v>7-3-504</v>
      </c>
      <c r="F1121" s="131">
        <v>89.51</v>
      </c>
      <c r="G1121" s="131">
        <v>76.87</v>
      </c>
      <c r="H1121" s="130" t="s">
        <v>776</v>
      </c>
      <c r="I1121" s="130" t="s">
        <v>777</v>
      </c>
      <c r="J1121" s="130" t="s">
        <v>788</v>
      </c>
    </row>
    <row r="1122" spans="1:10" ht="14.25" x14ac:dyDescent="0.15">
      <c r="A1122" s="130">
        <v>1121</v>
      </c>
      <c r="B1122" s="130">
        <v>7</v>
      </c>
      <c r="C1122" s="130">
        <v>3</v>
      </c>
      <c r="D1122" s="130">
        <v>601</v>
      </c>
      <c r="E1122" s="130" t="str">
        <f t="shared" si="17"/>
        <v>7-3-601</v>
      </c>
      <c r="F1122" s="131">
        <v>88.69</v>
      </c>
      <c r="G1122" s="131">
        <v>76.17</v>
      </c>
      <c r="H1122" s="130" t="s">
        <v>776</v>
      </c>
      <c r="I1122" s="130" t="s">
        <v>777</v>
      </c>
      <c r="J1122" s="130" t="s">
        <v>785</v>
      </c>
    </row>
    <row r="1123" spans="1:10" ht="14.25" x14ac:dyDescent="0.15">
      <c r="A1123" s="130">
        <v>1122</v>
      </c>
      <c r="B1123" s="130">
        <v>7</v>
      </c>
      <c r="C1123" s="130">
        <v>3</v>
      </c>
      <c r="D1123" s="130">
        <v>602</v>
      </c>
      <c r="E1123" s="130" t="str">
        <f t="shared" si="17"/>
        <v>7-3-602</v>
      </c>
      <c r="F1123" s="131">
        <v>87.94</v>
      </c>
      <c r="G1123" s="131">
        <v>75.52</v>
      </c>
      <c r="H1123" s="130" t="s">
        <v>776</v>
      </c>
      <c r="I1123" s="130" t="s">
        <v>778</v>
      </c>
      <c r="J1123" s="130" t="s">
        <v>782</v>
      </c>
    </row>
    <row r="1124" spans="1:10" ht="14.25" x14ac:dyDescent="0.15">
      <c r="A1124" s="130">
        <v>1123</v>
      </c>
      <c r="B1124" s="130">
        <v>7</v>
      </c>
      <c r="C1124" s="130">
        <v>3</v>
      </c>
      <c r="D1124" s="130">
        <v>603</v>
      </c>
      <c r="E1124" s="130" t="str">
        <f t="shared" si="17"/>
        <v>7-3-603</v>
      </c>
      <c r="F1124" s="131">
        <v>88.88</v>
      </c>
      <c r="G1124" s="131">
        <v>76.33</v>
      </c>
      <c r="H1124" s="130" t="s">
        <v>776</v>
      </c>
      <c r="I1124" s="130" t="s">
        <v>778</v>
      </c>
      <c r="J1124" s="130" t="s">
        <v>171</v>
      </c>
    </row>
    <row r="1125" spans="1:10" ht="14.25" x14ac:dyDescent="0.15">
      <c r="A1125" s="130">
        <v>1124</v>
      </c>
      <c r="B1125" s="130">
        <v>7</v>
      </c>
      <c r="C1125" s="130">
        <v>3</v>
      </c>
      <c r="D1125" s="130">
        <v>604</v>
      </c>
      <c r="E1125" s="130" t="str">
        <f t="shared" si="17"/>
        <v>7-3-604</v>
      </c>
      <c r="F1125" s="131">
        <v>89.51</v>
      </c>
      <c r="G1125" s="131">
        <v>76.87</v>
      </c>
      <c r="H1125" s="130" t="s">
        <v>776</v>
      </c>
      <c r="I1125" s="130" t="s">
        <v>777</v>
      </c>
      <c r="J1125" s="130" t="s">
        <v>788</v>
      </c>
    </row>
    <row r="1126" spans="1:10" ht="14.25" x14ac:dyDescent="0.15">
      <c r="A1126" s="130">
        <v>1125</v>
      </c>
      <c r="B1126" s="130">
        <v>7</v>
      </c>
      <c r="C1126" s="130">
        <v>3</v>
      </c>
      <c r="D1126" s="130">
        <v>701</v>
      </c>
      <c r="E1126" s="130" t="str">
        <f t="shared" si="17"/>
        <v>7-3-701</v>
      </c>
      <c r="F1126" s="131">
        <v>88.69</v>
      </c>
      <c r="G1126" s="131">
        <v>76.17</v>
      </c>
      <c r="H1126" s="130" t="s">
        <v>776</v>
      </c>
      <c r="I1126" s="130" t="s">
        <v>777</v>
      </c>
      <c r="J1126" s="130" t="s">
        <v>785</v>
      </c>
    </row>
    <row r="1127" spans="1:10" ht="14.25" x14ac:dyDescent="0.15">
      <c r="A1127" s="130">
        <v>1126</v>
      </c>
      <c r="B1127" s="130">
        <v>7</v>
      </c>
      <c r="C1127" s="130">
        <v>3</v>
      </c>
      <c r="D1127" s="130">
        <v>702</v>
      </c>
      <c r="E1127" s="130" t="str">
        <f t="shared" si="17"/>
        <v>7-3-702</v>
      </c>
      <c r="F1127" s="131">
        <v>87.94</v>
      </c>
      <c r="G1127" s="131">
        <v>75.52</v>
      </c>
      <c r="H1127" s="130" t="s">
        <v>776</v>
      </c>
      <c r="I1127" s="130" t="s">
        <v>778</v>
      </c>
      <c r="J1127" s="130" t="s">
        <v>782</v>
      </c>
    </row>
    <row r="1128" spans="1:10" ht="14.25" x14ac:dyDescent="0.15">
      <c r="A1128" s="130">
        <v>1127</v>
      </c>
      <c r="B1128" s="130">
        <v>7</v>
      </c>
      <c r="C1128" s="130">
        <v>3</v>
      </c>
      <c r="D1128" s="130">
        <v>703</v>
      </c>
      <c r="E1128" s="130" t="str">
        <f t="shared" si="17"/>
        <v>7-3-703</v>
      </c>
      <c r="F1128" s="131">
        <v>88.88</v>
      </c>
      <c r="G1128" s="131">
        <v>76.33</v>
      </c>
      <c r="H1128" s="130" t="s">
        <v>776</v>
      </c>
      <c r="I1128" s="130" t="s">
        <v>778</v>
      </c>
      <c r="J1128" s="130" t="s">
        <v>171</v>
      </c>
    </row>
    <row r="1129" spans="1:10" ht="14.25" x14ac:dyDescent="0.15">
      <c r="A1129" s="130">
        <v>1128</v>
      </c>
      <c r="B1129" s="130">
        <v>7</v>
      </c>
      <c r="C1129" s="130">
        <v>3</v>
      </c>
      <c r="D1129" s="130">
        <v>704</v>
      </c>
      <c r="E1129" s="130" t="str">
        <f t="shared" si="17"/>
        <v>7-3-704</v>
      </c>
      <c r="F1129" s="131">
        <v>89.51</v>
      </c>
      <c r="G1129" s="131">
        <v>76.87</v>
      </c>
      <c r="H1129" s="130" t="s">
        <v>776</v>
      </c>
      <c r="I1129" s="130" t="s">
        <v>777</v>
      </c>
      <c r="J1129" s="130" t="s">
        <v>788</v>
      </c>
    </row>
    <row r="1130" spans="1:10" ht="14.25" x14ac:dyDescent="0.15">
      <c r="A1130" s="130">
        <v>1129</v>
      </c>
      <c r="B1130" s="130">
        <v>7</v>
      </c>
      <c r="C1130" s="130">
        <v>3</v>
      </c>
      <c r="D1130" s="130">
        <v>801</v>
      </c>
      <c r="E1130" s="130" t="str">
        <f t="shared" si="17"/>
        <v>7-3-801</v>
      </c>
      <c r="F1130" s="131">
        <v>88.69</v>
      </c>
      <c r="G1130" s="131">
        <v>76.17</v>
      </c>
      <c r="H1130" s="130" t="s">
        <v>776</v>
      </c>
      <c r="I1130" s="130" t="s">
        <v>777</v>
      </c>
      <c r="J1130" s="130" t="s">
        <v>785</v>
      </c>
    </row>
    <row r="1131" spans="1:10" ht="14.25" x14ac:dyDescent="0.15">
      <c r="A1131" s="130">
        <v>1130</v>
      </c>
      <c r="B1131" s="130">
        <v>7</v>
      </c>
      <c r="C1131" s="130">
        <v>3</v>
      </c>
      <c r="D1131" s="130">
        <v>802</v>
      </c>
      <c r="E1131" s="130" t="str">
        <f t="shared" si="17"/>
        <v>7-3-802</v>
      </c>
      <c r="F1131" s="131">
        <v>87.94</v>
      </c>
      <c r="G1131" s="131">
        <v>75.52</v>
      </c>
      <c r="H1131" s="130" t="s">
        <v>776</v>
      </c>
      <c r="I1131" s="130" t="s">
        <v>778</v>
      </c>
      <c r="J1131" s="130" t="s">
        <v>782</v>
      </c>
    </row>
    <row r="1132" spans="1:10" ht="14.25" x14ac:dyDescent="0.15">
      <c r="A1132" s="130">
        <v>1131</v>
      </c>
      <c r="B1132" s="130">
        <v>7</v>
      </c>
      <c r="C1132" s="130">
        <v>3</v>
      </c>
      <c r="D1132" s="130">
        <v>803</v>
      </c>
      <c r="E1132" s="130" t="str">
        <f t="shared" si="17"/>
        <v>7-3-803</v>
      </c>
      <c r="F1132" s="131">
        <v>88.88</v>
      </c>
      <c r="G1132" s="131">
        <v>76.33</v>
      </c>
      <c r="H1132" s="130" t="s">
        <v>776</v>
      </c>
      <c r="I1132" s="130" t="s">
        <v>778</v>
      </c>
      <c r="J1132" s="130" t="s">
        <v>171</v>
      </c>
    </row>
    <row r="1133" spans="1:10" ht="14.25" x14ac:dyDescent="0.15">
      <c r="A1133" s="130">
        <v>1132</v>
      </c>
      <c r="B1133" s="130">
        <v>7</v>
      </c>
      <c r="C1133" s="130">
        <v>3</v>
      </c>
      <c r="D1133" s="130">
        <v>804</v>
      </c>
      <c r="E1133" s="130" t="str">
        <f t="shared" si="17"/>
        <v>7-3-804</v>
      </c>
      <c r="F1133" s="131">
        <v>89.51</v>
      </c>
      <c r="G1133" s="131">
        <v>76.87</v>
      </c>
      <c r="H1133" s="130" t="s">
        <v>776</v>
      </c>
      <c r="I1133" s="130" t="s">
        <v>777</v>
      </c>
      <c r="J1133" s="130" t="s">
        <v>788</v>
      </c>
    </row>
    <row r="1134" spans="1:10" ht="14.25" x14ac:dyDescent="0.15">
      <c r="A1134" s="130">
        <v>1133</v>
      </c>
      <c r="B1134" s="130">
        <v>7</v>
      </c>
      <c r="C1134" s="130">
        <v>3</v>
      </c>
      <c r="D1134" s="130">
        <v>901</v>
      </c>
      <c r="E1134" s="130" t="str">
        <f t="shared" si="17"/>
        <v>7-3-901</v>
      </c>
      <c r="F1134" s="131">
        <v>88.69</v>
      </c>
      <c r="G1134" s="131">
        <v>76.17</v>
      </c>
      <c r="H1134" s="130" t="s">
        <v>776</v>
      </c>
      <c r="I1134" s="130" t="s">
        <v>777</v>
      </c>
      <c r="J1134" s="130" t="s">
        <v>785</v>
      </c>
    </row>
    <row r="1135" spans="1:10" ht="14.25" x14ac:dyDescent="0.15">
      <c r="A1135" s="130">
        <v>1134</v>
      </c>
      <c r="B1135" s="130">
        <v>7</v>
      </c>
      <c r="C1135" s="130">
        <v>3</v>
      </c>
      <c r="D1135" s="130">
        <v>902</v>
      </c>
      <c r="E1135" s="130" t="str">
        <f t="shared" si="17"/>
        <v>7-3-902</v>
      </c>
      <c r="F1135" s="131">
        <v>87.94</v>
      </c>
      <c r="G1135" s="131">
        <v>75.52</v>
      </c>
      <c r="H1135" s="130" t="s">
        <v>776</v>
      </c>
      <c r="I1135" s="130" t="s">
        <v>778</v>
      </c>
      <c r="J1135" s="130" t="s">
        <v>782</v>
      </c>
    </row>
    <row r="1136" spans="1:10" ht="14.25" x14ac:dyDescent="0.15">
      <c r="A1136" s="130">
        <v>1135</v>
      </c>
      <c r="B1136" s="130">
        <v>7</v>
      </c>
      <c r="C1136" s="130">
        <v>3</v>
      </c>
      <c r="D1136" s="130">
        <v>903</v>
      </c>
      <c r="E1136" s="130" t="str">
        <f t="shared" si="17"/>
        <v>7-3-903</v>
      </c>
      <c r="F1136" s="131">
        <v>88.88</v>
      </c>
      <c r="G1136" s="131">
        <v>76.33</v>
      </c>
      <c r="H1136" s="130" t="s">
        <v>776</v>
      </c>
      <c r="I1136" s="130" t="s">
        <v>778</v>
      </c>
      <c r="J1136" s="130" t="s">
        <v>171</v>
      </c>
    </row>
    <row r="1137" spans="1:10" ht="14.25" x14ac:dyDescent="0.15">
      <c r="A1137" s="130">
        <v>1136</v>
      </c>
      <c r="B1137" s="130">
        <v>7</v>
      </c>
      <c r="C1137" s="130">
        <v>3</v>
      </c>
      <c r="D1137" s="130">
        <v>904</v>
      </c>
      <c r="E1137" s="130" t="str">
        <f t="shared" si="17"/>
        <v>7-3-904</v>
      </c>
      <c r="F1137" s="131">
        <v>89.51</v>
      </c>
      <c r="G1137" s="131">
        <v>76.87</v>
      </c>
      <c r="H1137" s="130" t="s">
        <v>776</v>
      </c>
      <c r="I1137" s="130" t="s">
        <v>777</v>
      </c>
      <c r="J1137" s="130" t="s">
        <v>788</v>
      </c>
    </row>
    <row r="1138" spans="1:10" ht="14.25" x14ac:dyDescent="0.15">
      <c r="A1138" s="130">
        <v>1137</v>
      </c>
      <c r="B1138" s="130">
        <v>7</v>
      </c>
      <c r="C1138" s="130">
        <v>3</v>
      </c>
      <c r="D1138" s="130">
        <v>1001</v>
      </c>
      <c r="E1138" s="130" t="str">
        <f t="shared" si="17"/>
        <v>7-3-1001</v>
      </c>
      <c r="F1138" s="131">
        <v>88.69</v>
      </c>
      <c r="G1138" s="131">
        <v>76.17</v>
      </c>
      <c r="H1138" s="130" t="s">
        <v>776</v>
      </c>
      <c r="I1138" s="130" t="s">
        <v>777</v>
      </c>
      <c r="J1138" s="130" t="s">
        <v>785</v>
      </c>
    </row>
    <row r="1139" spans="1:10" ht="14.25" x14ac:dyDescent="0.15">
      <c r="A1139" s="130">
        <v>1138</v>
      </c>
      <c r="B1139" s="130">
        <v>7</v>
      </c>
      <c r="C1139" s="130">
        <v>3</v>
      </c>
      <c r="D1139" s="130">
        <v>1002</v>
      </c>
      <c r="E1139" s="130" t="str">
        <f t="shared" si="17"/>
        <v>7-3-1002</v>
      </c>
      <c r="F1139" s="131">
        <v>87.94</v>
      </c>
      <c r="G1139" s="131">
        <v>75.52</v>
      </c>
      <c r="H1139" s="130" t="s">
        <v>776</v>
      </c>
      <c r="I1139" s="130" t="s">
        <v>778</v>
      </c>
      <c r="J1139" s="130" t="s">
        <v>782</v>
      </c>
    </row>
    <row r="1140" spans="1:10" ht="14.25" x14ac:dyDescent="0.15">
      <c r="A1140" s="130">
        <v>1139</v>
      </c>
      <c r="B1140" s="130">
        <v>7</v>
      </c>
      <c r="C1140" s="130">
        <v>3</v>
      </c>
      <c r="D1140" s="130">
        <v>1003</v>
      </c>
      <c r="E1140" s="130" t="str">
        <f t="shared" si="17"/>
        <v>7-3-1003</v>
      </c>
      <c r="F1140" s="131">
        <v>88.88</v>
      </c>
      <c r="G1140" s="131">
        <v>76.33</v>
      </c>
      <c r="H1140" s="130" t="s">
        <v>776</v>
      </c>
      <c r="I1140" s="130" t="s">
        <v>778</v>
      </c>
      <c r="J1140" s="130" t="s">
        <v>171</v>
      </c>
    </row>
    <row r="1141" spans="1:10" ht="14.25" x14ac:dyDescent="0.15">
      <c r="A1141" s="130">
        <v>1140</v>
      </c>
      <c r="B1141" s="130">
        <v>7</v>
      </c>
      <c r="C1141" s="130">
        <v>3</v>
      </c>
      <c r="D1141" s="130">
        <v>1004</v>
      </c>
      <c r="E1141" s="130" t="str">
        <f t="shared" si="17"/>
        <v>7-3-1004</v>
      </c>
      <c r="F1141" s="131">
        <v>89.51</v>
      </c>
      <c r="G1141" s="131">
        <v>76.87</v>
      </c>
      <c r="H1141" s="130" t="s">
        <v>776</v>
      </c>
      <c r="I1141" s="130" t="s">
        <v>777</v>
      </c>
      <c r="J1141" s="130" t="s">
        <v>788</v>
      </c>
    </row>
    <row r="1142" spans="1:10" ht="14.25" x14ac:dyDescent="0.15">
      <c r="A1142" s="130">
        <v>1141</v>
      </c>
      <c r="B1142" s="130">
        <v>7</v>
      </c>
      <c r="C1142" s="130">
        <v>3</v>
      </c>
      <c r="D1142" s="130">
        <v>1101</v>
      </c>
      <c r="E1142" s="130" t="str">
        <f t="shared" si="17"/>
        <v>7-3-1101</v>
      </c>
      <c r="F1142" s="131">
        <v>88.69</v>
      </c>
      <c r="G1142" s="131">
        <v>76.17</v>
      </c>
      <c r="H1142" s="130" t="s">
        <v>776</v>
      </c>
      <c r="I1142" s="130" t="s">
        <v>777</v>
      </c>
      <c r="J1142" s="130" t="s">
        <v>785</v>
      </c>
    </row>
    <row r="1143" spans="1:10" ht="14.25" x14ac:dyDescent="0.15">
      <c r="A1143" s="130">
        <v>1142</v>
      </c>
      <c r="B1143" s="130">
        <v>7</v>
      </c>
      <c r="C1143" s="130">
        <v>3</v>
      </c>
      <c r="D1143" s="130">
        <v>1102</v>
      </c>
      <c r="E1143" s="130" t="str">
        <f t="shared" si="17"/>
        <v>7-3-1102</v>
      </c>
      <c r="F1143" s="131">
        <v>87.94</v>
      </c>
      <c r="G1143" s="131">
        <v>75.52</v>
      </c>
      <c r="H1143" s="130" t="s">
        <v>776</v>
      </c>
      <c r="I1143" s="130" t="s">
        <v>778</v>
      </c>
      <c r="J1143" s="130" t="s">
        <v>782</v>
      </c>
    </row>
    <row r="1144" spans="1:10" ht="14.25" x14ac:dyDescent="0.15">
      <c r="A1144" s="130">
        <v>1143</v>
      </c>
      <c r="B1144" s="130">
        <v>7</v>
      </c>
      <c r="C1144" s="130">
        <v>3</v>
      </c>
      <c r="D1144" s="130">
        <v>1103</v>
      </c>
      <c r="E1144" s="130" t="str">
        <f t="shared" si="17"/>
        <v>7-3-1103</v>
      </c>
      <c r="F1144" s="131">
        <v>88.88</v>
      </c>
      <c r="G1144" s="131">
        <v>76.33</v>
      </c>
      <c r="H1144" s="130" t="s">
        <v>776</v>
      </c>
      <c r="I1144" s="130" t="s">
        <v>778</v>
      </c>
      <c r="J1144" s="130" t="s">
        <v>171</v>
      </c>
    </row>
    <row r="1145" spans="1:10" ht="14.25" x14ac:dyDescent="0.15">
      <c r="A1145" s="130">
        <v>1144</v>
      </c>
      <c r="B1145" s="130">
        <v>7</v>
      </c>
      <c r="C1145" s="130">
        <v>3</v>
      </c>
      <c r="D1145" s="130">
        <v>1104</v>
      </c>
      <c r="E1145" s="130" t="str">
        <f t="shared" si="17"/>
        <v>7-3-1104</v>
      </c>
      <c r="F1145" s="131">
        <v>89.51</v>
      </c>
      <c r="G1145" s="131">
        <v>76.87</v>
      </c>
      <c r="H1145" s="130" t="s">
        <v>776</v>
      </c>
      <c r="I1145" s="130" t="s">
        <v>777</v>
      </c>
      <c r="J1145" s="130" t="s">
        <v>788</v>
      </c>
    </row>
    <row r="1146" spans="1:10" ht="14.25" x14ac:dyDescent="0.15">
      <c r="A1146" s="130" t="s">
        <v>789</v>
      </c>
      <c r="B1146" s="130"/>
      <c r="C1146" s="130"/>
      <c r="D1146" s="130"/>
      <c r="E1146" s="130"/>
      <c r="F1146" s="131">
        <f>SUM(F2:F1145)</f>
        <v>101371.62000000145</v>
      </c>
      <c r="G1146" s="131">
        <f>SUM(G2:G1145)</f>
        <v>83182.589999999749</v>
      </c>
      <c r="H1146" s="130"/>
      <c r="I1146" s="130"/>
      <c r="J1146" s="130"/>
    </row>
  </sheetData>
  <autoFilter ref="A1:L1146"/>
  <phoneticPr fontId="1" type="noConversion"/>
  <pageMargins left="0.7" right="0.7" top="0.75" bottom="0.75" header="0.3" footer="0.3"/>
  <pageSetup paperSize="9" scale="88" orientation="portrait" horizontalDpi="200" verticalDpi="300"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14" sqref="D14"/>
    </sheetView>
  </sheetViews>
  <sheetFormatPr defaultRowHeight="13.5" x14ac:dyDescent="0.15"/>
  <cols>
    <col min="4" max="4" width="9.375" bestFit="1" customWidth="1"/>
    <col min="5" max="5" width="9" style="126"/>
  </cols>
  <sheetData>
    <row r="1" spans="1:6" ht="39" thickBot="1" x14ac:dyDescent="0.2">
      <c r="A1" s="121" t="s">
        <v>689</v>
      </c>
      <c r="B1" s="121" t="s">
        <v>690</v>
      </c>
      <c r="C1" s="121" t="s">
        <v>691</v>
      </c>
      <c r="D1" s="121" t="s">
        <v>692</v>
      </c>
      <c r="E1" s="124" t="s">
        <v>693</v>
      </c>
      <c r="F1" s="121" t="s">
        <v>168</v>
      </c>
    </row>
    <row r="2" spans="1:6" ht="26.25" thickBot="1" x14ac:dyDescent="0.2">
      <c r="A2" s="122" t="s">
        <v>697</v>
      </c>
      <c r="B2" s="123" t="s">
        <v>694</v>
      </c>
      <c r="C2" s="122">
        <v>95</v>
      </c>
      <c r="D2" s="122">
        <v>8471.75</v>
      </c>
      <c r="E2" s="125" t="s">
        <v>695</v>
      </c>
      <c r="F2" s="122" t="s">
        <v>340</v>
      </c>
    </row>
    <row r="3" spans="1:6" s="64" customFormat="1" ht="26.25" thickBot="1" x14ac:dyDescent="0.2">
      <c r="A3" s="122" t="s">
        <v>701</v>
      </c>
      <c r="B3" s="123" t="s">
        <v>698</v>
      </c>
      <c r="C3" s="122">
        <v>158</v>
      </c>
      <c r="D3" s="122">
        <v>13980.85</v>
      </c>
      <c r="E3" s="125" t="s">
        <v>699</v>
      </c>
      <c r="F3" s="122" t="s">
        <v>700</v>
      </c>
    </row>
    <row r="4" spans="1:6" s="64" customFormat="1" ht="26.25" thickBot="1" x14ac:dyDescent="0.2">
      <c r="A4" s="122" t="s">
        <v>702</v>
      </c>
      <c r="B4" s="123" t="s">
        <v>703</v>
      </c>
      <c r="C4" s="122">
        <v>253</v>
      </c>
      <c r="D4" s="122">
        <v>22378.53</v>
      </c>
      <c r="E4" s="125" t="s">
        <v>704</v>
      </c>
      <c r="F4" s="122" t="s">
        <v>705</v>
      </c>
    </row>
    <row r="5" spans="1:6" s="64" customFormat="1" ht="26.25" thickBot="1" x14ac:dyDescent="0.2">
      <c r="A5" s="122" t="s">
        <v>709</v>
      </c>
      <c r="B5" s="123" t="s">
        <v>703</v>
      </c>
      <c r="C5" s="122">
        <v>253</v>
      </c>
      <c r="D5" s="122">
        <v>22378.53</v>
      </c>
      <c r="E5" s="125" t="s">
        <v>706</v>
      </c>
      <c r="F5" s="122" t="s">
        <v>705</v>
      </c>
    </row>
    <row r="6" spans="1:6" ht="26.25" thickBot="1" x14ac:dyDescent="0.2">
      <c r="A6" s="122" t="s">
        <v>708</v>
      </c>
      <c r="B6" s="123" t="s">
        <v>698</v>
      </c>
      <c r="C6" s="122">
        <v>158</v>
      </c>
      <c r="D6" s="122">
        <v>13980.85</v>
      </c>
      <c r="E6" s="125" t="s">
        <v>699</v>
      </c>
      <c r="F6" s="122" t="s">
        <v>700</v>
      </c>
    </row>
    <row r="7" spans="1:6" ht="26.25" thickBot="1" x14ac:dyDescent="0.2">
      <c r="A7" s="123" t="s">
        <v>710</v>
      </c>
      <c r="B7" s="123" t="s">
        <v>694</v>
      </c>
      <c r="C7" s="122">
        <v>95</v>
      </c>
      <c r="D7" s="122">
        <v>8471.75</v>
      </c>
      <c r="E7" s="125" t="s">
        <v>695</v>
      </c>
      <c r="F7" s="122" t="s">
        <v>340</v>
      </c>
    </row>
    <row r="8" spans="1:6" s="64" customFormat="1" ht="26.25" thickBot="1" x14ac:dyDescent="0.2">
      <c r="A8" s="123" t="s">
        <v>711</v>
      </c>
      <c r="B8" s="123" t="s">
        <v>712</v>
      </c>
      <c r="C8" s="122">
        <v>22</v>
      </c>
      <c r="D8" s="122">
        <v>1952.6</v>
      </c>
      <c r="E8" s="125" t="s">
        <v>713</v>
      </c>
      <c r="F8" s="122" t="s">
        <v>340</v>
      </c>
    </row>
    <row r="9" spans="1:6" s="64" customFormat="1" ht="26.25" thickBot="1" x14ac:dyDescent="0.2">
      <c r="A9" s="123" t="s">
        <v>714</v>
      </c>
      <c r="B9" s="123" t="s">
        <v>715</v>
      </c>
      <c r="C9" s="122">
        <v>11</v>
      </c>
      <c r="D9" s="122">
        <v>984.55</v>
      </c>
      <c r="E9" s="125" t="s">
        <v>713</v>
      </c>
      <c r="F9" s="122" t="s">
        <v>340</v>
      </c>
    </row>
    <row r="10" spans="1:6" s="64" customFormat="1" ht="26.25" thickBot="1" x14ac:dyDescent="0.2">
      <c r="A10" s="123" t="s">
        <v>716</v>
      </c>
      <c r="B10" s="123" t="s">
        <v>712</v>
      </c>
      <c r="C10" s="122">
        <v>22</v>
      </c>
      <c r="D10" s="122">
        <v>1952.6</v>
      </c>
      <c r="E10" s="125" t="s">
        <v>713</v>
      </c>
      <c r="F10" s="122" t="s">
        <v>340</v>
      </c>
    </row>
    <row r="11" spans="1:6" s="64" customFormat="1" ht="26.25" thickBot="1" x14ac:dyDescent="0.2">
      <c r="A11" s="123" t="s">
        <v>717</v>
      </c>
      <c r="B11" s="123" t="s">
        <v>715</v>
      </c>
      <c r="C11" s="122">
        <v>11</v>
      </c>
      <c r="D11" s="122">
        <v>984.55</v>
      </c>
      <c r="E11" s="125" t="s">
        <v>713</v>
      </c>
      <c r="F11" s="122" t="s">
        <v>340</v>
      </c>
    </row>
    <row r="12" spans="1:6" s="64" customFormat="1" ht="14.25" thickBot="1" x14ac:dyDescent="0.2">
      <c r="A12" s="123" t="s">
        <v>718</v>
      </c>
      <c r="B12" s="123">
        <v>88.88</v>
      </c>
      <c r="C12" s="122">
        <v>33</v>
      </c>
      <c r="D12" s="122">
        <v>2933.04</v>
      </c>
      <c r="E12" s="125" t="s">
        <v>719</v>
      </c>
      <c r="F12" s="122" t="s">
        <v>705</v>
      </c>
    </row>
    <row r="13" spans="1:6" ht="14.25" thickBot="1" x14ac:dyDescent="0.2">
      <c r="A13" s="123" t="s">
        <v>721</v>
      </c>
      <c r="B13" s="123">
        <v>87.94</v>
      </c>
      <c r="C13" s="122">
        <v>33</v>
      </c>
      <c r="D13" s="122">
        <v>2902.02</v>
      </c>
      <c r="E13" s="125" t="s">
        <v>720</v>
      </c>
      <c r="F13" s="122" t="s">
        <v>705</v>
      </c>
    </row>
    <row r="14" spans="1:6" ht="14.25" thickBot="1" x14ac:dyDescent="0.2">
      <c r="A14" s="127" t="s">
        <v>722</v>
      </c>
      <c r="B14" s="128"/>
      <c r="C14" s="122">
        <f>SUM(C2:C13)</f>
        <v>1144</v>
      </c>
      <c r="D14" s="122">
        <f>SUM(D2:D13)</f>
        <v>101371.62000000002</v>
      </c>
      <c r="E14" s="125" t="s">
        <v>155</v>
      </c>
      <c r="F14" s="122" t="s">
        <v>155</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4" zoomScaleNormal="100" workbookViewId="0">
      <selection activeCell="H3" sqref="H3"/>
    </sheetView>
  </sheetViews>
  <sheetFormatPr defaultColWidth="22.875" defaultRowHeight="13.5" x14ac:dyDescent="0.15"/>
  <cols>
    <col min="1" max="1" width="8" style="5" customWidth="1"/>
    <col min="2" max="2" width="14.625" style="5" customWidth="1"/>
    <col min="3" max="3" width="15.5" style="5" customWidth="1"/>
    <col min="4" max="4" width="38.375" style="5" customWidth="1"/>
    <col min="5" max="7" width="10.25" style="5" customWidth="1"/>
    <col min="8" max="16384" width="22.875" style="5"/>
  </cols>
  <sheetData>
    <row r="1" spans="1:9" x14ac:dyDescent="0.15">
      <c r="A1" s="41" t="s">
        <v>78</v>
      </c>
      <c r="B1" s="41" t="s">
        <v>79</v>
      </c>
      <c r="C1" s="41" t="s">
        <v>80</v>
      </c>
      <c r="D1" s="41" t="s">
        <v>81</v>
      </c>
    </row>
    <row r="2" spans="1:9" ht="75.75" x14ac:dyDescent="0.15">
      <c r="A2" s="42">
        <v>1</v>
      </c>
      <c r="B2" s="41" t="s">
        <v>82</v>
      </c>
      <c r="C2" s="78">
        <f>I2</f>
        <v>7602871.500000109</v>
      </c>
      <c r="D2" s="43" t="s">
        <v>330</v>
      </c>
      <c r="E2" s="5">
        <v>342254617.81999999</v>
      </c>
      <c r="F2" s="61">
        <f>E2/60</f>
        <v>5704243.6303333333</v>
      </c>
      <c r="H2" s="5">
        <f>4500*E4</f>
        <v>456172290.00000656</v>
      </c>
      <c r="I2" s="5">
        <f>H2/60</f>
        <v>7602871.500000109</v>
      </c>
    </row>
    <row r="3" spans="1:9" x14ac:dyDescent="0.15">
      <c r="A3" s="42">
        <v>2</v>
      </c>
      <c r="B3" s="41" t="s">
        <v>83</v>
      </c>
      <c r="C3" s="62">
        <f>C4+C5+C6</f>
        <v>6324069</v>
      </c>
      <c r="D3" s="44" t="s">
        <v>84</v>
      </c>
    </row>
    <row r="4" spans="1:9" ht="63" x14ac:dyDescent="0.15">
      <c r="A4" s="42">
        <v>2.1</v>
      </c>
      <c r="B4" s="41" t="s">
        <v>85</v>
      </c>
      <c r="C4" s="110">
        <f>ROUND(F4,0)</f>
        <v>1824689</v>
      </c>
      <c r="D4" s="44" t="s">
        <v>683</v>
      </c>
      <c r="E4" s="111">
        <f>亦城亦景房源明细!F1146</f>
        <v>101371.62000000145</v>
      </c>
      <c r="F4" s="5">
        <f>E4*1.5*12</f>
        <v>1824689.1600000262</v>
      </c>
    </row>
    <row r="5" spans="1:9" ht="49.5" x14ac:dyDescent="0.15">
      <c r="A5" s="42">
        <v>2.2000000000000002</v>
      </c>
      <c r="B5" s="41" t="s">
        <v>86</v>
      </c>
      <c r="C5" s="77">
        <f>ROUND(I2*0.3%,0)</f>
        <v>22809</v>
      </c>
      <c r="D5" s="44" t="s">
        <v>333</v>
      </c>
      <c r="E5" s="5">
        <v>25669.1</v>
      </c>
    </row>
    <row r="6" spans="1:9" ht="37.5" x14ac:dyDescent="0.15">
      <c r="A6" s="42">
        <v>2.2999999999999998</v>
      </c>
      <c r="B6" s="41" t="s">
        <v>87</v>
      </c>
      <c r="C6" s="42">
        <f>ROUND(E6,0)</f>
        <v>4476571</v>
      </c>
      <c r="D6" s="44" t="s">
        <v>682</v>
      </c>
      <c r="E6" s="5">
        <f>F6*E4*12</f>
        <v>4476570.7392000649</v>
      </c>
      <c r="F6" s="5">
        <v>3.68</v>
      </c>
      <c r="H6" s="193" t="s">
        <v>681</v>
      </c>
      <c r="I6" s="193"/>
    </row>
    <row r="7" spans="1:9" x14ac:dyDescent="0.15">
      <c r="A7" s="42">
        <v>3</v>
      </c>
      <c r="B7" s="41" t="s">
        <v>88</v>
      </c>
      <c r="C7" s="42">
        <f>C8+C9+C10</f>
        <v>1670761</v>
      </c>
      <c r="D7" s="44" t="s">
        <v>89</v>
      </c>
    </row>
    <row r="8" spans="1:9" ht="37.5" x14ac:dyDescent="0.15">
      <c r="A8" s="42">
        <v>3.1</v>
      </c>
      <c r="B8" s="41" t="s">
        <v>90</v>
      </c>
      <c r="C8" s="42">
        <f>F8</f>
        <v>1216459</v>
      </c>
      <c r="D8" s="43" t="s">
        <v>684</v>
      </c>
      <c r="E8" s="5">
        <f>ROUND(比较法!C29*E4*12,0)</f>
        <v>60822972</v>
      </c>
      <c r="F8" s="5">
        <f>ROUND(E8*0.02,0)</f>
        <v>1216459</v>
      </c>
    </row>
    <row r="9" spans="1:9" ht="96" x14ac:dyDescent="0.15">
      <c r="A9" s="42">
        <v>3.2</v>
      </c>
      <c r="B9" s="41" t="s">
        <v>91</v>
      </c>
      <c r="C9" s="77">
        <v>0</v>
      </c>
      <c r="D9" s="43" t="s">
        <v>331</v>
      </c>
      <c r="E9" s="5">
        <f>C2*0.7</f>
        <v>5322010.0500000762</v>
      </c>
      <c r="F9" s="5">
        <f>4.75%*0.9</f>
        <v>4.2750000000000003E-2</v>
      </c>
      <c r="G9" s="5">
        <f>E9*F9</f>
        <v>227515.92963750329</v>
      </c>
    </row>
    <row r="10" spans="1:9" ht="73.5" x14ac:dyDescent="0.15">
      <c r="A10" s="42">
        <v>3.3</v>
      </c>
      <c r="B10" s="41" t="s">
        <v>92</v>
      </c>
      <c r="C10" s="77">
        <f>ROUND((C2+C3+C8+C9)*3%,0)</f>
        <v>454302</v>
      </c>
      <c r="D10" s="43" t="s">
        <v>332</v>
      </c>
    </row>
    <row r="11" spans="1:9" x14ac:dyDescent="0.15">
      <c r="A11" s="42">
        <v>4</v>
      </c>
      <c r="B11" s="41" t="s">
        <v>93</v>
      </c>
      <c r="C11" s="62">
        <f>C2+C3+C7</f>
        <v>15597701.500000108</v>
      </c>
      <c r="D11" s="44" t="s">
        <v>94</v>
      </c>
    </row>
    <row r="12" spans="1:9" ht="25.5" x14ac:dyDescent="0.15">
      <c r="A12" s="42">
        <v>5</v>
      </c>
      <c r="B12" s="41" t="s">
        <v>95</v>
      </c>
      <c r="C12" s="42">
        <f>ROUND(C11/E4/12,0)</f>
        <v>13</v>
      </c>
      <c r="D12" s="44" t="s">
        <v>152</v>
      </c>
    </row>
    <row r="14" spans="1:9" x14ac:dyDescent="0.15">
      <c r="E14" s="73"/>
    </row>
    <row r="15" spans="1:9" x14ac:dyDescent="0.15">
      <c r="E15" s="74"/>
    </row>
    <row r="16" spans="1:9" x14ac:dyDescent="0.15">
      <c r="E16" s="74"/>
    </row>
    <row r="17" spans="5:5" x14ac:dyDescent="0.15">
      <c r="E17" s="73"/>
    </row>
  </sheetData>
  <mergeCells count="1">
    <mergeCell ref="H6:I6"/>
  </mergeCells>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x14ac:dyDescent="0.15"/>
  <cols>
    <col min="1" max="1" width="24.375" style="5" customWidth="1"/>
    <col min="2" max="16384" width="14.625" style="5"/>
  </cols>
  <sheetData>
    <row r="1" spans="1:9" ht="16.5" x14ac:dyDescent="0.15">
      <c r="A1" s="1" t="s">
        <v>0</v>
      </c>
      <c r="B1" s="2">
        <f>亦城亦景房源明细!F1146</f>
        <v>101371.62000000145</v>
      </c>
      <c r="C1" s="3"/>
      <c r="D1" s="3"/>
      <c r="E1" s="3"/>
      <c r="F1" s="3"/>
      <c r="G1" s="4"/>
    </row>
    <row r="2" spans="1:9" ht="16.5" x14ac:dyDescent="0.15">
      <c r="A2" s="1" t="s">
        <v>1</v>
      </c>
      <c r="B2" s="1">
        <f>SUM(C14:C23)</f>
        <v>0</v>
      </c>
      <c r="C2" s="3"/>
      <c r="D2" s="3"/>
      <c r="E2" s="3"/>
      <c r="F2" s="3"/>
      <c r="G2" s="4"/>
    </row>
    <row r="3" spans="1:9" ht="16.5" x14ac:dyDescent="0.15">
      <c r="A3" s="1" t="s">
        <v>2</v>
      </c>
      <c r="B3" s="6">
        <v>44425</v>
      </c>
      <c r="C3" s="3"/>
      <c r="D3" s="3"/>
      <c r="E3" s="3"/>
      <c r="F3" s="3"/>
      <c r="G3" s="4"/>
    </row>
    <row r="4" spans="1:9" ht="33" x14ac:dyDescent="0.15">
      <c r="A4" s="1" t="s">
        <v>3</v>
      </c>
      <c r="B4" s="1" t="s">
        <v>4</v>
      </c>
      <c r="C4" s="1" t="s">
        <v>5</v>
      </c>
      <c r="D4" s="1" t="s">
        <v>6</v>
      </c>
      <c r="E4" s="3"/>
      <c r="F4" s="4"/>
      <c r="G4" s="4"/>
    </row>
    <row r="5" spans="1:9" ht="16.5" x14ac:dyDescent="0.15">
      <c r="A5" s="1" t="s">
        <v>7</v>
      </c>
      <c r="B5" s="1">
        <f>SUM(D14:D23)</f>
        <v>53.68</v>
      </c>
      <c r="C5" s="1">
        <f>ROUND(B5*10000/$B$1,0)</f>
        <v>5</v>
      </c>
      <c r="D5" s="1" t="e">
        <f>ROUND(B5*10000/$B$2,0)</f>
        <v>#DIV/0!</v>
      </c>
      <c r="E5" s="3"/>
      <c r="F5" s="4"/>
      <c r="G5" s="4"/>
    </row>
    <row r="6" spans="1:9" ht="16.5" x14ac:dyDescent="0.15">
      <c r="A6" s="1" t="s">
        <v>8</v>
      </c>
      <c r="B6" s="1">
        <f>SUM(D14:D23)</f>
        <v>53.68</v>
      </c>
      <c r="C6" s="1">
        <f>ROUND(B6*10000/$B$1,0)</f>
        <v>5</v>
      </c>
      <c r="D6" s="1" t="e">
        <f>ROUND(B6*10000/$B$2,0)</f>
        <v>#DIV/0!</v>
      </c>
      <c r="E6" s="3"/>
      <c r="F6" s="4"/>
      <c r="G6" s="4"/>
    </row>
    <row r="7" spans="1:9" ht="16.5" x14ac:dyDescent="0.15">
      <c r="A7" s="1" t="s">
        <v>9</v>
      </c>
      <c r="B7" s="1">
        <f>B5</f>
        <v>53.68</v>
      </c>
      <c r="C7" s="1">
        <f>ROUND(B7*10000/$B$1,0)</f>
        <v>5</v>
      </c>
      <c r="D7" s="1" t="e">
        <f>ROUND(B7*10000/$B$2,0)</f>
        <v>#DIV/0!</v>
      </c>
      <c r="E7" s="3"/>
      <c r="F7" s="4"/>
      <c r="G7" s="4"/>
    </row>
    <row r="8" spans="1:9" ht="16.5" x14ac:dyDescent="0.15">
      <c r="A8" s="1" t="s">
        <v>10</v>
      </c>
      <c r="B8" s="1">
        <f>B5</f>
        <v>53.68</v>
      </c>
      <c r="C8" s="1">
        <f>ROUND(B8*10000/$B$1,0)</f>
        <v>5</v>
      </c>
      <c r="D8" s="1" t="e">
        <f>ROUND(B8*10000/$B$2,0)</f>
        <v>#DIV/0!</v>
      </c>
      <c r="E8" s="3"/>
      <c r="F8" s="4"/>
      <c r="G8" s="4"/>
    </row>
    <row r="9" spans="1:9" ht="16.5" x14ac:dyDescent="0.15">
      <c r="A9" s="1" t="s">
        <v>11</v>
      </c>
      <c r="B9" s="7">
        <f>B5</f>
        <v>53.68</v>
      </c>
      <c r="C9" s="3"/>
      <c r="D9" s="3"/>
      <c r="E9" s="3"/>
      <c r="F9" s="4"/>
      <c r="G9" s="4"/>
    </row>
    <row r="10" spans="1:9" ht="16.5" x14ac:dyDescent="0.15">
      <c r="A10" s="1" t="s">
        <v>12</v>
      </c>
      <c r="B10" s="7">
        <f>B5</f>
        <v>53.68</v>
      </c>
      <c r="C10" s="3"/>
      <c r="D10" s="3"/>
      <c r="E10" s="3"/>
      <c r="F10" s="4"/>
      <c r="G10" s="4"/>
    </row>
    <row r="11" spans="1:9" ht="16.5" x14ac:dyDescent="0.15">
      <c r="A11" s="1" t="s">
        <v>13</v>
      </c>
      <c r="B11" s="7">
        <f>B5</f>
        <v>53.68</v>
      </c>
      <c r="C11" s="3"/>
      <c r="D11" s="3"/>
      <c r="E11" s="3"/>
      <c r="F11" s="4"/>
      <c r="G11" s="4"/>
    </row>
    <row r="12" spans="1:9" ht="16.5" x14ac:dyDescent="0.15">
      <c r="A12" s="3"/>
      <c r="B12" s="3"/>
      <c r="C12" s="3"/>
      <c r="D12" s="3"/>
      <c r="E12" s="3"/>
      <c r="F12" s="4"/>
      <c r="G12" s="4"/>
    </row>
    <row r="13" spans="1:9" ht="33" x14ac:dyDescent="0.15">
      <c r="A13" s="8" t="s">
        <v>14</v>
      </c>
      <c r="B13" s="9" t="s">
        <v>0</v>
      </c>
      <c r="C13" s="9" t="s">
        <v>1</v>
      </c>
      <c r="D13" s="9" t="s">
        <v>15</v>
      </c>
      <c r="E13" s="1" t="s">
        <v>5</v>
      </c>
      <c r="F13" s="1" t="s">
        <v>6</v>
      </c>
      <c r="G13" s="9" t="s">
        <v>16</v>
      </c>
      <c r="H13" s="9" t="s">
        <v>17</v>
      </c>
      <c r="I13" s="9" t="s">
        <v>18</v>
      </c>
    </row>
    <row r="14" spans="1:9" ht="16.5" x14ac:dyDescent="0.15">
      <c r="A14" s="10" t="s">
        <v>19</v>
      </c>
      <c r="B14" s="9">
        <f>B1</f>
        <v>101371.62000000145</v>
      </c>
      <c r="C14" s="9">
        <v>0</v>
      </c>
      <c r="D14" s="9">
        <f>比较法!C30</f>
        <v>53.68</v>
      </c>
      <c r="E14" s="9">
        <f>比较法!C29</f>
        <v>50</v>
      </c>
      <c r="F14" s="9" t="e">
        <f>ROUND(D14*10000/C14,0)</f>
        <v>#DIV/0!</v>
      </c>
      <c r="G14" s="9">
        <v>0</v>
      </c>
      <c r="H14" s="9">
        <v>0</v>
      </c>
      <c r="I14" s="9">
        <v>0</v>
      </c>
    </row>
    <row r="15" spans="1:9" ht="16.5" x14ac:dyDescent="0.15">
      <c r="A15" s="11" t="s">
        <v>20</v>
      </c>
      <c r="B15" s="12"/>
      <c r="C15" s="12"/>
      <c r="D15" s="12"/>
      <c r="E15" s="9" t="e">
        <f t="shared" ref="E15:E23" si="0">ROUND(D15*10000/B15,0)</f>
        <v>#DIV/0!</v>
      </c>
      <c r="F15" s="9" t="e">
        <f t="shared" ref="F15:F23" si="1">ROUND(D15*10000/C15,0)</f>
        <v>#DIV/0!</v>
      </c>
      <c r="G15" s="13"/>
      <c r="H15" s="13"/>
      <c r="I15" s="12"/>
    </row>
    <row r="16" spans="1:9" ht="16.5" x14ac:dyDescent="0.15">
      <c r="A16" s="11" t="s">
        <v>21</v>
      </c>
      <c r="B16" s="12"/>
      <c r="C16" s="12"/>
      <c r="D16" s="12"/>
      <c r="E16" s="9" t="e">
        <f t="shared" si="0"/>
        <v>#DIV/0!</v>
      </c>
      <c r="F16" s="9" t="e">
        <f t="shared" si="1"/>
        <v>#DIV/0!</v>
      </c>
      <c r="G16" s="13"/>
      <c r="H16" s="13"/>
      <c r="I16" s="12"/>
    </row>
    <row r="17" spans="1:9" ht="16.5" x14ac:dyDescent="0.15">
      <c r="A17" s="11" t="s">
        <v>22</v>
      </c>
      <c r="B17" s="12"/>
      <c r="C17" s="12"/>
      <c r="D17" s="12"/>
      <c r="E17" s="9" t="e">
        <f t="shared" si="0"/>
        <v>#DIV/0!</v>
      </c>
      <c r="F17" s="9" t="e">
        <f t="shared" si="1"/>
        <v>#DIV/0!</v>
      </c>
      <c r="G17" s="13"/>
      <c r="H17" s="13"/>
      <c r="I17" s="12"/>
    </row>
    <row r="18" spans="1:9" ht="16.5" x14ac:dyDescent="0.15">
      <c r="A18" s="11" t="s">
        <v>23</v>
      </c>
      <c r="B18" s="12"/>
      <c r="C18" s="12"/>
      <c r="D18" s="12"/>
      <c r="E18" s="9" t="e">
        <f t="shared" si="0"/>
        <v>#DIV/0!</v>
      </c>
      <c r="F18" s="9" t="e">
        <f t="shared" si="1"/>
        <v>#DIV/0!</v>
      </c>
      <c r="G18" s="12"/>
      <c r="H18" s="12"/>
      <c r="I18" s="12"/>
    </row>
    <row r="19" spans="1:9" ht="16.5" x14ac:dyDescent="0.15">
      <c r="A19" s="11" t="s">
        <v>24</v>
      </c>
      <c r="B19" s="12"/>
      <c r="C19" s="12"/>
      <c r="D19" s="12"/>
      <c r="E19" s="9" t="e">
        <f t="shared" si="0"/>
        <v>#DIV/0!</v>
      </c>
      <c r="F19" s="9" t="e">
        <f t="shared" si="1"/>
        <v>#DIV/0!</v>
      </c>
      <c r="G19" s="12"/>
      <c r="H19" s="12"/>
      <c r="I19" s="12"/>
    </row>
    <row r="20" spans="1:9" ht="16.5" x14ac:dyDescent="0.15">
      <c r="A20" s="11" t="s">
        <v>25</v>
      </c>
      <c r="B20" s="12"/>
      <c r="C20" s="12"/>
      <c r="D20" s="12"/>
      <c r="E20" s="9" t="e">
        <f t="shared" si="0"/>
        <v>#DIV/0!</v>
      </c>
      <c r="F20" s="9" t="e">
        <f t="shared" si="1"/>
        <v>#DIV/0!</v>
      </c>
      <c r="G20" s="12"/>
      <c r="H20" s="12"/>
      <c r="I20" s="12"/>
    </row>
    <row r="21" spans="1:9" ht="16.5" x14ac:dyDescent="0.15">
      <c r="A21" s="11" t="s">
        <v>26</v>
      </c>
      <c r="B21" s="12"/>
      <c r="C21" s="12"/>
      <c r="D21" s="12"/>
      <c r="E21" s="9" t="e">
        <f t="shared" si="0"/>
        <v>#DIV/0!</v>
      </c>
      <c r="F21" s="9" t="e">
        <f t="shared" si="1"/>
        <v>#DIV/0!</v>
      </c>
      <c r="G21" s="12"/>
      <c r="H21" s="12"/>
      <c r="I21" s="12"/>
    </row>
    <row r="22" spans="1:9" ht="16.5" x14ac:dyDescent="0.15">
      <c r="A22" s="11" t="s">
        <v>27</v>
      </c>
      <c r="B22" s="12"/>
      <c r="C22" s="12"/>
      <c r="D22" s="12"/>
      <c r="E22" s="9" t="e">
        <f t="shared" si="0"/>
        <v>#DIV/0!</v>
      </c>
      <c r="F22" s="9" t="e">
        <f t="shared" si="1"/>
        <v>#DIV/0!</v>
      </c>
      <c r="G22" s="12"/>
      <c r="H22" s="12"/>
      <c r="I22" s="12"/>
    </row>
    <row r="23" spans="1:9" ht="16.5" x14ac:dyDescent="0.1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zoomScale="90" zoomScaleNormal="90" workbookViewId="0">
      <selection activeCell="L4" sqref="L4:L6"/>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28.125" style="26" customWidth="1"/>
    <col min="8" max="8" width="21.75" style="26" hidden="1" customWidth="1"/>
    <col min="9" max="9" width="17" style="26" customWidth="1"/>
    <col min="10" max="10" width="11.375" style="27" customWidth="1"/>
    <col min="11" max="11" width="8.5" style="27" customWidth="1"/>
    <col min="12" max="12" width="9.75" style="27" customWidth="1"/>
    <col min="13" max="13" width="19.875" style="27" customWidth="1"/>
    <col min="14" max="14" width="9" style="27"/>
    <col min="15" max="15" width="9" style="46"/>
    <col min="16" max="16384" width="9" style="27"/>
  </cols>
  <sheetData>
    <row r="1" spans="1:15" ht="15" x14ac:dyDescent="0.15">
      <c r="A1" s="200" t="s">
        <v>390</v>
      </c>
      <c r="B1" s="200"/>
      <c r="C1" s="200"/>
      <c r="D1" s="200"/>
      <c r="E1" s="200"/>
      <c r="F1" s="200"/>
      <c r="G1" s="200"/>
      <c r="H1" s="200"/>
      <c r="I1" s="99"/>
    </row>
    <row r="2" spans="1:15" x14ac:dyDescent="0.15">
      <c r="A2" s="100" t="s">
        <v>389</v>
      </c>
      <c r="B2" s="101" t="s">
        <v>96</v>
      </c>
      <c r="C2" s="101" t="s">
        <v>97</v>
      </c>
      <c r="D2" s="100" t="s">
        <v>836</v>
      </c>
      <c r="E2" s="100" t="s">
        <v>827</v>
      </c>
      <c r="F2" s="101" t="str">
        <f>[3]富润家园数据!E4</f>
        <v>样本数量</v>
      </c>
      <c r="G2" s="101" t="str">
        <f>D2</f>
        <v>含物业费、含供暖费平均租金单价</v>
      </c>
      <c r="H2" s="89" t="s">
        <v>831</v>
      </c>
      <c r="I2" s="27"/>
      <c r="N2" s="46"/>
      <c r="O2" s="27"/>
    </row>
    <row r="3" spans="1:15" x14ac:dyDescent="0.15">
      <c r="A3" s="194" t="s">
        <v>386</v>
      </c>
      <c r="B3" s="59"/>
      <c r="C3" s="29"/>
      <c r="D3" s="30"/>
      <c r="E3" s="157"/>
      <c r="F3" s="201">
        <f>SUM(C3:C5)</f>
        <v>2</v>
      </c>
      <c r="G3" s="194">
        <f>ROUND(AVERAGE(D3:D5),2)</f>
        <v>57.82</v>
      </c>
      <c r="H3" s="194">
        <f>ROUND(AVERAGE(E3:E5),2)</f>
        <v>58.52</v>
      </c>
      <c r="I3" s="107"/>
      <c r="J3" s="107" t="s">
        <v>98</v>
      </c>
      <c r="K3" s="107" t="s">
        <v>99</v>
      </c>
      <c r="L3" s="107" t="s">
        <v>100</v>
      </c>
      <c r="M3" s="171" t="s">
        <v>837</v>
      </c>
      <c r="N3" s="46"/>
      <c r="O3" s="27"/>
    </row>
    <row r="4" spans="1:15" x14ac:dyDescent="0.15">
      <c r="A4" s="194"/>
      <c r="B4" s="59">
        <v>44044</v>
      </c>
      <c r="C4" s="29">
        <v>1</v>
      </c>
      <c r="D4" s="30" t="s">
        <v>642</v>
      </c>
      <c r="E4" s="157"/>
      <c r="F4" s="201"/>
      <c r="G4" s="194"/>
      <c r="H4" s="194"/>
      <c r="I4" s="107" t="s">
        <v>101</v>
      </c>
      <c r="J4" s="106">
        <f>G16</f>
        <v>62.08</v>
      </c>
      <c r="K4" s="107"/>
      <c r="L4" s="210">
        <f>SUM(J4:J6)/3</f>
        <v>54.946666666666658</v>
      </c>
      <c r="M4" s="210">
        <f>L4-J44-J46</f>
        <v>51.746666666666655</v>
      </c>
      <c r="N4" s="46"/>
      <c r="O4" s="27"/>
    </row>
    <row r="5" spans="1:15" x14ac:dyDescent="0.15">
      <c r="A5" s="194"/>
      <c r="B5" s="59">
        <v>44075</v>
      </c>
      <c r="C5" s="29">
        <v>1</v>
      </c>
      <c r="D5" s="30">
        <f>中指成交数据!AL83</f>
        <v>57.82</v>
      </c>
      <c r="E5" s="30">
        <f>D5+$J$44</f>
        <v>58.52</v>
      </c>
      <c r="F5" s="201"/>
      <c r="G5" s="194"/>
      <c r="H5" s="194"/>
      <c r="I5" s="107" t="s">
        <v>102</v>
      </c>
      <c r="J5" s="106">
        <f>G33</f>
        <v>49.68</v>
      </c>
      <c r="K5" s="107"/>
      <c r="L5" s="210"/>
      <c r="M5" s="210"/>
      <c r="N5" s="46"/>
      <c r="O5" s="27"/>
    </row>
    <row r="6" spans="1:15" x14ac:dyDescent="0.15">
      <c r="A6" s="194" t="s">
        <v>387</v>
      </c>
      <c r="B6" s="59">
        <v>44105</v>
      </c>
      <c r="C6" s="29">
        <v>2</v>
      </c>
      <c r="D6" s="30">
        <f>中指成交数据!AH83</f>
        <v>59.98</v>
      </c>
      <c r="E6" s="30">
        <f t="shared" ref="E6:E14" si="0">D6+$J$44</f>
        <v>60.68</v>
      </c>
      <c r="F6" s="201">
        <f>SUM(C6:C8)</f>
        <v>7</v>
      </c>
      <c r="G6" s="194">
        <f>ROUND(AVERAGE(D6:D8),2)</f>
        <v>60.66</v>
      </c>
      <c r="H6" s="194">
        <f>ROUND(AVERAGE(E6:E8),2)</f>
        <v>61.36</v>
      </c>
      <c r="I6" s="107" t="s">
        <v>103</v>
      </c>
      <c r="J6" s="106">
        <f>G50</f>
        <v>53.08</v>
      </c>
      <c r="K6" s="107"/>
      <c r="L6" s="210"/>
      <c r="M6" s="210"/>
      <c r="N6" s="46"/>
      <c r="O6" s="27"/>
    </row>
    <row r="7" spans="1:15" x14ac:dyDescent="0.15">
      <c r="A7" s="194"/>
      <c r="B7" s="59">
        <v>44136</v>
      </c>
      <c r="C7" s="29">
        <v>3</v>
      </c>
      <c r="D7" s="30">
        <f>中指成交数据!AD83</f>
        <v>60.93</v>
      </c>
      <c r="E7" s="30">
        <f t="shared" si="0"/>
        <v>61.63</v>
      </c>
      <c r="F7" s="201"/>
      <c r="G7" s="194"/>
      <c r="H7" s="194"/>
      <c r="I7" s="27"/>
      <c r="N7" s="46"/>
      <c r="O7" s="27"/>
    </row>
    <row r="8" spans="1:15" x14ac:dyDescent="0.15">
      <c r="A8" s="194"/>
      <c r="B8" s="59">
        <v>44166</v>
      </c>
      <c r="C8" s="29">
        <v>2</v>
      </c>
      <c r="D8" s="30">
        <f>中指成交数据!Z83</f>
        <v>61.08</v>
      </c>
      <c r="E8" s="30">
        <f t="shared" si="0"/>
        <v>61.78</v>
      </c>
      <c r="F8" s="201"/>
      <c r="G8" s="194"/>
      <c r="H8" s="194"/>
      <c r="I8" s="27"/>
      <c r="N8" s="46"/>
      <c r="O8" s="27"/>
    </row>
    <row r="9" spans="1:15" x14ac:dyDescent="0.15">
      <c r="A9" s="194" t="s">
        <v>154</v>
      </c>
      <c r="B9" s="59">
        <v>44197</v>
      </c>
      <c r="C9" s="29">
        <v>2</v>
      </c>
      <c r="D9" s="30">
        <f>中指成交数据!V83</f>
        <v>61.39</v>
      </c>
      <c r="E9" s="30">
        <f t="shared" si="0"/>
        <v>62.09</v>
      </c>
      <c r="F9" s="201">
        <f>SUM(C9:C11)</f>
        <v>7</v>
      </c>
      <c r="G9" s="194">
        <f>ROUND(AVERAGE(D9:D11),2)</f>
        <v>60.15</v>
      </c>
      <c r="H9" s="194">
        <f>ROUND(AVERAGE(E9:E11),2)</f>
        <v>60.85</v>
      </c>
      <c r="I9" s="27"/>
      <c r="N9" s="46"/>
      <c r="O9" s="27"/>
    </row>
    <row r="10" spans="1:15" x14ac:dyDescent="0.15">
      <c r="A10" s="194"/>
      <c r="B10" s="59">
        <v>44228</v>
      </c>
      <c r="C10" s="29">
        <v>3</v>
      </c>
      <c r="D10" s="30">
        <f>中指成交数据!R83</f>
        <v>60.77</v>
      </c>
      <c r="E10" s="30">
        <f t="shared" si="0"/>
        <v>61.470000000000006</v>
      </c>
      <c r="F10" s="201"/>
      <c r="G10" s="194"/>
      <c r="H10" s="194"/>
      <c r="I10" s="27"/>
      <c r="N10" s="46"/>
      <c r="O10" s="27"/>
    </row>
    <row r="11" spans="1:15" x14ac:dyDescent="0.15">
      <c r="A11" s="194"/>
      <c r="B11" s="59">
        <v>44256</v>
      </c>
      <c r="C11" s="48">
        <v>2</v>
      </c>
      <c r="D11" s="49">
        <f>中指成交数据!N83</f>
        <v>58.3</v>
      </c>
      <c r="E11" s="30">
        <f t="shared" si="0"/>
        <v>59</v>
      </c>
      <c r="F11" s="201"/>
      <c r="G11" s="194"/>
      <c r="H11" s="194"/>
      <c r="I11" s="27"/>
      <c r="N11" s="46"/>
      <c r="O11" s="27"/>
    </row>
    <row r="12" spans="1:15" x14ac:dyDescent="0.15">
      <c r="A12" s="194" t="s">
        <v>381</v>
      </c>
      <c r="B12" s="59">
        <v>44287</v>
      </c>
      <c r="C12" s="48">
        <v>2</v>
      </c>
      <c r="D12" s="83">
        <f>中指成交数据!J83</f>
        <v>61.14</v>
      </c>
      <c r="E12" s="30">
        <f t="shared" si="0"/>
        <v>61.84</v>
      </c>
      <c r="F12" s="201">
        <f>SUM(C12:C14)</f>
        <v>8</v>
      </c>
      <c r="G12" s="194">
        <f>ROUND(AVERAGE(D12:D14),2)</f>
        <v>69.69</v>
      </c>
      <c r="H12" s="194">
        <f>ROUND(AVERAGE(E12:E14),2)</f>
        <v>70.39</v>
      </c>
      <c r="I12" s="27"/>
      <c r="N12" s="46"/>
      <c r="O12" s="27"/>
    </row>
    <row r="13" spans="1:15" x14ac:dyDescent="0.15">
      <c r="A13" s="194"/>
      <c r="B13" s="59">
        <v>44317</v>
      </c>
      <c r="C13" s="48">
        <v>3</v>
      </c>
      <c r="D13" s="83">
        <f>中指成交数据!F83</f>
        <v>79.37</v>
      </c>
      <c r="E13" s="30">
        <f t="shared" si="0"/>
        <v>80.070000000000007</v>
      </c>
      <c r="F13" s="201"/>
      <c r="G13" s="194"/>
      <c r="H13" s="194"/>
      <c r="I13" s="27"/>
      <c r="N13" s="46"/>
      <c r="O13" s="27"/>
    </row>
    <row r="14" spans="1:15" x14ac:dyDescent="0.15">
      <c r="A14" s="194"/>
      <c r="B14" s="59">
        <v>44348</v>
      </c>
      <c r="C14" s="48">
        <v>3</v>
      </c>
      <c r="D14" s="83">
        <f>中指成交数据!B83</f>
        <v>68.55</v>
      </c>
      <c r="E14" s="30">
        <f t="shared" si="0"/>
        <v>69.25</v>
      </c>
      <c r="F14" s="201"/>
      <c r="G14" s="194"/>
      <c r="H14" s="194"/>
      <c r="I14" s="27"/>
      <c r="N14" s="46"/>
      <c r="O14" s="27"/>
    </row>
    <row r="15" spans="1:15" x14ac:dyDescent="0.15">
      <c r="A15" s="60" t="s">
        <v>380</v>
      </c>
      <c r="B15" s="59">
        <v>44378</v>
      </c>
      <c r="C15" s="48">
        <v>0</v>
      </c>
      <c r="D15" s="83" t="s">
        <v>642</v>
      </c>
      <c r="E15" s="156" t="s">
        <v>322</v>
      </c>
      <c r="F15" s="80" t="s">
        <v>642</v>
      </c>
      <c r="G15" s="167" t="s">
        <v>834</v>
      </c>
      <c r="H15" s="81" t="s">
        <v>828</v>
      </c>
      <c r="I15" s="27"/>
      <c r="N15" s="46"/>
      <c r="O15" s="27"/>
    </row>
    <row r="16" spans="1:15" x14ac:dyDescent="0.15">
      <c r="A16" s="211" t="s">
        <v>104</v>
      </c>
      <c r="B16" s="212"/>
      <c r="C16" s="212"/>
      <c r="D16" s="212"/>
      <c r="E16" s="213"/>
      <c r="F16" s="214"/>
      <c r="G16" s="105">
        <f>ROUND(AVERAGE(G3:G14),2)</f>
        <v>62.08</v>
      </c>
      <c r="H16" s="105">
        <f>ROUND(AVERAGE(H3:H14),2)</f>
        <v>62.78</v>
      </c>
      <c r="I16" s="27"/>
      <c r="N16" s="46"/>
      <c r="O16" s="27"/>
    </row>
    <row r="17" spans="1:15" x14ac:dyDescent="0.15">
      <c r="I17" s="27"/>
      <c r="M17" s="27">
        <f>47.98*1.2</f>
        <v>57.575999999999993</v>
      </c>
    </row>
    <row r="18" spans="1:15" ht="15" x14ac:dyDescent="0.15">
      <c r="A18" s="200" t="s">
        <v>643</v>
      </c>
      <c r="B18" s="200"/>
      <c r="C18" s="200"/>
      <c r="D18" s="200"/>
      <c r="E18" s="200"/>
      <c r="F18" s="200"/>
      <c r="G18" s="200"/>
      <c r="H18" s="200"/>
    </row>
    <row r="19" spans="1:15" ht="15" x14ac:dyDescent="0.15">
      <c r="A19" s="83" t="str">
        <f>A2</f>
        <v>时间</v>
      </c>
      <c r="B19" s="83" t="s">
        <v>105</v>
      </c>
      <c r="C19" s="83" t="s">
        <v>106</v>
      </c>
      <c r="D19" s="172" t="str">
        <f>D2</f>
        <v>含物业费、含供暖费平均租金单价</v>
      </c>
      <c r="E19" s="100" t="s">
        <v>827</v>
      </c>
      <c r="F19" s="83" t="str">
        <f>F2</f>
        <v>样本数量</v>
      </c>
      <c r="G19" s="166"/>
      <c r="H19" s="89" t="s">
        <v>831</v>
      </c>
      <c r="I19" s="98"/>
      <c r="N19" s="46"/>
      <c r="O19" s="27"/>
    </row>
    <row r="20" spans="1:15" x14ac:dyDescent="0.15">
      <c r="A20" s="194" t="s">
        <v>386</v>
      </c>
      <c r="B20" s="59"/>
      <c r="C20" s="28"/>
      <c r="D20" s="30"/>
      <c r="E20" s="157"/>
      <c r="F20" s="208">
        <f>SUM(C20:C21)</f>
        <v>0</v>
      </c>
      <c r="G20" s="194" t="s">
        <v>835</v>
      </c>
      <c r="H20" s="194" t="s">
        <v>828</v>
      </c>
      <c r="I20" s="27"/>
      <c r="N20" s="46"/>
      <c r="O20" s="27"/>
    </row>
    <row r="21" spans="1:15" x14ac:dyDescent="0.15">
      <c r="A21" s="194"/>
      <c r="B21" s="59">
        <v>44044</v>
      </c>
      <c r="C21" s="28"/>
      <c r="D21" s="30" t="s">
        <v>323</v>
      </c>
      <c r="E21" s="157" t="s">
        <v>829</v>
      </c>
      <c r="F21" s="209"/>
      <c r="G21" s="194"/>
      <c r="H21" s="194"/>
      <c r="I21" s="27"/>
      <c r="N21" s="46"/>
      <c r="O21" s="27"/>
    </row>
    <row r="22" spans="1:15" x14ac:dyDescent="0.15">
      <c r="A22" s="194"/>
      <c r="B22" s="59">
        <v>44075</v>
      </c>
      <c r="C22" s="28"/>
      <c r="D22" s="30" t="s">
        <v>794</v>
      </c>
      <c r="E22" s="157" t="s">
        <v>829</v>
      </c>
      <c r="F22" s="209"/>
      <c r="G22" s="194"/>
      <c r="H22" s="194"/>
      <c r="I22" s="27"/>
      <c r="N22" s="46"/>
      <c r="O22" s="27"/>
    </row>
    <row r="23" spans="1:15" x14ac:dyDescent="0.15">
      <c r="A23" s="194" t="s">
        <v>387</v>
      </c>
      <c r="B23" s="59">
        <v>44105</v>
      </c>
      <c r="C23" s="28"/>
      <c r="D23" s="30">
        <v>45.19724428</v>
      </c>
      <c r="E23" s="157">
        <f t="shared" ref="E23:E32" si="1">D23+$J$44</f>
        <v>45.897244280000002</v>
      </c>
      <c r="F23" s="209">
        <f>SUM(C25:C27)</f>
        <v>0</v>
      </c>
      <c r="G23" s="194">
        <f>ROUND(AVERAGE(D23:D25),2)</f>
        <v>45.2</v>
      </c>
      <c r="H23" s="194">
        <f>ROUND(AVERAGE(E23:E25),2)</f>
        <v>45.9</v>
      </c>
      <c r="I23" s="27"/>
      <c r="N23" s="46"/>
      <c r="O23" s="27"/>
    </row>
    <row r="24" spans="1:15" x14ac:dyDescent="0.15">
      <c r="A24" s="194"/>
      <c r="B24" s="59">
        <v>44136</v>
      </c>
      <c r="C24" s="28"/>
      <c r="D24" s="30" t="s">
        <v>794</v>
      </c>
      <c r="E24" s="157" t="s">
        <v>829</v>
      </c>
      <c r="F24" s="209"/>
      <c r="G24" s="194"/>
      <c r="H24" s="194"/>
      <c r="I24" s="27"/>
      <c r="N24" s="46"/>
      <c r="O24" s="27"/>
    </row>
    <row r="25" spans="1:15" x14ac:dyDescent="0.15">
      <c r="A25" s="194"/>
      <c r="B25" s="59">
        <v>44166</v>
      </c>
      <c r="C25" s="28"/>
      <c r="D25" s="30" t="s">
        <v>794</v>
      </c>
      <c r="E25" s="157" t="s">
        <v>829</v>
      </c>
      <c r="F25" s="209"/>
      <c r="G25" s="194"/>
      <c r="H25" s="194"/>
      <c r="I25" s="27"/>
      <c r="N25" s="46"/>
      <c r="O25" s="27"/>
    </row>
    <row r="26" spans="1:15" x14ac:dyDescent="0.15">
      <c r="A26" s="194" t="s">
        <v>154</v>
      </c>
      <c r="B26" s="59">
        <v>44197</v>
      </c>
      <c r="C26" s="28"/>
      <c r="D26" s="30">
        <v>45.723900800000003</v>
      </c>
      <c r="E26" s="157">
        <f t="shared" si="1"/>
        <v>46.423900800000006</v>
      </c>
      <c r="F26" s="209">
        <f>SUM(C28:C30)</f>
        <v>0</v>
      </c>
      <c r="G26" s="194">
        <f>ROUND(AVERAGE(D26:D28),2)</f>
        <v>51.51</v>
      </c>
      <c r="H26" s="194">
        <f>ROUND(AVERAGE(E26:E28),2)</f>
        <v>52.21</v>
      </c>
      <c r="I26" s="27"/>
      <c r="N26" s="46"/>
      <c r="O26" s="27"/>
    </row>
    <row r="27" spans="1:15" x14ac:dyDescent="0.15">
      <c r="A27" s="194"/>
      <c r="B27" s="59">
        <v>44228</v>
      </c>
      <c r="C27" s="28"/>
      <c r="D27" s="30">
        <v>57.300275480000003</v>
      </c>
      <c r="E27" s="157">
        <f t="shared" si="1"/>
        <v>58.000275480000006</v>
      </c>
      <c r="F27" s="209"/>
      <c r="G27" s="194"/>
      <c r="H27" s="194"/>
      <c r="I27" s="27"/>
      <c r="N27" s="46"/>
      <c r="O27" s="27"/>
    </row>
    <row r="28" spans="1:15" x14ac:dyDescent="0.15">
      <c r="A28" s="194"/>
      <c r="B28" s="59">
        <v>44256</v>
      </c>
      <c r="C28" s="28"/>
      <c r="D28" s="30" t="s">
        <v>795</v>
      </c>
      <c r="E28" s="157" t="s">
        <v>829</v>
      </c>
      <c r="F28" s="209"/>
      <c r="G28" s="194"/>
      <c r="H28" s="194"/>
      <c r="I28" s="27"/>
      <c r="N28" s="46"/>
      <c r="O28" s="27"/>
    </row>
    <row r="29" spans="1:15" x14ac:dyDescent="0.15">
      <c r="A29" s="194" t="s">
        <v>381</v>
      </c>
      <c r="B29" s="59">
        <v>44287</v>
      </c>
      <c r="C29" s="28"/>
      <c r="D29" s="30">
        <v>47.574060490000001</v>
      </c>
      <c r="E29" s="157">
        <f t="shared" si="1"/>
        <v>48.274060490000004</v>
      </c>
      <c r="F29" s="209"/>
      <c r="G29" s="194">
        <f>ROUND(AVERAGE(D29:D31),2)</f>
        <v>47.57</v>
      </c>
      <c r="H29" s="194">
        <f>ROUND(AVERAGE(E29:E31),2)</f>
        <v>48.27</v>
      </c>
      <c r="I29" s="27"/>
      <c r="N29" s="46"/>
      <c r="O29" s="27"/>
    </row>
    <row r="30" spans="1:15" x14ac:dyDescent="0.15">
      <c r="A30" s="194"/>
      <c r="B30" s="59">
        <v>44317</v>
      </c>
      <c r="C30" s="28"/>
      <c r="D30" s="30" t="s">
        <v>794</v>
      </c>
      <c r="E30" s="157" t="s">
        <v>829</v>
      </c>
      <c r="F30" s="209"/>
      <c r="G30" s="194"/>
      <c r="H30" s="194"/>
      <c r="I30" s="27"/>
      <c r="N30" s="46"/>
      <c r="O30" s="27"/>
    </row>
    <row r="31" spans="1:15" x14ac:dyDescent="0.15">
      <c r="A31" s="194"/>
      <c r="B31" s="59">
        <v>44348</v>
      </c>
      <c r="C31" s="47"/>
      <c r="D31" s="30" t="s">
        <v>794</v>
      </c>
      <c r="E31" s="157" t="s">
        <v>829</v>
      </c>
      <c r="F31" s="215"/>
      <c r="G31" s="194"/>
      <c r="H31" s="194"/>
      <c r="I31" s="27"/>
      <c r="N31" s="46"/>
      <c r="O31" s="27"/>
    </row>
    <row r="32" spans="1:15" x14ac:dyDescent="0.15">
      <c r="A32" s="60" t="s">
        <v>380</v>
      </c>
      <c r="B32" s="59">
        <v>44378</v>
      </c>
      <c r="C32" s="28"/>
      <c r="D32" s="30">
        <v>54.442508709999998</v>
      </c>
      <c r="E32" s="157">
        <f t="shared" si="1"/>
        <v>55.142508710000001</v>
      </c>
      <c r="F32" s="52">
        <f>SUM(C32:C32)</f>
        <v>0</v>
      </c>
      <c r="G32" s="167">
        <f>ROUND(AVERAGE(D32),2)</f>
        <v>54.44</v>
      </c>
      <c r="H32" s="67">
        <f>ROUND(AVERAGE(E32),2)</f>
        <v>55.14</v>
      </c>
      <c r="I32" s="27"/>
      <c r="L32" s="27">
        <v>33</v>
      </c>
      <c r="N32" s="46"/>
      <c r="O32" s="27"/>
    </row>
    <row r="33" spans="1:15" x14ac:dyDescent="0.15">
      <c r="A33" s="204" t="s">
        <v>98</v>
      </c>
      <c r="B33" s="205"/>
      <c r="C33" s="205"/>
      <c r="D33" s="205"/>
      <c r="E33" s="206"/>
      <c r="F33" s="207"/>
      <c r="G33" s="105">
        <f>ROUND(AVERAGE(G20:G32),2)</f>
        <v>49.68</v>
      </c>
      <c r="H33" s="105">
        <f>ROUND(AVERAGE(H20:H32),2)</f>
        <v>50.38</v>
      </c>
      <c r="I33" s="27"/>
      <c r="L33" s="27">
        <f>L32*1.1/0.8</f>
        <v>45.375</v>
      </c>
      <c r="N33" s="46"/>
      <c r="O33" s="27"/>
    </row>
    <row r="34" spans="1:15" x14ac:dyDescent="0.15">
      <c r="I34" s="27"/>
    </row>
    <row r="35" spans="1:15" ht="15" x14ac:dyDescent="0.15">
      <c r="A35" s="200" t="s">
        <v>391</v>
      </c>
      <c r="B35" s="200"/>
      <c r="C35" s="200"/>
      <c r="D35" s="200"/>
      <c r="E35" s="200"/>
      <c r="F35" s="200"/>
      <c r="G35" s="200"/>
      <c r="H35" s="200"/>
    </row>
    <row r="36" spans="1:15" x14ac:dyDescent="0.15">
      <c r="A36" s="83" t="str">
        <f>A2</f>
        <v>时间</v>
      </c>
      <c r="B36" s="83" t="s">
        <v>105</v>
      </c>
      <c r="C36" s="83" t="s">
        <v>106</v>
      </c>
      <c r="D36" s="89" t="str">
        <f>D19</f>
        <v>含物业费、含供暖费平均租金单价</v>
      </c>
      <c r="E36" s="100" t="s">
        <v>827</v>
      </c>
      <c r="F36" s="83" t="str">
        <f>F2</f>
        <v>样本数量</v>
      </c>
      <c r="G36" s="166"/>
      <c r="H36" s="89" t="s">
        <v>831</v>
      </c>
      <c r="N36" s="46"/>
      <c r="O36" s="27"/>
    </row>
    <row r="37" spans="1:15" x14ac:dyDescent="0.15">
      <c r="A37" s="194" t="s">
        <v>386</v>
      </c>
      <c r="B37" s="59"/>
      <c r="C37" s="83"/>
      <c r="D37" s="81"/>
      <c r="E37" s="158"/>
      <c r="F37" s="201">
        <f>SUM(C37:C39)</f>
        <v>6</v>
      </c>
      <c r="G37" s="195">
        <f>ROUND(AVERAGE(D37:D39),2)</f>
        <v>52.78</v>
      </c>
      <c r="H37" s="195">
        <f>ROUND(AVERAGE(E37:E39),2)</f>
        <v>50.28</v>
      </c>
      <c r="I37" s="27"/>
      <c r="N37" s="46"/>
      <c r="O37" s="27"/>
    </row>
    <row r="38" spans="1:15" x14ac:dyDescent="0.15">
      <c r="A38" s="194"/>
      <c r="B38" s="59">
        <v>44044</v>
      </c>
      <c r="C38" s="83">
        <v>4</v>
      </c>
      <c r="D38" s="81">
        <f>E76</f>
        <v>53.2</v>
      </c>
      <c r="E38" s="158">
        <f>D38-$J$46</f>
        <v>50.7</v>
      </c>
      <c r="F38" s="201"/>
      <c r="G38" s="194"/>
      <c r="H38" s="195"/>
      <c r="I38" s="27"/>
      <c r="N38" s="46"/>
      <c r="O38" s="27"/>
    </row>
    <row r="39" spans="1:15" x14ac:dyDescent="0.15">
      <c r="A39" s="194"/>
      <c r="B39" s="59">
        <v>44075</v>
      </c>
      <c r="C39" s="83">
        <v>2</v>
      </c>
      <c r="D39" s="81">
        <f>E74</f>
        <v>52.35</v>
      </c>
      <c r="E39" s="167">
        <f>D39-$J$46</f>
        <v>49.85</v>
      </c>
      <c r="F39" s="201"/>
      <c r="G39" s="194"/>
      <c r="H39" s="195"/>
      <c r="I39" s="27"/>
      <c r="N39" s="46"/>
      <c r="O39" s="27"/>
    </row>
    <row r="40" spans="1:15" x14ac:dyDescent="0.15">
      <c r="A40" s="194" t="s">
        <v>387</v>
      </c>
      <c r="B40" s="59">
        <v>44105</v>
      </c>
      <c r="C40" s="83">
        <v>5</v>
      </c>
      <c r="D40" s="81">
        <f>E69</f>
        <v>47.82</v>
      </c>
      <c r="E40" s="167">
        <f>D40-$J$46</f>
        <v>45.32</v>
      </c>
      <c r="F40" s="201">
        <f>SUM(C40:C42)</f>
        <v>6</v>
      </c>
      <c r="G40" s="195">
        <f>ROUND(AVERAGE(D40:D42),2)</f>
        <v>48.91</v>
      </c>
      <c r="H40" s="195">
        <f>ROUND(AVERAGE(E40:E42),2)</f>
        <v>46.41</v>
      </c>
      <c r="I40" s="27"/>
    </row>
    <row r="41" spans="1:15" x14ac:dyDescent="0.15">
      <c r="A41" s="194"/>
      <c r="B41" s="59">
        <v>44136</v>
      </c>
      <c r="C41" s="83">
        <v>0</v>
      </c>
      <c r="D41" s="81" t="s">
        <v>832</v>
      </c>
      <c r="E41" s="167" t="s">
        <v>322</v>
      </c>
      <c r="F41" s="201"/>
      <c r="G41" s="194"/>
      <c r="H41" s="195"/>
      <c r="I41" s="75"/>
      <c r="N41" s="46"/>
      <c r="O41" s="27"/>
    </row>
    <row r="42" spans="1:15" x14ac:dyDescent="0.15">
      <c r="A42" s="194"/>
      <c r="B42" s="59">
        <v>44166</v>
      </c>
      <c r="C42" s="83">
        <v>1</v>
      </c>
      <c r="D42" s="81">
        <f>E68</f>
        <v>50</v>
      </c>
      <c r="E42" s="167">
        <f t="shared" ref="E42:E47" si="2">D42-$J$46</f>
        <v>47.5</v>
      </c>
      <c r="F42" s="201"/>
      <c r="G42" s="194"/>
      <c r="H42" s="195"/>
      <c r="I42" s="27"/>
      <c r="M42" s="46"/>
      <c r="O42" s="27"/>
    </row>
    <row r="43" spans="1:15" x14ac:dyDescent="0.15">
      <c r="A43" s="194" t="s">
        <v>154</v>
      </c>
      <c r="B43" s="59">
        <v>44197</v>
      </c>
      <c r="C43" s="83">
        <v>2</v>
      </c>
      <c r="D43" s="81">
        <f>E66</f>
        <v>52.44</v>
      </c>
      <c r="E43" s="167">
        <f t="shared" si="2"/>
        <v>49.94</v>
      </c>
      <c r="F43" s="201">
        <f>SUM(C43:C45)</f>
        <v>4</v>
      </c>
      <c r="G43" s="195">
        <f>ROUND(AVERAGE(D43:D45),2)</f>
        <v>56.28</v>
      </c>
      <c r="H43" s="195">
        <f>ROUND(AVERAGE(E43:E45),2)</f>
        <v>53.78</v>
      </c>
      <c r="I43" s="27"/>
      <c r="M43" s="46"/>
      <c r="O43" s="27"/>
    </row>
    <row r="44" spans="1:15" x14ac:dyDescent="0.15">
      <c r="A44" s="194"/>
      <c r="B44" s="59">
        <v>44228</v>
      </c>
      <c r="C44" s="83">
        <v>1</v>
      </c>
      <c r="D44" s="81">
        <f>E65</f>
        <v>57.14</v>
      </c>
      <c r="E44" s="167">
        <f t="shared" si="2"/>
        <v>54.64</v>
      </c>
      <c r="F44" s="201"/>
      <c r="G44" s="194"/>
      <c r="H44" s="195"/>
      <c r="I44" s="45" t="s">
        <v>382</v>
      </c>
      <c r="J44" s="27">
        <v>0.7</v>
      </c>
      <c r="K44" s="27" t="s">
        <v>385</v>
      </c>
      <c r="M44" s="46"/>
      <c r="O44" s="27"/>
    </row>
    <row r="45" spans="1:15" x14ac:dyDescent="0.15">
      <c r="A45" s="194"/>
      <c r="B45" s="59">
        <v>44256</v>
      </c>
      <c r="C45" s="83">
        <v>1</v>
      </c>
      <c r="D45" s="81">
        <f>E64</f>
        <v>59.26</v>
      </c>
      <c r="E45" s="167">
        <f t="shared" si="2"/>
        <v>56.76</v>
      </c>
      <c r="F45" s="201"/>
      <c r="G45" s="194"/>
      <c r="H45" s="195"/>
      <c r="I45" s="45" t="s">
        <v>383</v>
      </c>
      <c r="J45" s="27">
        <v>30</v>
      </c>
      <c r="K45" s="27" t="s">
        <v>384</v>
      </c>
      <c r="M45" s="46"/>
      <c r="O45" s="27"/>
    </row>
    <row r="46" spans="1:15" x14ac:dyDescent="0.15">
      <c r="A46" s="194" t="s">
        <v>381</v>
      </c>
      <c r="B46" s="59">
        <v>44287</v>
      </c>
      <c r="C46" s="83">
        <f>4</f>
        <v>4</v>
      </c>
      <c r="D46" s="81">
        <f>E60</f>
        <v>53.21</v>
      </c>
      <c r="E46" s="167">
        <f t="shared" si="2"/>
        <v>50.71</v>
      </c>
      <c r="F46" s="201">
        <f>SUM(C46:C48)</f>
        <v>5</v>
      </c>
      <c r="G46" s="195">
        <f>ROUND(AVERAGE(D46:D48),2)</f>
        <v>49.98</v>
      </c>
      <c r="H46" s="195">
        <f>ROUND(AVERAGE(E46:E48),2)</f>
        <v>47.48</v>
      </c>
      <c r="I46" s="27"/>
      <c r="J46" s="27">
        <f>J45/12</f>
        <v>2.5</v>
      </c>
      <c r="M46" s="46"/>
      <c r="O46" s="27"/>
    </row>
    <row r="47" spans="1:15" x14ac:dyDescent="0.15">
      <c r="A47" s="194"/>
      <c r="B47" s="59">
        <v>44317</v>
      </c>
      <c r="C47" s="83">
        <v>1</v>
      </c>
      <c r="D47" s="81">
        <f>E59</f>
        <v>46.74</v>
      </c>
      <c r="E47" s="167">
        <f t="shared" si="2"/>
        <v>44.24</v>
      </c>
      <c r="F47" s="201"/>
      <c r="G47" s="194"/>
      <c r="H47" s="195"/>
      <c r="I47" s="27"/>
      <c r="M47" s="46"/>
      <c r="O47" s="27"/>
    </row>
    <row r="48" spans="1:15" x14ac:dyDescent="0.15">
      <c r="A48" s="194"/>
      <c r="B48" s="59">
        <v>44348</v>
      </c>
      <c r="C48" s="83">
        <v>0</v>
      </c>
      <c r="D48" s="81" t="s">
        <v>830</v>
      </c>
      <c r="E48" s="167" t="s">
        <v>322</v>
      </c>
      <c r="F48" s="201"/>
      <c r="G48" s="194"/>
      <c r="H48" s="195"/>
      <c r="I48" s="27"/>
      <c r="M48" s="46"/>
      <c r="O48" s="27"/>
    </row>
    <row r="49" spans="1:15" x14ac:dyDescent="0.15">
      <c r="A49" s="60" t="s">
        <v>380</v>
      </c>
      <c r="B49" s="59">
        <v>44378</v>
      </c>
      <c r="C49" s="83">
        <v>6</v>
      </c>
      <c r="D49" s="81">
        <f>E53</f>
        <v>57.44</v>
      </c>
      <c r="E49" s="167">
        <f>D49-$J$46</f>
        <v>54.94</v>
      </c>
      <c r="F49" s="80">
        <f>C49</f>
        <v>6</v>
      </c>
      <c r="G49" s="167">
        <f>ROUND(AVERAGE(D49),2)</f>
        <v>57.44</v>
      </c>
      <c r="H49" s="81">
        <f>ROUND(AVERAGE(E49),2)</f>
        <v>54.94</v>
      </c>
      <c r="I49" s="27"/>
      <c r="M49" s="46"/>
      <c r="O49" s="27"/>
    </row>
    <row r="50" spans="1:15" x14ac:dyDescent="0.15">
      <c r="A50" s="202" t="s">
        <v>98</v>
      </c>
      <c r="B50" s="202"/>
      <c r="C50" s="202"/>
      <c r="D50" s="202"/>
      <c r="E50" s="202"/>
      <c r="F50" s="202"/>
      <c r="G50" s="105">
        <f>ROUND(AVERAGE(G37:G49),2)</f>
        <v>53.08</v>
      </c>
      <c r="H50" s="106">
        <f>ROUND(AVERAGE(H37:H49),2)</f>
        <v>50.58</v>
      </c>
      <c r="I50" s="27"/>
      <c r="M50" s="46"/>
      <c r="O50" s="27"/>
    </row>
    <row r="51" spans="1:15" x14ac:dyDescent="0.15">
      <c r="I51" s="27"/>
    </row>
    <row r="52" spans="1:15" x14ac:dyDescent="0.15">
      <c r="A52" s="31" t="s">
        <v>111</v>
      </c>
      <c r="B52" s="31" t="s">
        <v>112</v>
      </c>
      <c r="C52" s="31" t="s">
        <v>113</v>
      </c>
      <c r="D52" s="31" t="s">
        <v>114</v>
      </c>
      <c r="E52" s="89" t="s">
        <v>151</v>
      </c>
      <c r="F52" s="89" t="s">
        <v>335</v>
      </c>
      <c r="G52" s="89" t="s">
        <v>336</v>
      </c>
      <c r="H52" s="89" t="s">
        <v>644</v>
      </c>
      <c r="I52" s="89" t="s">
        <v>338</v>
      </c>
      <c r="M52" s="46"/>
      <c r="O52" s="27"/>
    </row>
    <row r="53" spans="1:15" s="93" customFormat="1" x14ac:dyDescent="0.15">
      <c r="A53" s="90">
        <v>44407</v>
      </c>
      <c r="B53" s="91">
        <v>93</v>
      </c>
      <c r="C53" s="91">
        <v>5500</v>
      </c>
      <c r="D53" s="92">
        <f t="shared" ref="D53:D59" si="3">C53/B53</f>
        <v>59.13978494623656</v>
      </c>
      <c r="E53" s="203">
        <f>ROUND(AVERAGE(D53:D58),2)</f>
        <v>57.44</v>
      </c>
      <c r="F53" s="91" t="s">
        <v>370</v>
      </c>
      <c r="G53" s="91" t="s">
        <v>372</v>
      </c>
      <c r="H53" s="91" t="s">
        <v>368</v>
      </c>
      <c r="I53" s="91" t="s">
        <v>379</v>
      </c>
      <c r="J53" s="27"/>
      <c r="M53" s="94"/>
    </row>
    <row r="54" spans="1:15" s="93" customFormat="1" x14ac:dyDescent="0.15">
      <c r="A54" s="90">
        <v>44401</v>
      </c>
      <c r="B54" s="91">
        <v>90.72</v>
      </c>
      <c r="C54" s="91">
        <v>5300</v>
      </c>
      <c r="D54" s="92">
        <f t="shared" si="3"/>
        <v>58.421516754850089</v>
      </c>
      <c r="E54" s="203"/>
      <c r="F54" s="91" t="s">
        <v>370</v>
      </c>
      <c r="G54" s="91" t="s">
        <v>372</v>
      </c>
      <c r="H54" s="91" t="s">
        <v>368</v>
      </c>
      <c r="I54" s="91" t="s">
        <v>378</v>
      </c>
      <c r="M54" s="94"/>
    </row>
    <row r="55" spans="1:15" s="93" customFormat="1" x14ac:dyDescent="0.15">
      <c r="A55" s="90">
        <v>44399</v>
      </c>
      <c r="B55" s="91">
        <v>93</v>
      </c>
      <c r="C55" s="91">
        <v>6400</v>
      </c>
      <c r="D55" s="92">
        <f t="shared" si="3"/>
        <v>68.817204301075265</v>
      </c>
      <c r="E55" s="203"/>
      <c r="F55" s="91" t="s">
        <v>370</v>
      </c>
      <c r="G55" s="91" t="s">
        <v>369</v>
      </c>
      <c r="H55" s="91" t="s">
        <v>368</v>
      </c>
      <c r="I55" s="91" t="s">
        <v>377</v>
      </c>
      <c r="M55" s="94"/>
    </row>
    <row r="56" spans="1:15" s="93" customFormat="1" x14ac:dyDescent="0.15">
      <c r="A56" s="90">
        <v>44394</v>
      </c>
      <c r="B56" s="91">
        <v>135.96</v>
      </c>
      <c r="C56" s="91">
        <v>6800</v>
      </c>
      <c r="D56" s="92">
        <f t="shared" si="3"/>
        <v>50.014710208884964</v>
      </c>
      <c r="E56" s="203"/>
      <c r="F56" s="91" t="s">
        <v>375</v>
      </c>
      <c r="G56" s="91" t="s">
        <v>371</v>
      </c>
      <c r="H56" s="91" t="s">
        <v>368</v>
      </c>
      <c r="I56" s="91" t="s">
        <v>376</v>
      </c>
      <c r="M56" s="94"/>
    </row>
    <row r="57" spans="1:15" s="93" customFormat="1" x14ac:dyDescent="0.15">
      <c r="A57" s="90">
        <v>44379</v>
      </c>
      <c r="B57" s="91">
        <v>92</v>
      </c>
      <c r="C57" s="91">
        <v>4800</v>
      </c>
      <c r="D57" s="92">
        <f t="shared" si="3"/>
        <v>52.173913043478258</v>
      </c>
      <c r="E57" s="203"/>
      <c r="F57" s="91" t="s">
        <v>370</v>
      </c>
      <c r="G57" s="91" t="s">
        <v>372</v>
      </c>
      <c r="H57" s="91" t="s">
        <v>368</v>
      </c>
      <c r="I57" s="91" t="s">
        <v>374</v>
      </c>
      <c r="M57" s="94"/>
    </row>
    <row r="58" spans="1:15" s="93" customFormat="1" x14ac:dyDescent="0.15">
      <c r="A58" s="90">
        <v>44379</v>
      </c>
      <c r="B58" s="91">
        <v>92.77</v>
      </c>
      <c r="C58" s="91">
        <v>5200</v>
      </c>
      <c r="D58" s="92">
        <f t="shared" si="3"/>
        <v>56.052603212245337</v>
      </c>
      <c r="E58" s="203"/>
      <c r="F58" s="91" t="s">
        <v>370</v>
      </c>
      <c r="G58" s="91" t="s">
        <v>372</v>
      </c>
      <c r="H58" s="91" t="s">
        <v>368</v>
      </c>
      <c r="I58" s="91" t="s">
        <v>373</v>
      </c>
      <c r="M58" s="94"/>
    </row>
    <row r="59" spans="1:15" x14ac:dyDescent="0.15">
      <c r="A59" s="38">
        <v>44321</v>
      </c>
      <c r="B59" s="82">
        <v>92</v>
      </c>
      <c r="C59" s="82">
        <v>4300</v>
      </c>
      <c r="D59" s="82">
        <f t="shared" si="3"/>
        <v>46.739130434782609</v>
      </c>
      <c r="E59" s="83">
        <f>ROUND(AVERAGE(D59),2)</f>
        <v>46.74</v>
      </c>
      <c r="F59" s="89" t="s">
        <v>342</v>
      </c>
      <c r="G59" s="89" t="s">
        <v>341</v>
      </c>
      <c r="H59" s="91" t="s">
        <v>368</v>
      </c>
      <c r="I59" s="83" t="s">
        <v>353</v>
      </c>
      <c r="J59" s="93"/>
      <c r="M59" s="46"/>
      <c r="O59" s="27"/>
    </row>
    <row r="60" spans="1:15" x14ac:dyDescent="0.15">
      <c r="A60" s="38">
        <v>44305</v>
      </c>
      <c r="B60" s="82">
        <v>139</v>
      </c>
      <c r="C60" s="82">
        <v>8000</v>
      </c>
      <c r="D60" s="82">
        <f t="shared" ref="D60:D79" si="4">C60/B60</f>
        <v>57.553956834532372</v>
      </c>
      <c r="E60" s="194">
        <f>ROUND(AVERAGE(D60:D63),2)</f>
        <v>53.21</v>
      </c>
      <c r="F60" s="89" t="s">
        <v>344</v>
      </c>
      <c r="G60" s="89" t="s">
        <v>341</v>
      </c>
      <c r="H60" s="91" t="s">
        <v>368</v>
      </c>
      <c r="I60" s="83" t="s">
        <v>343</v>
      </c>
      <c r="M60" s="46"/>
      <c r="O60" s="27"/>
    </row>
    <row r="61" spans="1:15" x14ac:dyDescent="0.15">
      <c r="A61" s="38">
        <v>44297</v>
      </c>
      <c r="B61" s="82">
        <v>139</v>
      </c>
      <c r="C61" s="82">
        <v>8300</v>
      </c>
      <c r="D61" s="82">
        <f t="shared" si="4"/>
        <v>59.71223021582734</v>
      </c>
      <c r="E61" s="194"/>
      <c r="F61" s="89" t="s">
        <v>344</v>
      </c>
      <c r="G61" s="89" t="s">
        <v>341</v>
      </c>
      <c r="H61" s="91" t="s">
        <v>368</v>
      </c>
      <c r="I61" s="83" t="s">
        <v>346</v>
      </c>
      <c r="M61" s="46"/>
      <c r="O61" s="27"/>
    </row>
    <row r="62" spans="1:15" x14ac:dyDescent="0.15">
      <c r="A62" s="38">
        <v>44296</v>
      </c>
      <c r="B62" s="82">
        <v>90</v>
      </c>
      <c r="C62" s="82">
        <v>4300</v>
      </c>
      <c r="D62" s="82">
        <f t="shared" si="4"/>
        <v>47.777777777777779</v>
      </c>
      <c r="E62" s="194"/>
      <c r="F62" s="89" t="s">
        <v>342</v>
      </c>
      <c r="G62" s="89" t="s">
        <v>341</v>
      </c>
      <c r="H62" s="89" t="s">
        <v>340</v>
      </c>
      <c r="I62" s="83" t="s">
        <v>343</v>
      </c>
      <c r="M62" s="46"/>
      <c r="O62" s="27"/>
    </row>
    <row r="63" spans="1:15" x14ac:dyDescent="0.15">
      <c r="A63" s="38">
        <v>44296</v>
      </c>
      <c r="B63" s="82">
        <v>90</v>
      </c>
      <c r="C63" s="82">
        <v>4300</v>
      </c>
      <c r="D63" s="82">
        <f t="shared" si="4"/>
        <v>47.777777777777779</v>
      </c>
      <c r="E63" s="194"/>
      <c r="F63" s="89" t="s">
        <v>342</v>
      </c>
      <c r="G63" s="89" t="s">
        <v>341</v>
      </c>
      <c r="H63" s="89" t="s">
        <v>340</v>
      </c>
      <c r="I63" s="83" t="s">
        <v>347</v>
      </c>
      <c r="M63" s="46"/>
      <c r="O63" s="27"/>
    </row>
    <row r="64" spans="1:15" x14ac:dyDescent="0.15">
      <c r="A64" s="38">
        <v>44260</v>
      </c>
      <c r="B64" s="82">
        <v>135</v>
      </c>
      <c r="C64" s="82">
        <v>8000</v>
      </c>
      <c r="D64" s="82">
        <f t="shared" si="4"/>
        <v>59.25925925925926</v>
      </c>
      <c r="E64" s="83">
        <f>ROUND(AVERAGE(D64),2)</f>
        <v>59.26</v>
      </c>
      <c r="F64" s="89" t="s">
        <v>344</v>
      </c>
      <c r="G64" s="89" t="s">
        <v>341</v>
      </c>
      <c r="H64" s="89" t="s">
        <v>340</v>
      </c>
      <c r="I64" s="83" t="s">
        <v>345</v>
      </c>
      <c r="M64" s="46"/>
      <c r="O64" s="27"/>
    </row>
    <row r="65" spans="1:15" x14ac:dyDescent="0.15">
      <c r="A65" s="38">
        <v>44244</v>
      </c>
      <c r="B65" s="82">
        <v>91</v>
      </c>
      <c r="C65" s="82">
        <v>5200</v>
      </c>
      <c r="D65" s="82">
        <f t="shared" si="4"/>
        <v>57.142857142857146</v>
      </c>
      <c r="E65" s="83">
        <f>ROUND(AVERAGE(D65),2)</f>
        <v>57.14</v>
      </c>
      <c r="F65" s="89" t="s">
        <v>342</v>
      </c>
      <c r="G65" s="89" t="s">
        <v>341</v>
      </c>
      <c r="H65" s="89" t="s">
        <v>340</v>
      </c>
      <c r="I65" s="83" t="s">
        <v>345</v>
      </c>
      <c r="M65" s="46"/>
      <c r="O65" s="27"/>
    </row>
    <row r="66" spans="1:15" x14ac:dyDescent="0.15">
      <c r="A66" s="38">
        <v>44217</v>
      </c>
      <c r="B66" s="82">
        <v>92</v>
      </c>
      <c r="C66" s="82">
        <v>4000</v>
      </c>
      <c r="D66" s="82">
        <f t="shared" si="4"/>
        <v>43.478260869565219</v>
      </c>
      <c r="E66" s="194">
        <f>ROUND(AVERAGE(D66:D67),2)</f>
        <v>52.44</v>
      </c>
      <c r="F66" s="89" t="s">
        <v>342</v>
      </c>
      <c r="G66" s="89" t="s">
        <v>341</v>
      </c>
      <c r="H66" s="89" t="s">
        <v>340</v>
      </c>
      <c r="I66" s="83" t="s">
        <v>343</v>
      </c>
      <c r="M66" s="46"/>
      <c r="O66" s="27"/>
    </row>
    <row r="67" spans="1:15" x14ac:dyDescent="0.15">
      <c r="A67" s="38">
        <v>44204</v>
      </c>
      <c r="B67" s="82">
        <v>57</v>
      </c>
      <c r="C67" s="82">
        <v>3500</v>
      </c>
      <c r="D67" s="82">
        <f t="shared" si="4"/>
        <v>61.403508771929822</v>
      </c>
      <c r="E67" s="194"/>
      <c r="F67" s="89" t="s">
        <v>342</v>
      </c>
      <c r="G67" s="89" t="s">
        <v>341</v>
      </c>
      <c r="H67" s="89" t="s">
        <v>340</v>
      </c>
      <c r="I67" s="83" t="s">
        <v>351</v>
      </c>
      <c r="M67" s="46"/>
      <c r="O67" s="27"/>
    </row>
    <row r="68" spans="1:15" x14ac:dyDescent="0.15">
      <c r="A68" s="38">
        <v>44185</v>
      </c>
      <c r="B68" s="82">
        <v>90</v>
      </c>
      <c r="C68" s="82">
        <v>4500</v>
      </c>
      <c r="D68" s="82">
        <f t="shared" si="4"/>
        <v>50</v>
      </c>
      <c r="E68" s="83">
        <f>ROUND(AVERAGE(D68),2)</f>
        <v>50</v>
      </c>
      <c r="F68" s="89" t="s">
        <v>342</v>
      </c>
      <c r="G68" s="89" t="s">
        <v>341</v>
      </c>
      <c r="H68" s="89" t="s">
        <v>340</v>
      </c>
      <c r="I68" s="83" t="s">
        <v>345</v>
      </c>
      <c r="M68" s="46"/>
      <c r="O68" s="27"/>
    </row>
    <row r="69" spans="1:15" x14ac:dyDescent="0.15">
      <c r="A69" s="38">
        <v>44498</v>
      </c>
      <c r="B69" s="82">
        <v>136</v>
      </c>
      <c r="C69" s="82">
        <v>8100</v>
      </c>
      <c r="D69" s="82">
        <f t="shared" si="4"/>
        <v>59.558823529411768</v>
      </c>
      <c r="E69" s="194">
        <f>ROUND(AVERAGE(D69:D73),2)</f>
        <v>47.82</v>
      </c>
      <c r="F69" s="89" t="s">
        <v>344</v>
      </c>
      <c r="G69" s="89" t="s">
        <v>341</v>
      </c>
      <c r="H69" s="89" t="s">
        <v>340</v>
      </c>
      <c r="I69" s="83" t="s">
        <v>348</v>
      </c>
      <c r="M69" s="46"/>
      <c r="O69" s="27"/>
    </row>
    <row r="70" spans="1:15" x14ac:dyDescent="0.15">
      <c r="A70" s="38">
        <v>44111</v>
      </c>
      <c r="B70" s="82">
        <v>135</v>
      </c>
      <c r="C70" s="82">
        <v>7600</v>
      </c>
      <c r="D70" s="82">
        <f t="shared" si="4"/>
        <v>56.296296296296298</v>
      </c>
      <c r="E70" s="194"/>
      <c r="F70" s="89" t="s">
        <v>344</v>
      </c>
      <c r="G70" s="89" t="s">
        <v>341</v>
      </c>
      <c r="H70" s="89" t="s">
        <v>350</v>
      </c>
      <c r="I70" s="83" t="s">
        <v>343</v>
      </c>
      <c r="M70" s="46"/>
      <c r="O70" s="27"/>
    </row>
    <row r="71" spans="1:15" x14ac:dyDescent="0.15">
      <c r="A71" s="38">
        <v>44119</v>
      </c>
      <c r="B71" s="82">
        <v>135</v>
      </c>
      <c r="C71" s="82">
        <v>5000</v>
      </c>
      <c r="D71" s="82">
        <f t="shared" si="4"/>
        <v>37.037037037037038</v>
      </c>
      <c r="E71" s="194"/>
      <c r="F71" s="89" t="s">
        <v>344</v>
      </c>
      <c r="G71" s="89" t="s">
        <v>341</v>
      </c>
      <c r="H71" s="89" t="s">
        <v>340</v>
      </c>
      <c r="I71" s="83" t="s">
        <v>349</v>
      </c>
      <c r="M71" s="46"/>
      <c r="O71" s="27"/>
    </row>
    <row r="72" spans="1:15" x14ac:dyDescent="0.15">
      <c r="A72" s="38">
        <v>44115</v>
      </c>
      <c r="B72" s="82">
        <v>93</v>
      </c>
      <c r="C72" s="82">
        <v>5300</v>
      </c>
      <c r="D72" s="82">
        <f t="shared" si="4"/>
        <v>56.98924731182796</v>
      </c>
      <c r="E72" s="194"/>
      <c r="F72" s="89" t="s">
        <v>342</v>
      </c>
      <c r="G72" s="89" t="s">
        <v>341</v>
      </c>
      <c r="H72" s="89" t="s">
        <v>340</v>
      </c>
      <c r="I72" s="83" t="s">
        <v>346</v>
      </c>
      <c r="M72" s="46"/>
      <c r="O72" s="27"/>
    </row>
    <row r="73" spans="1:15" x14ac:dyDescent="0.15">
      <c r="A73" s="38">
        <v>44112</v>
      </c>
      <c r="B73" s="82">
        <v>89</v>
      </c>
      <c r="C73" s="82">
        <v>2600</v>
      </c>
      <c r="D73" s="82">
        <f t="shared" si="4"/>
        <v>29.213483146067414</v>
      </c>
      <c r="E73" s="194"/>
      <c r="F73" s="89" t="s">
        <v>342</v>
      </c>
      <c r="G73" s="89" t="s">
        <v>341</v>
      </c>
      <c r="H73" s="89" t="s">
        <v>340</v>
      </c>
      <c r="I73" s="83" t="s">
        <v>345</v>
      </c>
      <c r="M73" s="46"/>
      <c r="O73" s="27"/>
    </row>
    <row r="74" spans="1:15" x14ac:dyDescent="0.15">
      <c r="A74" s="38">
        <v>44092</v>
      </c>
      <c r="B74" s="82">
        <v>135</v>
      </c>
      <c r="C74" s="82">
        <v>8200</v>
      </c>
      <c r="D74" s="82">
        <f t="shared" si="4"/>
        <v>60.74074074074074</v>
      </c>
      <c r="E74" s="194">
        <f>ROUND(AVERAGE(D74:D75),2)</f>
        <v>52.35</v>
      </c>
      <c r="F74" s="89" t="s">
        <v>344</v>
      </c>
      <c r="G74" s="89" t="s">
        <v>341</v>
      </c>
      <c r="H74" s="89" t="s">
        <v>340</v>
      </c>
      <c r="I74" s="83" t="s">
        <v>345</v>
      </c>
      <c r="M74" s="46"/>
      <c r="O74" s="27"/>
    </row>
    <row r="75" spans="1:15" x14ac:dyDescent="0.15">
      <c r="A75" s="38">
        <v>44086</v>
      </c>
      <c r="B75" s="82">
        <v>91</v>
      </c>
      <c r="C75" s="82">
        <v>4000</v>
      </c>
      <c r="D75" s="82">
        <f t="shared" si="4"/>
        <v>43.956043956043956</v>
      </c>
      <c r="E75" s="194"/>
      <c r="F75" s="89" t="s">
        <v>342</v>
      </c>
      <c r="G75" s="89" t="s">
        <v>341</v>
      </c>
      <c r="H75" s="89" t="s">
        <v>340</v>
      </c>
      <c r="I75" s="83" t="s">
        <v>347</v>
      </c>
      <c r="M75" s="46"/>
      <c r="O75" s="27"/>
    </row>
    <row r="76" spans="1:15" x14ac:dyDescent="0.15">
      <c r="A76" s="38">
        <v>44067</v>
      </c>
      <c r="B76" s="82">
        <v>134</v>
      </c>
      <c r="C76" s="82">
        <v>7500</v>
      </c>
      <c r="D76" s="82">
        <f t="shared" si="4"/>
        <v>55.970149253731343</v>
      </c>
      <c r="E76" s="194">
        <f>ROUND(AVERAGE(D76:D79),2)</f>
        <v>53.2</v>
      </c>
      <c r="F76" s="89" t="s">
        <v>344</v>
      </c>
      <c r="G76" s="89" t="s">
        <v>341</v>
      </c>
      <c r="H76" s="89" t="s">
        <v>340</v>
      </c>
      <c r="I76" s="83" t="s">
        <v>348</v>
      </c>
      <c r="M76" s="46"/>
      <c r="O76" s="27"/>
    </row>
    <row r="77" spans="1:15" x14ac:dyDescent="0.15">
      <c r="A77" s="38">
        <v>44061</v>
      </c>
      <c r="B77" s="82">
        <v>132</v>
      </c>
      <c r="C77" s="82">
        <v>7600</v>
      </c>
      <c r="D77" s="82">
        <f t="shared" si="4"/>
        <v>57.575757575757578</v>
      </c>
      <c r="E77" s="194"/>
      <c r="F77" s="89" t="s">
        <v>344</v>
      </c>
      <c r="G77" s="89" t="s">
        <v>341</v>
      </c>
      <c r="H77" s="89" t="s">
        <v>340</v>
      </c>
      <c r="I77" s="83" t="s">
        <v>343</v>
      </c>
      <c r="M77" s="46"/>
      <c r="O77" s="27"/>
    </row>
    <row r="78" spans="1:15" x14ac:dyDescent="0.15">
      <c r="A78" s="38">
        <v>44052</v>
      </c>
      <c r="B78" s="82">
        <v>91</v>
      </c>
      <c r="C78" s="82">
        <v>4000</v>
      </c>
      <c r="D78" s="82">
        <f t="shared" si="4"/>
        <v>43.956043956043956</v>
      </c>
      <c r="E78" s="194"/>
      <c r="F78" s="89" t="s">
        <v>342</v>
      </c>
      <c r="G78" s="89" t="s">
        <v>341</v>
      </c>
      <c r="H78" s="89" t="s">
        <v>340</v>
      </c>
      <c r="I78" s="83" t="s">
        <v>347</v>
      </c>
      <c r="M78" s="46"/>
      <c r="O78" s="27"/>
    </row>
    <row r="79" spans="1:15" x14ac:dyDescent="0.15">
      <c r="A79" s="38">
        <v>44046</v>
      </c>
      <c r="B79" s="82">
        <v>132</v>
      </c>
      <c r="C79" s="82">
        <v>7300</v>
      </c>
      <c r="D79" s="82">
        <f t="shared" si="4"/>
        <v>55.303030303030305</v>
      </c>
      <c r="E79" s="194"/>
      <c r="F79" s="89" t="s">
        <v>344</v>
      </c>
      <c r="G79" s="89" t="s">
        <v>341</v>
      </c>
      <c r="H79" s="89" t="s">
        <v>340</v>
      </c>
      <c r="I79" s="83" t="s">
        <v>343</v>
      </c>
      <c r="M79" s="46"/>
      <c r="O79" s="27"/>
    </row>
    <row r="80" spans="1:15" x14ac:dyDescent="0.15">
      <c r="A80" s="38"/>
      <c r="B80" s="82"/>
      <c r="C80" s="82"/>
      <c r="D80" s="82"/>
      <c r="E80" s="194"/>
      <c r="F80" s="89" t="s">
        <v>344</v>
      </c>
      <c r="G80" s="89" t="s">
        <v>341</v>
      </c>
      <c r="H80" s="89" t="s">
        <v>340</v>
      </c>
      <c r="I80" s="83" t="s">
        <v>346</v>
      </c>
      <c r="M80" s="46"/>
      <c r="O80" s="27"/>
    </row>
    <row r="81" spans="1:15" x14ac:dyDescent="0.15">
      <c r="A81" s="38"/>
      <c r="B81" s="82"/>
      <c r="C81" s="82"/>
      <c r="D81" s="82"/>
      <c r="E81" s="194"/>
      <c r="F81" s="89" t="s">
        <v>342</v>
      </c>
      <c r="G81" s="89" t="s">
        <v>341</v>
      </c>
      <c r="H81" s="89" t="s">
        <v>340</v>
      </c>
      <c r="I81" s="83" t="s">
        <v>345</v>
      </c>
      <c r="M81" s="46"/>
      <c r="O81" s="27"/>
    </row>
    <row r="82" spans="1:15" x14ac:dyDescent="0.15">
      <c r="H82" s="45"/>
      <c r="I82" s="27"/>
      <c r="M82" s="46"/>
      <c r="O82" s="27"/>
    </row>
    <row r="83" spans="1:15" x14ac:dyDescent="0.15">
      <c r="H83" s="45"/>
      <c r="I83" s="27"/>
      <c r="M83" s="46"/>
      <c r="O83" s="27"/>
    </row>
    <row r="84" spans="1:15" x14ac:dyDescent="0.2">
      <c r="A84" s="139" t="s">
        <v>78</v>
      </c>
      <c r="B84" s="139" t="s">
        <v>115</v>
      </c>
      <c r="C84" s="139" t="s">
        <v>800</v>
      </c>
      <c r="D84" s="139" t="s">
        <v>796</v>
      </c>
      <c r="E84" s="139" t="s">
        <v>689</v>
      </c>
      <c r="F84" s="139" t="s">
        <v>797</v>
      </c>
      <c r="G84" s="139" t="s">
        <v>168</v>
      </c>
      <c r="H84" s="139" t="s">
        <v>798</v>
      </c>
      <c r="I84" s="139" t="s">
        <v>799</v>
      </c>
      <c r="L84" s="46"/>
      <c r="O84" s="27"/>
    </row>
    <row r="85" spans="1:15" x14ac:dyDescent="0.15">
      <c r="A85" s="133">
        <v>1</v>
      </c>
      <c r="B85" s="135" t="s">
        <v>801</v>
      </c>
      <c r="C85" s="90">
        <v>44407</v>
      </c>
      <c r="D85" s="134">
        <v>93</v>
      </c>
      <c r="E85" s="134" t="s">
        <v>370</v>
      </c>
      <c r="F85" s="134" t="s">
        <v>341</v>
      </c>
      <c r="G85" s="134" t="s">
        <v>340</v>
      </c>
      <c r="H85" s="134" t="s">
        <v>374</v>
      </c>
      <c r="I85" s="134">
        <v>5500</v>
      </c>
      <c r="L85" s="46"/>
      <c r="O85" s="27"/>
    </row>
    <row r="86" spans="1:15" x14ac:dyDescent="0.15">
      <c r="A86" s="133">
        <v>2</v>
      </c>
      <c r="B86" s="135" t="s">
        <v>801</v>
      </c>
      <c r="C86" s="90">
        <v>44401</v>
      </c>
      <c r="D86" s="134">
        <v>90.72</v>
      </c>
      <c r="E86" s="134" t="s">
        <v>370</v>
      </c>
      <c r="F86" s="134" t="s">
        <v>341</v>
      </c>
      <c r="G86" s="134" t="s">
        <v>340</v>
      </c>
      <c r="H86" s="134" t="s">
        <v>378</v>
      </c>
      <c r="I86" s="134">
        <v>5300</v>
      </c>
      <c r="L86" s="46"/>
      <c r="O86" s="27"/>
    </row>
    <row r="87" spans="1:15" x14ac:dyDescent="0.15">
      <c r="A87" s="133">
        <v>3</v>
      </c>
      <c r="B87" s="135" t="s">
        <v>801</v>
      </c>
      <c r="C87" s="90">
        <v>44399</v>
      </c>
      <c r="D87" s="134">
        <v>93</v>
      </c>
      <c r="E87" s="134" t="s">
        <v>370</v>
      </c>
      <c r="F87" s="134" t="s">
        <v>369</v>
      </c>
      <c r="G87" s="134" t="s">
        <v>340</v>
      </c>
      <c r="H87" s="134" t="s">
        <v>373</v>
      </c>
      <c r="I87" s="134">
        <v>6400</v>
      </c>
      <c r="L87" s="46"/>
      <c r="O87" s="27"/>
    </row>
    <row r="88" spans="1:15" x14ac:dyDescent="0.15">
      <c r="A88" s="133">
        <v>4</v>
      </c>
      <c r="B88" s="135" t="s">
        <v>801</v>
      </c>
      <c r="C88" s="90">
        <v>44394</v>
      </c>
      <c r="D88" s="134">
        <v>135.96</v>
      </c>
      <c r="E88" s="134" t="s">
        <v>375</v>
      </c>
      <c r="F88" s="134" t="s">
        <v>371</v>
      </c>
      <c r="G88" s="134" t="s">
        <v>340</v>
      </c>
      <c r="H88" s="134" t="s">
        <v>376</v>
      </c>
      <c r="I88" s="134">
        <v>6800</v>
      </c>
      <c r="L88" s="46"/>
      <c r="O88" s="27"/>
    </row>
    <row r="89" spans="1:15" x14ac:dyDescent="0.15">
      <c r="A89" s="133">
        <v>5</v>
      </c>
      <c r="B89" s="135" t="s">
        <v>801</v>
      </c>
      <c r="C89" s="90">
        <v>44379</v>
      </c>
      <c r="D89" s="134">
        <v>92</v>
      </c>
      <c r="E89" s="134" t="s">
        <v>370</v>
      </c>
      <c r="F89" s="134" t="s">
        <v>341</v>
      </c>
      <c r="G89" s="134" t="s">
        <v>340</v>
      </c>
      <c r="H89" s="134" t="s">
        <v>374</v>
      </c>
      <c r="I89" s="134">
        <v>4800</v>
      </c>
      <c r="L89" s="46"/>
      <c r="O89" s="27"/>
    </row>
    <row r="90" spans="1:15" x14ac:dyDescent="0.15">
      <c r="A90" s="133">
        <v>6</v>
      </c>
      <c r="B90" s="135" t="s">
        <v>801</v>
      </c>
      <c r="C90" s="90">
        <v>44379</v>
      </c>
      <c r="D90" s="134">
        <v>92.77</v>
      </c>
      <c r="E90" s="134" t="s">
        <v>370</v>
      </c>
      <c r="F90" s="134" t="s">
        <v>341</v>
      </c>
      <c r="G90" s="134" t="s">
        <v>340</v>
      </c>
      <c r="H90" s="134" t="s">
        <v>373</v>
      </c>
      <c r="I90" s="134">
        <v>5200</v>
      </c>
      <c r="L90" s="46"/>
      <c r="O90" s="27"/>
    </row>
    <row r="91" spans="1:15" x14ac:dyDescent="0.15">
      <c r="A91" s="133">
        <v>7</v>
      </c>
      <c r="B91" s="135" t="s">
        <v>801</v>
      </c>
      <c r="C91" s="51">
        <v>44321</v>
      </c>
      <c r="D91" s="133">
        <v>92</v>
      </c>
      <c r="E91" s="135" t="s">
        <v>339</v>
      </c>
      <c r="F91" s="135" t="s">
        <v>341</v>
      </c>
      <c r="G91" s="134" t="s">
        <v>340</v>
      </c>
      <c r="H91" s="133" t="s">
        <v>353</v>
      </c>
      <c r="I91" s="133">
        <v>4300</v>
      </c>
      <c r="L91" s="46"/>
      <c r="O91" s="27"/>
    </row>
    <row r="92" spans="1:15" x14ac:dyDescent="0.15">
      <c r="A92" s="133">
        <v>8</v>
      </c>
      <c r="B92" s="135" t="s">
        <v>801</v>
      </c>
      <c r="C92" s="51">
        <v>44305</v>
      </c>
      <c r="D92" s="133">
        <v>139</v>
      </c>
      <c r="E92" s="135" t="s">
        <v>344</v>
      </c>
      <c r="F92" s="135" t="s">
        <v>341</v>
      </c>
      <c r="G92" s="134" t="s">
        <v>340</v>
      </c>
      <c r="H92" s="133" t="s">
        <v>343</v>
      </c>
      <c r="I92" s="133">
        <v>8000</v>
      </c>
      <c r="L92" s="46"/>
      <c r="O92" s="27"/>
    </row>
    <row r="93" spans="1:15" x14ac:dyDescent="0.15">
      <c r="A93" s="133">
        <v>9</v>
      </c>
      <c r="B93" s="135" t="s">
        <v>801</v>
      </c>
      <c r="C93" s="51">
        <v>44297</v>
      </c>
      <c r="D93" s="133">
        <v>139</v>
      </c>
      <c r="E93" s="135" t="s">
        <v>344</v>
      </c>
      <c r="F93" s="135" t="s">
        <v>341</v>
      </c>
      <c r="G93" s="134" t="s">
        <v>340</v>
      </c>
      <c r="H93" s="133" t="s">
        <v>346</v>
      </c>
      <c r="I93" s="133">
        <v>8300</v>
      </c>
      <c r="L93" s="46"/>
      <c r="O93" s="27"/>
    </row>
    <row r="94" spans="1:15" x14ac:dyDescent="0.15">
      <c r="A94" s="133">
        <v>10</v>
      </c>
      <c r="B94" s="135" t="s">
        <v>801</v>
      </c>
      <c r="C94" s="51">
        <v>44296</v>
      </c>
      <c r="D94" s="133">
        <v>90</v>
      </c>
      <c r="E94" s="135" t="s">
        <v>339</v>
      </c>
      <c r="F94" s="135" t="s">
        <v>341</v>
      </c>
      <c r="G94" s="135" t="s">
        <v>340</v>
      </c>
      <c r="H94" s="133" t="s">
        <v>343</v>
      </c>
      <c r="I94" s="133">
        <v>4300</v>
      </c>
      <c r="L94" s="46"/>
      <c r="O94" s="27"/>
    </row>
    <row r="95" spans="1:15" x14ac:dyDescent="0.15">
      <c r="A95" s="133">
        <v>11</v>
      </c>
      <c r="B95" s="135" t="s">
        <v>801</v>
      </c>
      <c r="C95" s="51">
        <v>44296</v>
      </c>
      <c r="D95" s="133">
        <v>90</v>
      </c>
      <c r="E95" s="135" t="s">
        <v>339</v>
      </c>
      <c r="F95" s="135" t="s">
        <v>341</v>
      </c>
      <c r="G95" s="135" t="s">
        <v>340</v>
      </c>
      <c r="H95" s="133" t="s">
        <v>347</v>
      </c>
      <c r="I95" s="133">
        <v>4300</v>
      </c>
      <c r="L95" s="46"/>
      <c r="O95" s="27"/>
    </row>
    <row r="96" spans="1:15" x14ac:dyDescent="0.15">
      <c r="A96" s="133">
        <v>12</v>
      </c>
      <c r="B96" s="135" t="s">
        <v>801</v>
      </c>
      <c r="C96" s="51">
        <v>44260</v>
      </c>
      <c r="D96" s="133">
        <v>135</v>
      </c>
      <c r="E96" s="135" t="s">
        <v>344</v>
      </c>
      <c r="F96" s="135" t="s">
        <v>341</v>
      </c>
      <c r="G96" s="135" t="s">
        <v>340</v>
      </c>
      <c r="H96" s="133" t="s">
        <v>345</v>
      </c>
      <c r="I96" s="133">
        <v>8000</v>
      </c>
      <c r="L96" s="46"/>
      <c r="O96" s="27"/>
    </row>
    <row r="97" spans="1:15" x14ac:dyDescent="0.15">
      <c r="A97" s="133">
        <v>13</v>
      </c>
      <c r="B97" s="135" t="s">
        <v>801</v>
      </c>
      <c r="C97" s="51">
        <v>44244</v>
      </c>
      <c r="D97" s="133">
        <v>91</v>
      </c>
      <c r="E97" s="135" t="s">
        <v>339</v>
      </c>
      <c r="F97" s="135" t="s">
        <v>341</v>
      </c>
      <c r="G97" s="135" t="s">
        <v>340</v>
      </c>
      <c r="H97" s="133" t="s">
        <v>345</v>
      </c>
      <c r="I97" s="133">
        <v>5200</v>
      </c>
      <c r="L97" s="46"/>
      <c r="O97" s="27"/>
    </row>
    <row r="98" spans="1:15" x14ac:dyDescent="0.15">
      <c r="A98" s="133">
        <v>14</v>
      </c>
      <c r="B98" s="135" t="s">
        <v>801</v>
      </c>
      <c r="C98" s="51">
        <v>44217</v>
      </c>
      <c r="D98" s="133">
        <v>92</v>
      </c>
      <c r="E98" s="135" t="s">
        <v>339</v>
      </c>
      <c r="F98" s="135" t="s">
        <v>341</v>
      </c>
      <c r="G98" s="135" t="s">
        <v>340</v>
      </c>
      <c r="H98" s="133" t="s">
        <v>343</v>
      </c>
      <c r="I98" s="133">
        <v>4000</v>
      </c>
      <c r="L98" s="46"/>
      <c r="O98" s="27"/>
    </row>
    <row r="99" spans="1:15" x14ac:dyDescent="0.15">
      <c r="A99" s="133">
        <v>15</v>
      </c>
      <c r="B99" s="135" t="s">
        <v>801</v>
      </c>
      <c r="C99" s="51">
        <v>44204</v>
      </c>
      <c r="D99" s="133">
        <v>57</v>
      </c>
      <c r="E99" s="135" t="s">
        <v>339</v>
      </c>
      <c r="F99" s="135" t="s">
        <v>341</v>
      </c>
      <c r="G99" s="135" t="s">
        <v>340</v>
      </c>
      <c r="H99" s="133" t="s">
        <v>351</v>
      </c>
      <c r="I99" s="133">
        <v>3500</v>
      </c>
      <c r="L99" s="46"/>
      <c r="O99" s="27"/>
    </row>
    <row r="100" spans="1:15" x14ac:dyDescent="0.15">
      <c r="A100" s="133">
        <v>16</v>
      </c>
      <c r="B100" s="135" t="s">
        <v>801</v>
      </c>
      <c r="C100" s="51">
        <v>44185</v>
      </c>
      <c r="D100" s="133">
        <v>90</v>
      </c>
      <c r="E100" s="135" t="s">
        <v>339</v>
      </c>
      <c r="F100" s="135" t="s">
        <v>341</v>
      </c>
      <c r="G100" s="135" t="s">
        <v>340</v>
      </c>
      <c r="H100" s="133" t="s">
        <v>345</v>
      </c>
      <c r="I100" s="133">
        <v>4500</v>
      </c>
      <c r="L100" s="46"/>
      <c r="O100" s="27"/>
    </row>
    <row r="101" spans="1:15" x14ac:dyDescent="0.15">
      <c r="A101" s="133">
        <v>17</v>
      </c>
      <c r="B101" s="135" t="s">
        <v>801</v>
      </c>
      <c r="C101" s="51">
        <v>44498</v>
      </c>
      <c r="D101" s="133">
        <v>136</v>
      </c>
      <c r="E101" s="135" t="s">
        <v>344</v>
      </c>
      <c r="F101" s="135" t="s">
        <v>341</v>
      </c>
      <c r="G101" s="135" t="s">
        <v>340</v>
      </c>
      <c r="H101" s="133" t="s">
        <v>348</v>
      </c>
      <c r="I101" s="133">
        <v>8100</v>
      </c>
      <c r="L101" s="46"/>
      <c r="O101" s="27"/>
    </row>
    <row r="102" spans="1:15" x14ac:dyDescent="0.15">
      <c r="A102" s="133">
        <v>18</v>
      </c>
      <c r="B102" s="135" t="s">
        <v>801</v>
      </c>
      <c r="C102" s="51">
        <v>44111</v>
      </c>
      <c r="D102" s="133">
        <v>135</v>
      </c>
      <c r="E102" s="135" t="s">
        <v>344</v>
      </c>
      <c r="F102" s="135" t="s">
        <v>341</v>
      </c>
      <c r="G102" s="135" t="s">
        <v>350</v>
      </c>
      <c r="H102" s="133" t="s">
        <v>343</v>
      </c>
      <c r="I102" s="133">
        <v>7600</v>
      </c>
      <c r="L102" s="46"/>
      <c r="O102" s="27"/>
    </row>
    <row r="103" spans="1:15" x14ac:dyDescent="0.15">
      <c r="A103" s="133">
        <v>19</v>
      </c>
      <c r="B103" s="135" t="s">
        <v>801</v>
      </c>
      <c r="C103" s="51">
        <v>44119</v>
      </c>
      <c r="D103" s="133">
        <v>135</v>
      </c>
      <c r="E103" s="135" t="s">
        <v>344</v>
      </c>
      <c r="F103" s="135" t="s">
        <v>341</v>
      </c>
      <c r="G103" s="135" t="s">
        <v>340</v>
      </c>
      <c r="H103" s="133" t="s">
        <v>349</v>
      </c>
      <c r="I103" s="133">
        <v>5000</v>
      </c>
      <c r="L103" s="46"/>
      <c r="O103" s="27"/>
    </row>
    <row r="104" spans="1:15" x14ac:dyDescent="0.15">
      <c r="A104" s="133">
        <v>20</v>
      </c>
      <c r="B104" s="135" t="s">
        <v>801</v>
      </c>
      <c r="C104" s="51">
        <v>44115</v>
      </c>
      <c r="D104" s="133">
        <v>93</v>
      </c>
      <c r="E104" s="135" t="s">
        <v>339</v>
      </c>
      <c r="F104" s="135" t="s">
        <v>341</v>
      </c>
      <c r="G104" s="135" t="s">
        <v>340</v>
      </c>
      <c r="H104" s="133" t="s">
        <v>346</v>
      </c>
      <c r="I104" s="133">
        <v>5300</v>
      </c>
      <c r="L104" s="46"/>
      <c r="O104" s="27"/>
    </row>
    <row r="105" spans="1:15" x14ac:dyDescent="0.15">
      <c r="A105" s="133">
        <v>21</v>
      </c>
      <c r="B105" s="135" t="s">
        <v>801</v>
      </c>
      <c r="C105" s="51">
        <v>44112</v>
      </c>
      <c r="D105" s="133">
        <v>89</v>
      </c>
      <c r="E105" s="135" t="s">
        <v>339</v>
      </c>
      <c r="F105" s="135" t="s">
        <v>341</v>
      </c>
      <c r="G105" s="135" t="s">
        <v>340</v>
      </c>
      <c r="H105" s="133" t="s">
        <v>345</v>
      </c>
      <c r="I105" s="133">
        <v>2600</v>
      </c>
      <c r="L105" s="46"/>
      <c r="O105" s="27"/>
    </row>
    <row r="106" spans="1:15" x14ac:dyDescent="0.15">
      <c r="A106" s="133">
        <v>22</v>
      </c>
      <c r="B106" s="135" t="s">
        <v>801</v>
      </c>
      <c r="C106" s="51">
        <v>44092</v>
      </c>
      <c r="D106" s="133">
        <v>135</v>
      </c>
      <c r="E106" s="135" t="s">
        <v>344</v>
      </c>
      <c r="F106" s="135" t="s">
        <v>341</v>
      </c>
      <c r="G106" s="135" t="s">
        <v>340</v>
      </c>
      <c r="H106" s="133" t="s">
        <v>345</v>
      </c>
      <c r="I106" s="133">
        <v>8200</v>
      </c>
      <c r="L106" s="46"/>
      <c r="O106" s="27"/>
    </row>
    <row r="107" spans="1:15" x14ac:dyDescent="0.15">
      <c r="A107" s="133">
        <v>23</v>
      </c>
      <c r="B107" s="135" t="s">
        <v>801</v>
      </c>
      <c r="C107" s="51">
        <v>44086</v>
      </c>
      <c r="D107" s="133">
        <v>91</v>
      </c>
      <c r="E107" s="135" t="s">
        <v>339</v>
      </c>
      <c r="F107" s="135" t="s">
        <v>341</v>
      </c>
      <c r="G107" s="135" t="s">
        <v>340</v>
      </c>
      <c r="H107" s="133" t="s">
        <v>347</v>
      </c>
      <c r="I107" s="133">
        <v>4000</v>
      </c>
      <c r="L107" s="46"/>
      <c r="O107" s="27"/>
    </row>
    <row r="108" spans="1:15" x14ac:dyDescent="0.15">
      <c r="A108" s="133">
        <v>24</v>
      </c>
      <c r="B108" s="135" t="s">
        <v>801</v>
      </c>
      <c r="C108" s="51">
        <v>44067</v>
      </c>
      <c r="D108" s="133">
        <v>134</v>
      </c>
      <c r="E108" s="135" t="s">
        <v>344</v>
      </c>
      <c r="F108" s="135" t="s">
        <v>341</v>
      </c>
      <c r="G108" s="135" t="s">
        <v>340</v>
      </c>
      <c r="H108" s="133" t="s">
        <v>348</v>
      </c>
      <c r="I108" s="133">
        <v>7500</v>
      </c>
      <c r="L108" s="46"/>
      <c r="O108" s="27"/>
    </row>
    <row r="109" spans="1:15" x14ac:dyDescent="0.15">
      <c r="A109" s="133">
        <v>25</v>
      </c>
      <c r="B109" s="135" t="s">
        <v>801</v>
      </c>
      <c r="C109" s="51">
        <v>44061</v>
      </c>
      <c r="D109" s="133">
        <v>132</v>
      </c>
      <c r="E109" s="135" t="s">
        <v>344</v>
      </c>
      <c r="F109" s="135" t="s">
        <v>341</v>
      </c>
      <c r="G109" s="135" t="s">
        <v>340</v>
      </c>
      <c r="H109" s="133" t="s">
        <v>343</v>
      </c>
      <c r="I109" s="133">
        <v>7600</v>
      </c>
      <c r="L109" s="46"/>
      <c r="O109" s="27"/>
    </row>
    <row r="110" spans="1:15" x14ac:dyDescent="0.15">
      <c r="A110" s="133">
        <v>26</v>
      </c>
      <c r="B110" s="135" t="s">
        <v>801</v>
      </c>
      <c r="C110" s="51">
        <v>44052</v>
      </c>
      <c r="D110" s="133">
        <v>91</v>
      </c>
      <c r="E110" s="135" t="s">
        <v>339</v>
      </c>
      <c r="F110" s="135" t="s">
        <v>341</v>
      </c>
      <c r="G110" s="135" t="s">
        <v>340</v>
      </c>
      <c r="H110" s="133" t="s">
        <v>347</v>
      </c>
      <c r="I110" s="133">
        <v>4000</v>
      </c>
      <c r="L110" s="46"/>
      <c r="O110" s="27"/>
    </row>
    <row r="111" spans="1:15" x14ac:dyDescent="0.15">
      <c r="A111" s="133">
        <v>27</v>
      </c>
      <c r="B111" s="135" t="s">
        <v>801</v>
      </c>
      <c r="C111" s="51">
        <v>44046</v>
      </c>
      <c r="D111" s="133">
        <v>132</v>
      </c>
      <c r="E111" s="135" t="s">
        <v>344</v>
      </c>
      <c r="F111" s="135" t="s">
        <v>341</v>
      </c>
      <c r="G111" s="135" t="s">
        <v>340</v>
      </c>
      <c r="H111" s="133" t="s">
        <v>343</v>
      </c>
      <c r="I111" s="133">
        <v>7300</v>
      </c>
      <c r="L111" s="46"/>
      <c r="O111" s="27"/>
    </row>
    <row r="112" spans="1:15" ht="15" thickBot="1" x14ac:dyDescent="0.2">
      <c r="I112" s="27"/>
      <c r="N112" s="46"/>
      <c r="O112" s="27"/>
    </row>
    <row r="113" spans="1:5" ht="69" thickBot="1" x14ac:dyDescent="0.2">
      <c r="A113" s="140" t="s">
        <v>804</v>
      </c>
      <c r="B113" s="141" t="s">
        <v>805</v>
      </c>
      <c r="C113" s="142" t="s">
        <v>806</v>
      </c>
      <c r="D113" s="141" t="s">
        <v>807</v>
      </c>
      <c r="E113" s="163"/>
    </row>
    <row r="114" spans="1:5" ht="15" thickBot="1" x14ac:dyDescent="0.2">
      <c r="A114" s="143" t="s">
        <v>808</v>
      </c>
      <c r="B114" s="144">
        <v>2</v>
      </c>
      <c r="C114" s="145">
        <f>H3</f>
        <v>58.52</v>
      </c>
      <c r="D114" s="146">
        <v>59.85</v>
      </c>
      <c r="E114" s="164"/>
    </row>
    <row r="115" spans="1:5" ht="15" thickBot="1" x14ac:dyDescent="0.2">
      <c r="A115" s="143" t="s">
        <v>809</v>
      </c>
      <c r="B115" s="144">
        <v>3</v>
      </c>
      <c r="C115" s="145">
        <f>H6</f>
        <v>61.36</v>
      </c>
      <c r="D115" s="146">
        <v>58.52</v>
      </c>
      <c r="E115" s="164"/>
    </row>
    <row r="116" spans="1:5" ht="15" thickBot="1" x14ac:dyDescent="0.2">
      <c r="A116" s="143" t="s">
        <v>810</v>
      </c>
      <c r="B116" s="144">
        <v>4</v>
      </c>
      <c r="C116" s="145">
        <f>H9</f>
        <v>60.85</v>
      </c>
      <c r="D116" s="146">
        <v>61.36</v>
      </c>
      <c r="E116" s="164"/>
    </row>
    <row r="117" spans="1:5" ht="15" thickBot="1" x14ac:dyDescent="0.2">
      <c r="A117" s="143" t="s">
        <v>813</v>
      </c>
      <c r="B117" s="144">
        <v>3</v>
      </c>
      <c r="C117" s="145">
        <f>H12</f>
        <v>70.39</v>
      </c>
      <c r="D117" s="146">
        <v>60.85</v>
      </c>
      <c r="E117" s="164"/>
    </row>
    <row r="118" spans="1:5" ht="15" thickBot="1" x14ac:dyDescent="0.2">
      <c r="A118" s="143" t="s">
        <v>814</v>
      </c>
      <c r="B118" s="144" t="s">
        <v>811</v>
      </c>
      <c r="C118" s="145" t="s">
        <v>811</v>
      </c>
      <c r="D118" s="146" t="s">
        <v>811</v>
      </c>
      <c r="E118" s="164"/>
    </row>
    <row r="119" spans="1:5" ht="15" thickBot="1" x14ac:dyDescent="0.2">
      <c r="A119" s="196" t="s">
        <v>812</v>
      </c>
      <c r="B119" s="197"/>
      <c r="C119" s="145">
        <v>62.08</v>
      </c>
      <c r="D119" s="146">
        <v>60.15</v>
      </c>
      <c r="E119" s="164"/>
    </row>
    <row r="121" spans="1:5" ht="15" thickBot="1" x14ac:dyDescent="0.2"/>
    <row r="122" spans="1:5" ht="51.75" thickBot="1" x14ac:dyDescent="0.2">
      <c r="A122" s="147" t="s">
        <v>804</v>
      </c>
      <c r="B122" s="148" t="s">
        <v>805</v>
      </c>
      <c r="C122" s="149" t="s">
        <v>815</v>
      </c>
    </row>
    <row r="123" spans="1:5" ht="15" thickBot="1" x14ac:dyDescent="0.2">
      <c r="A123" s="150" t="s">
        <v>816</v>
      </c>
      <c r="B123" s="151" t="s">
        <v>821</v>
      </c>
      <c r="C123" s="152" t="str">
        <f>H20</f>
        <v>——</v>
      </c>
    </row>
    <row r="124" spans="1:5" ht="15" thickBot="1" x14ac:dyDescent="0.2">
      <c r="A124" s="150" t="s">
        <v>817</v>
      </c>
      <c r="B124" s="151" t="s">
        <v>821</v>
      </c>
      <c r="C124" s="152">
        <f>H23</f>
        <v>45.9</v>
      </c>
    </row>
    <row r="125" spans="1:5" ht="15" thickBot="1" x14ac:dyDescent="0.2">
      <c r="A125" s="150" t="s">
        <v>818</v>
      </c>
      <c r="B125" s="151" t="s">
        <v>821</v>
      </c>
      <c r="C125" s="152">
        <f>H26</f>
        <v>52.21</v>
      </c>
    </row>
    <row r="126" spans="1:5" ht="15" thickBot="1" x14ac:dyDescent="0.2">
      <c r="A126" s="150" t="s">
        <v>819</v>
      </c>
      <c r="B126" s="151" t="s">
        <v>821</v>
      </c>
      <c r="C126" s="152">
        <f>H29</f>
        <v>48.27</v>
      </c>
    </row>
    <row r="127" spans="1:5" ht="15" thickBot="1" x14ac:dyDescent="0.2">
      <c r="A127" s="150" t="s">
        <v>820</v>
      </c>
      <c r="B127" s="151" t="s">
        <v>821</v>
      </c>
      <c r="C127" s="153">
        <f>H32</f>
        <v>55.14</v>
      </c>
    </row>
    <row r="128" spans="1:5" ht="15" thickBot="1" x14ac:dyDescent="0.2">
      <c r="A128" s="198" t="s">
        <v>812</v>
      </c>
      <c r="B128" s="199"/>
      <c r="C128" s="153">
        <f>H33</f>
        <v>50.38</v>
      </c>
    </row>
    <row r="129" spans="1:5" ht="15" thickBot="1" x14ac:dyDescent="0.2"/>
    <row r="130" spans="1:5" ht="69" thickBot="1" x14ac:dyDescent="0.2">
      <c r="A130" s="140" t="s">
        <v>804</v>
      </c>
      <c r="B130" s="141" t="s">
        <v>805</v>
      </c>
      <c r="C130" s="142" t="s">
        <v>823</v>
      </c>
      <c r="D130" s="141" t="s">
        <v>822</v>
      </c>
      <c r="E130" s="163"/>
    </row>
    <row r="131" spans="1:5" ht="15" thickBot="1" x14ac:dyDescent="0.2">
      <c r="A131" s="143" t="s">
        <v>808</v>
      </c>
      <c r="B131" s="144">
        <f>F37</f>
        <v>6</v>
      </c>
      <c r="C131" s="154">
        <f>D131+3.2</f>
        <v>52.78</v>
      </c>
      <c r="D131" s="146">
        <v>49.58</v>
      </c>
      <c r="E131" s="164"/>
    </row>
    <row r="132" spans="1:5" ht="15" thickBot="1" x14ac:dyDescent="0.2">
      <c r="A132" s="143" t="s">
        <v>809</v>
      </c>
      <c r="B132" s="144">
        <f>F40</f>
        <v>6</v>
      </c>
      <c r="C132" s="154">
        <f t="shared" ref="C132:C136" si="5">D132+3.2</f>
        <v>33.67</v>
      </c>
      <c r="D132" s="146">
        <v>30.47</v>
      </c>
      <c r="E132" s="164"/>
    </row>
    <row r="133" spans="1:5" ht="15" thickBot="1" x14ac:dyDescent="0.2">
      <c r="A133" s="143" t="s">
        <v>810</v>
      </c>
      <c r="B133" s="144">
        <f>F43</f>
        <v>4</v>
      </c>
      <c r="C133" s="154">
        <f t="shared" si="5"/>
        <v>56.28</v>
      </c>
      <c r="D133" s="146">
        <v>53.08</v>
      </c>
      <c r="E133" s="164"/>
    </row>
    <row r="134" spans="1:5" ht="15" thickBot="1" x14ac:dyDescent="0.2">
      <c r="A134" s="143" t="s">
        <v>813</v>
      </c>
      <c r="B134" s="144">
        <f>F46</f>
        <v>5</v>
      </c>
      <c r="C134" s="154">
        <f t="shared" si="5"/>
        <v>34.380000000000003</v>
      </c>
      <c r="D134" s="146">
        <v>31.18</v>
      </c>
      <c r="E134" s="164"/>
    </row>
    <row r="135" spans="1:5" ht="15" thickBot="1" x14ac:dyDescent="0.2">
      <c r="A135" s="143" t="s">
        <v>814</v>
      </c>
      <c r="B135" s="144">
        <f>F49</f>
        <v>6</v>
      </c>
      <c r="C135" s="154">
        <f t="shared" si="5"/>
        <v>57.440000000000005</v>
      </c>
      <c r="D135" s="146">
        <v>54.24</v>
      </c>
      <c r="E135" s="164"/>
    </row>
    <row r="136" spans="1:5" ht="15" thickBot="1" x14ac:dyDescent="0.2">
      <c r="A136" s="196" t="s">
        <v>812</v>
      </c>
      <c r="B136" s="197"/>
      <c r="C136" s="154">
        <f t="shared" si="5"/>
        <v>46.910000000000004</v>
      </c>
      <c r="D136" s="146">
        <v>43.71</v>
      </c>
      <c r="E136" s="164"/>
    </row>
  </sheetData>
  <mergeCells count="66">
    <mergeCell ref="M4:M6"/>
    <mergeCell ref="L4:L6"/>
    <mergeCell ref="A16:F16"/>
    <mergeCell ref="A29:A31"/>
    <mergeCell ref="F9:F11"/>
    <mergeCell ref="F26:F28"/>
    <mergeCell ref="F29:F31"/>
    <mergeCell ref="A23:A25"/>
    <mergeCell ref="A26:A28"/>
    <mergeCell ref="H20:H22"/>
    <mergeCell ref="H23:H25"/>
    <mergeCell ref="H26:H28"/>
    <mergeCell ref="H29:H31"/>
    <mergeCell ref="H3:H5"/>
    <mergeCell ref="H6:H8"/>
    <mergeCell ref="H9:H11"/>
    <mergeCell ref="G3:G5"/>
    <mergeCell ref="A33:F33"/>
    <mergeCell ref="A3:A5"/>
    <mergeCell ref="A6:A8"/>
    <mergeCell ref="A9:A11"/>
    <mergeCell ref="A20:A22"/>
    <mergeCell ref="F20:F22"/>
    <mergeCell ref="F23:F25"/>
    <mergeCell ref="H37:H39"/>
    <mergeCell ref="H40:H42"/>
    <mergeCell ref="H43:H45"/>
    <mergeCell ref="E80:E81"/>
    <mergeCell ref="F37:F39"/>
    <mergeCell ref="F40:F42"/>
    <mergeCell ref="F43:F45"/>
    <mergeCell ref="E60:E63"/>
    <mergeCell ref="E66:E67"/>
    <mergeCell ref="E69:E73"/>
    <mergeCell ref="E76:E79"/>
    <mergeCell ref="E74:E75"/>
    <mergeCell ref="A50:F50"/>
    <mergeCell ref="E53:E58"/>
    <mergeCell ref="A46:A48"/>
    <mergeCell ref="G46:G48"/>
    <mergeCell ref="A119:B119"/>
    <mergeCell ref="A128:B128"/>
    <mergeCell ref="A136:B136"/>
    <mergeCell ref="A1:H1"/>
    <mergeCell ref="A18:H18"/>
    <mergeCell ref="A12:A14"/>
    <mergeCell ref="F12:F14"/>
    <mergeCell ref="H12:H14"/>
    <mergeCell ref="F3:F5"/>
    <mergeCell ref="F6:F8"/>
    <mergeCell ref="H46:H48"/>
    <mergeCell ref="F46:F48"/>
    <mergeCell ref="A35:H35"/>
    <mergeCell ref="A37:A39"/>
    <mergeCell ref="A40:A42"/>
    <mergeCell ref="A43:A45"/>
    <mergeCell ref="G6:G8"/>
    <mergeCell ref="G9:G11"/>
    <mergeCell ref="G12:G14"/>
    <mergeCell ref="G20:G22"/>
    <mergeCell ref="G23:G25"/>
    <mergeCell ref="G26:G28"/>
    <mergeCell ref="G29:G31"/>
    <mergeCell ref="G37:G39"/>
    <mergeCell ref="G40:G42"/>
    <mergeCell ref="G43:G45"/>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8"/>
  <sheetViews>
    <sheetView zoomScale="85" zoomScaleNormal="85" workbookViewId="0">
      <selection activeCell="J6" sqref="J6"/>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0.875" style="26" customWidth="1"/>
    <col min="8" max="8" width="35.25" style="26" hidden="1" customWidth="1"/>
    <col min="9" max="9" width="13.875" style="26" customWidth="1"/>
    <col min="10" max="11" width="13.875" style="27" customWidth="1"/>
    <col min="12" max="12" width="13.125" style="27" customWidth="1"/>
    <col min="13" max="13" width="15" style="27" customWidth="1"/>
    <col min="14" max="16384" width="9" style="27"/>
  </cols>
  <sheetData>
    <row r="1" spans="1:14" ht="15" x14ac:dyDescent="0.15">
      <c r="A1" s="200" t="s">
        <v>390</v>
      </c>
      <c r="B1" s="200"/>
      <c r="C1" s="200"/>
      <c r="D1" s="200"/>
      <c r="E1" s="200"/>
      <c r="F1" s="200"/>
      <c r="G1" s="200"/>
      <c r="H1" s="200"/>
      <c r="I1" s="27"/>
    </row>
    <row r="2" spans="1:14" x14ac:dyDescent="0.15">
      <c r="A2" s="97" t="str">
        <f>[3]富润家园数据!A4</f>
        <v>时间</v>
      </c>
      <c r="B2" s="101" t="s">
        <v>96</v>
      </c>
      <c r="C2" s="101" t="s">
        <v>97</v>
      </c>
      <c r="D2" s="160" t="s">
        <v>836</v>
      </c>
      <c r="E2" s="100" t="s">
        <v>827</v>
      </c>
      <c r="F2" s="101" t="str">
        <f>[3]富润家园数据!E4</f>
        <v>样本数量</v>
      </c>
      <c r="G2" s="170" t="str">
        <f>D2</f>
        <v>含物业费、含供暖费平均租金单价</v>
      </c>
      <c r="H2" s="76" t="str">
        <f>E2</f>
        <v>含物业费、不含供暖费平均租金单价</v>
      </c>
      <c r="I2" s="27"/>
    </row>
    <row r="3" spans="1:14" x14ac:dyDescent="0.15">
      <c r="A3" s="194" t="s">
        <v>386</v>
      </c>
      <c r="B3" s="59"/>
      <c r="C3" s="29"/>
      <c r="D3" s="30"/>
      <c r="E3" s="157"/>
      <c r="F3" s="201">
        <v>5</v>
      </c>
      <c r="G3" s="195">
        <f>ROUND(AVERAGE(D3:D5),2)</f>
        <v>46.53</v>
      </c>
      <c r="H3" s="195">
        <f>ROUND(AVERAGE(E3:E5),2)</f>
        <v>47.08</v>
      </c>
      <c r="I3" s="107"/>
      <c r="J3" s="107" t="s">
        <v>98</v>
      </c>
      <c r="K3" s="107" t="s">
        <v>99</v>
      </c>
      <c r="L3" s="107" t="s">
        <v>100</v>
      </c>
      <c r="M3" s="171" t="str">
        <f>悦廷!M3</f>
        <v>扣减物业费取暖费结果</v>
      </c>
    </row>
    <row r="4" spans="1:14" x14ac:dyDescent="0.15">
      <c r="A4" s="194"/>
      <c r="B4" s="59">
        <v>44044</v>
      </c>
      <c r="C4" s="29"/>
      <c r="D4" s="30">
        <f>中指成交数据!AL87</f>
        <v>46.63</v>
      </c>
      <c r="E4" s="157">
        <f>D4+$K$38</f>
        <v>47.18</v>
      </c>
      <c r="F4" s="201"/>
      <c r="G4" s="195"/>
      <c r="H4" s="195"/>
      <c r="I4" s="107" t="s">
        <v>101</v>
      </c>
      <c r="J4" s="106">
        <f>G16</f>
        <v>46.7</v>
      </c>
      <c r="K4" s="107"/>
      <c r="L4" s="210">
        <f>SUM(J4:J6)/3</f>
        <v>47</v>
      </c>
      <c r="M4" s="210">
        <f>L4-K38-K40</f>
        <v>43.95</v>
      </c>
      <c r="N4" s="46"/>
    </row>
    <row r="5" spans="1:14" x14ac:dyDescent="0.15">
      <c r="A5" s="194"/>
      <c r="B5" s="59">
        <v>44075</v>
      </c>
      <c r="C5" s="29"/>
      <c r="D5" s="30">
        <f>中指成交数据!AH87</f>
        <v>46.42</v>
      </c>
      <c r="E5" s="157">
        <f t="shared" ref="E5:E13" si="0">D5+$K$38</f>
        <v>46.97</v>
      </c>
      <c r="F5" s="201"/>
      <c r="G5" s="195"/>
      <c r="H5" s="195"/>
      <c r="I5" s="107" t="s">
        <v>102</v>
      </c>
      <c r="J5" s="106">
        <f>G33</f>
        <v>45.99</v>
      </c>
      <c r="K5" s="107"/>
      <c r="L5" s="210"/>
      <c r="M5" s="210"/>
    </row>
    <row r="6" spans="1:14" x14ac:dyDescent="0.15">
      <c r="A6" s="194" t="s">
        <v>387</v>
      </c>
      <c r="B6" s="59">
        <v>44105</v>
      </c>
      <c r="C6" s="29"/>
      <c r="D6" s="30">
        <f>中指成交数据!AD87</f>
        <v>49.64</v>
      </c>
      <c r="E6" s="157">
        <f t="shared" si="0"/>
        <v>50.19</v>
      </c>
      <c r="F6" s="201">
        <v>2</v>
      </c>
      <c r="G6" s="195">
        <f>ROUND(AVERAGE(D6:D8),2)</f>
        <v>49.15</v>
      </c>
      <c r="H6" s="195">
        <f>ROUND(AVERAGE(E6:E8),2)</f>
        <v>49.7</v>
      </c>
      <c r="I6" s="107" t="s">
        <v>103</v>
      </c>
      <c r="J6" s="106">
        <f>G50</f>
        <v>48.31</v>
      </c>
      <c r="K6" s="107"/>
      <c r="L6" s="210"/>
      <c r="M6" s="210"/>
    </row>
    <row r="7" spans="1:14" x14ac:dyDescent="0.15">
      <c r="A7" s="194"/>
      <c r="B7" s="59">
        <v>44136</v>
      </c>
      <c r="C7" s="29"/>
      <c r="D7" s="30">
        <f>中指成交数据!Z87</f>
        <v>48.75</v>
      </c>
      <c r="E7" s="157">
        <f t="shared" si="0"/>
        <v>49.3</v>
      </c>
      <c r="F7" s="201"/>
      <c r="G7" s="195"/>
      <c r="H7" s="195"/>
      <c r="I7" s="27"/>
    </row>
    <row r="8" spans="1:14" x14ac:dyDescent="0.15">
      <c r="A8" s="194"/>
      <c r="B8" s="59">
        <v>44166</v>
      </c>
      <c r="C8" s="29"/>
      <c r="D8" s="30">
        <f>中指成交数据!V87</f>
        <v>49.06</v>
      </c>
      <c r="E8" s="157">
        <f t="shared" si="0"/>
        <v>49.61</v>
      </c>
      <c r="F8" s="201"/>
      <c r="G8" s="195"/>
      <c r="H8" s="195"/>
      <c r="I8" s="27"/>
    </row>
    <row r="9" spans="1:14" x14ac:dyDescent="0.15">
      <c r="A9" s="194" t="s">
        <v>154</v>
      </c>
      <c r="B9" s="59">
        <v>44197</v>
      </c>
      <c r="C9" s="29"/>
      <c r="D9" s="30">
        <f>中指成交数据!R87</f>
        <v>45.01</v>
      </c>
      <c r="E9" s="157">
        <f t="shared" si="0"/>
        <v>45.559999999999995</v>
      </c>
      <c r="F9" s="201">
        <v>4</v>
      </c>
      <c r="G9" s="195">
        <f>ROUND(AVERAGE(D9:D11),2)</f>
        <v>45.79</v>
      </c>
      <c r="H9" s="195">
        <f>ROUND(AVERAGE(E9:E11),2)</f>
        <v>46.34</v>
      </c>
      <c r="I9" s="27"/>
    </row>
    <row r="10" spans="1:14" x14ac:dyDescent="0.15">
      <c r="A10" s="194"/>
      <c r="B10" s="59">
        <v>44228</v>
      </c>
      <c r="C10" s="29"/>
      <c r="D10" s="30">
        <f>中指成交数据!N87</f>
        <v>45.53</v>
      </c>
      <c r="E10" s="157">
        <f t="shared" si="0"/>
        <v>46.08</v>
      </c>
      <c r="F10" s="201"/>
      <c r="G10" s="195"/>
      <c r="H10" s="195"/>
      <c r="I10" s="27"/>
    </row>
    <row r="11" spans="1:14" x14ac:dyDescent="0.15">
      <c r="A11" s="194"/>
      <c r="B11" s="59">
        <v>44256</v>
      </c>
      <c r="C11" s="29"/>
      <c r="D11" s="30">
        <f>中指成交数据!J87</f>
        <v>46.84</v>
      </c>
      <c r="E11" s="157">
        <f t="shared" si="0"/>
        <v>47.39</v>
      </c>
      <c r="F11" s="201"/>
      <c r="G11" s="195"/>
      <c r="H11" s="195"/>
      <c r="I11" s="27"/>
    </row>
    <row r="12" spans="1:14" x14ac:dyDescent="0.15">
      <c r="A12" s="194" t="s">
        <v>381</v>
      </c>
      <c r="B12" s="59">
        <v>44287</v>
      </c>
      <c r="C12" s="48"/>
      <c r="D12" s="80">
        <f>中指成交数据!F87</f>
        <v>46.37</v>
      </c>
      <c r="E12" s="157">
        <f t="shared" si="0"/>
        <v>46.919999999999995</v>
      </c>
      <c r="F12" s="216">
        <v>3</v>
      </c>
      <c r="G12" s="195">
        <f>ROUND(AVERAGE(D12:D14),2)</f>
        <v>45.33</v>
      </c>
      <c r="H12" s="195">
        <f>ROUND(AVERAGE(E12:E14),2)</f>
        <v>45.88</v>
      </c>
      <c r="I12" s="27"/>
    </row>
    <row r="13" spans="1:14" x14ac:dyDescent="0.15">
      <c r="A13" s="194"/>
      <c r="B13" s="59">
        <v>44317</v>
      </c>
      <c r="C13" s="48"/>
      <c r="D13" s="80">
        <f>中指成交数据!B87</f>
        <v>44.29</v>
      </c>
      <c r="E13" s="157">
        <f t="shared" si="0"/>
        <v>44.839999999999996</v>
      </c>
      <c r="F13" s="209"/>
      <c r="G13" s="195"/>
      <c r="H13" s="195"/>
      <c r="I13" s="27"/>
    </row>
    <row r="14" spans="1:14" x14ac:dyDescent="0.15">
      <c r="A14" s="194"/>
      <c r="B14" s="59">
        <v>44348</v>
      </c>
      <c r="C14" s="48"/>
      <c r="D14" s="80" t="s">
        <v>642</v>
      </c>
      <c r="E14" s="157" t="s">
        <v>829</v>
      </c>
      <c r="F14" s="217"/>
      <c r="G14" s="195"/>
      <c r="H14" s="195"/>
      <c r="I14" s="27"/>
    </row>
    <row r="15" spans="1:14" x14ac:dyDescent="0.15">
      <c r="A15" s="60" t="s">
        <v>380</v>
      </c>
      <c r="B15" s="59">
        <v>44378</v>
      </c>
      <c r="C15" s="29"/>
      <c r="D15" s="30" t="s">
        <v>642</v>
      </c>
      <c r="E15" s="159"/>
      <c r="F15" s="53" t="s">
        <v>642</v>
      </c>
      <c r="G15" s="169" t="s">
        <v>322</v>
      </c>
      <c r="H15" s="66" t="s">
        <v>642</v>
      </c>
      <c r="I15" s="27"/>
    </row>
    <row r="16" spans="1:14" x14ac:dyDescent="0.15">
      <c r="A16" s="211" t="s">
        <v>104</v>
      </c>
      <c r="B16" s="212"/>
      <c r="C16" s="212"/>
      <c r="D16" s="212"/>
      <c r="E16" s="213"/>
      <c r="F16" s="214"/>
      <c r="G16" s="105">
        <f>ROUND(AVERAGE(G3:G14),2)</f>
        <v>46.7</v>
      </c>
      <c r="H16" s="105">
        <f>ROUND(AVERAGE(H3:H14),2)</f>
        <v>47.25</v>
      </c>
      <c r="I16" s="173"/>
    </row>
    <row r="17" spans="1:9" x14ac:dyDescent="0.15">
      <c r="I17" s="27"/>
    </row>
    <row r="18" spans="1:9" ht="15" x14ac:dyDescent="0.15">
      <c r="A18" s="219" t="s">
        <v>643</v>
      </c>
      <c r="B18" s="220"/>
      <c r="C18" s="220"/>
      <c r="D18" s="220"/>
      <c r="E18" s="220"/>
      <c r="F18" s="220"/>
      <c r="G18" s="220"/>
      <c r="H18" s="221"/>
    </row>
    <row r="19" spans="1:9" x14ac:dyDescent="0.15">
      <c r="A19" s="83" t="str">
        <f>A2</f>
        <v>时间</v>
      </c>
      <c r="B19" s="83" t="s">
        <v>105</v>
      </c>
      <c r="C19" s="83" t="s">
        <v>106</v>
      </c>
      <c r="D19" s="160" t="str">
        <f>D2</f>
        <v>含物业费、含供暖费平均租金单价</v>
      </c>
      <c r="E19" s="100" t="s">
        <v>827</v>
      </c>
      <c r="F19" s="83" t="str">
        <f>F2</f>
        <v>样本数量</v>
      </c>
      <c r="G19" s="166" t="str">
        <f>G2</f>
        <v>含物业费、含供暖费平均租金单价</v>
      </c>
      <c r="H19" s="89" t="str">
        <f>E19</f>
        <v>含物业费、不含供暖费平均租金单价</v>
      </c>
    </row>
    <row r="20" spans="1:9" x14ac:dyDescent="0.15">
      <c r="A20" s="194" t="s">
        <v>386</v>
      </c>
      <c r="B20" s="59">
        <v>44013</v>
      </c>
      <c r="C20" s="82">
        <v>2</v>
      </c>
      <c r="D20" s="30" t="s">
        <v>322</v>
      </c>
      <c r="E20" s="157" t="s">
        <v>829</v>
      </c>
      <c r="F20" s="201">
        <f>SUM(C20:C22)</f>
        <v>7</v>
      </c>
      <c r="G20" s="195">
        <f>AVERAGE(D20:D22)</f>
        <v>45.863130259999998</v>
      </c>
      <c r="H20" s="195">
        <f>AVERAGE(E20:E22)</f>
        <v>46.413130259999996</v>
      </c>
      <c r="I20" s="27"/>
    </row>
    <row r="21" spans="1:9" x14ac:dyDescent="0.15">
      <c r="A21" s="194"/>
      <c r="B21" s="59">
        <v>44044</v>
      </c>
      <c r="C21" s="82">
        <v>3</v>
      </c>
      <c r="D21" s="30" t="s">
        <v>794</v>
      </c>
      <c r="E21" s="157" t="s">
        <v>829</v>
      </c>
      <c r="F21" s="201"/>
      <c r="G21" s="195"/>
      <c r="H21" s="195"/>
      <c r="I21" s="27"/>
    </row>
    <row r="22" spans="1:9" x14ac:dyDescent="0.15">
      <c r="A22" s="194"/>
      <c r="B22" s="59">
        <v>44075</v>
      </c>
      <c r="C22" s="82">
        <v>2</v>
      </c>
      <c r="D22" s="30">
        <v>45.863130259999998</v>
      </c>
      <c r="E22" s="157">
        <f t="shared" ref="E22:E32" si="1">D22+$K$38</f>
        <v>46.413130259999996</v>
      </c>
      <c r="F22" s="201"/>
      <c r="G22" s="195"/>
      <c r="H22" s="195"/>
      <c r="I22" s="27"/>
    </row>
    <row r="23" spans="1:9" x14ac:dyDescent="0.15">
      <c r="A23" s="194" t="s">
        <v>387</v>
      </c>
      <c r="B23" s="59">
        <v>44105</v>
      </c>
      <c r="C23" s="82">
        <v>2</v>
      </c>
      <c r="D23" s="30">
        <v>41.172985779999998</v>
      </c>
      <c r="E23" s="157">
        <f t="shared" si="1"/>
        <v>41.722985779999995</v>
      </c>
      <c r="F23" s="201">
        <f>SUM(C23:C25)</f>
        <v>7</v>
      </c>
      <c r="G23" s="195">
        <f>AVERAGE(D23:D25)</f>
        <v>40.714453829999997</v>
      </c>
      <c r="H23" s="195">
        <f>AVERAGE(E23:E25)</f>
        <v>41.264453830000001</v>
      </c>
      <c r="I23" s="27"/>
    </row>
    <row r="24" spans="1:9" x14ac:dyDescent="0.15">
      <c r="A24" s="194"/>
      <c r="B24" s="59">
        <v>44136</v>
      </c>
      <c r="C24" s="29">
        <v>3</v>
      </c>
      <c r="D24" s="30">
        <v>40.738640920000002</v>
      </c>
      <c r="E24" s="157">
        <f t="shared" si="1"/>
        <v>41.288640919999999</v>
      </c>
      <c r="F24" s="201"/>
      <c r="G24" s="195"/>
      <c r="H24" s="195"/>
      <c r="I24" s="27"/>
    </row>
    <row r="25" spans="1:9" x14ac:dyDescent="0.15">
      <c r="A25" s="194"/>
      <c r="B25" s="59">
        <v>44166</v>
      </c>
      <c r="C25" s="29">
        <v>2</v>
      </c>
      <c r="D25" s="30">
        <v>40.231734789999997</v>
      </c>
      <c r="E25" s="157">
        <f t="shared" si="1"/>
        <v>40.781734789999994</v>
      </c>
      <c r="F25" s="201"/>
      <c r="G25" s="195"/>
      <c r="H25" s="195"/>
      <c r="I25" s="27"/>
    </row>
    <row r="26" spans="1:9" x14ac:dyDescent="0.15">
      <c r="A26" s="194" t="s">
        <v>154</v>
      </c>
      <c r="B26" s="59">
        <v>44197</v>
      </c>
      <c r="C26" s="29">
        <v>1</v>
      </c>
      <c r="D26" s="30">
        <v>57.832121610000002</v>
      </c>
      <c r="E26" s="157">
        <f t="shared" si="1"/>
        <v>58.382121609999999</v>
      </c>
      <c r="F26" s="201">
        <f>SUM(C26:C28)</f>
        <v>4</v>
      </c>
      <c r="G26" s="195">
        <f>AVERAGE(D26:D28)</f>
        <v>49.154433966666659</v>
      </c>
      <c r="H26" s="195">
        <f>AVERAGE(E26:E28)</f>
        <v>49.704433966666663</v>
      </c>
      <c r="I26" s="27"/>
    </row>
    <row r="27" spans="1:9" x14ac:dyDescent="0.15">
      <c r="A27" s="194"/>
      <c r="B27" s="59">
        <v>44228</v>
      </c>
      <c r="C27" s="29">
        <v>1</v>
      </c>
      <c r="D27" s="30">
        <v>46.369728119999998</v>
      </c>
      <c r="E27" s="157">
        <f t="shared" si="1"/>
        <v>46.919728119999995</v>
      </c>
      <c r="F27" s="201"/>
      <c r="G27" s="195"/>
      <c r="H27" s="195"/>
      <c r="I27" s="27"/>
    </row>
    <row r="28" spans="1:9" x14ac:dyDescent="0.15">
      <c r="A28" s="194"/>
      <c r="B28" s="59">
        <v>44256</v>
      </c>
      <c r="C28" s="29">
        <v>2</v>
      </c>
      <c r="D28" s="30">
        <v>43.261452169999998</v>
      </c>
      <c r="E28" s="157">
        <f t="shared" si="1"/>
        <v>43.811452169999995</v>
      </c>
      <c r="F28" s="201"/>
      <c r="G28" s="195"/>
      <c r="H28" s="195"/>
      <c r="I28" s="27"/>
    </row>
    <row r="29" spans="1:9" x14ac:dyDescent="0.15">
      <c r="A29" s="194" t="s">
        <v>381</v>
      </c>
      <c r="B29" s="59">
        <v>44287</v>
      </c>
      <c r="C29" s="48">
        <v>2</v>
      </c>
      <c r="D29" s="30">
        <v>44.95772324</v>
      </c>
      <c r="E29" s="157">
        <f t="shared" si="1"/>
        <v>45.507723239999997</v>
      </c>
      <c r="F29" s="216"/>
      <c r="G29" s="195">
        <f>AVERAGE(D29:D31)</f>
        <v>46.595328253333328</v>
      </c>
      <c r="H29" s="195">
        <f>AVERAGE(E29:E31)</f>
        <v>47.145328253333332</v>
      </c>
      <c r="I29" s="27"/>
    </row>
    <row r="30" spans="1:9" x14ac:dyDescent="0.15">
      <c r="A30" s="194"/>
      <c r="B30" s="59">
        <v>44317</v>
      </c>
      <c r="C30" s="48">
        <v>4</v>
      </c>
      <c r="D30" s="30">
        <v>48.222313040000003</v>
      </c>
      <c r="E30" s="157">
        <f t="shared" si="1"/>
        <v>48.77231304</v>
      </c>
      <c r="F30" s="209"/>
      <c r="G30" s="195"/>
      <c r="H30" s="195"/>
      <c r="I30" s="27"/>
    </row>
    <row r="31" spans="1:9" x14ac:dyDescent="0.15">
      <c r="A31" s="194"/>
      <c r="B31" s="59">
        <v>44348</v>
      </c>
      <c r="C31" s="48">
        <v>1</v>
      </c>
      <c r="D31" s="30">
        <v>46.605948480000002</v>
      </c>
      <c r="E31" s="157">
        <f t="shared" si="1"/>
        <v>47.155948479999999</v>
      </c>
      <c r="F31" s="217"/>
      <c r="G31" s="195"/>
      <c r="H31" s="195"/>
      <c r="I31" s="27"/>
    </row>
    <row r="32" spans="1:9" x14ac:dyDescent="0.15">
      <c r="A32" s="60" t="s">
        <v>380</v>
      </c>
      <c r="B32" s="59">
        <v>44378</v>
      </c>
      <c r="C32" s="29"/>
      <c r="D32" s="30">
        <v>47.629127859999997</v>
      </c>
      <c r="E32" s="157">
        <f t="shared" si="1"/>
        <v>48.179127859999994</v>
      </c>
      <c r="F32" s="52">
        <f>SUM(C32:C32)</f>
        <v>0</v>
      </c>
      <c r="G32" s="54">
        <f>ROUND(D32,2)</f>
        <v>47.63</v>
      </c>
      <c r="H32" s="54">
        <f>ROUND(E32,2)</f>
        <v>48.18</v>
      </c>
      <c r="I32" s="27"/>
    </row>
    <row r="33" spans="1:15" x14ac:dyDescent="0.15">
      <c r="A33" s="204" t="s">
        <v>98</v>
      </c>
      <c r="B33" s="205"/>
      <c r="C33" s="205"/>
      <c r="D33" s="205"/>
      <c r="E33" s="206"/>
      <c r="F33" s="207"/>
      <c r="G33" s="105">
        <f>ROUND(AVERAGE(G20:G32),2)</f>
        <v>45.99</v>
      </c>
      <c r="H33" s="105">
        <f>ROUND(AVERAGE(H20:H32),2)</f>
        <v>46.54</v>
      </c>
      <c r="I33" s="27"/>
    </row>
    <row r="34" spans="1:15" x14ac:dyDescent="0.15">
      <c r="I34" s="27"/>
    </row>
    <row r="35" spans="1:15" ht="15" x14ac:dyDescent="0.15">
      <c r="A35" s="200" t="s">
        <v>391</v>
      </c>
      <c r="B35" s="200"/>
      <c r="C35" s="200"/>
      <c r="D35" s="200"/>
      <c r="E35" s="200"/>
      <c r="F35" s="200"/>
      <c r="G35" s="200"/>
      <c r="H35" s="200"/>
      <c r="O35" s="46"/>
    </row>
    <row r="36" spans="1:15" x14ac:dyDescent="0.15">
      <c r="A36" s="83" t="str">
        <f>A2</f>
        <v>时间</v>
      </c>
      <c r="B36" s="83" t="s">
        <v>105</v>
      </c>
      <c r="C36" s="83" t="s">
        <v>106</v>
      </c>
      <c r="D36" s="89" t="s">
        <v>833</v>
      </c>
      <c r="E36" s="100" t="s">
        <v>827</v>
      </c>
      <c r="F36" s="83" t="str">
        <f>F2</f>
        <v>样本数量</v>
      </c>
      <c r="G36" s="166" t="str">
        <f>G2</f>
        <v>含物业费、含供暖费平均租金单价</v>
      </c>
      <c r="H36" s="89" t="str">
        <f>E36</f>
        <v>含物业费、不含供暖费平均租金单价</v>
      </c>
      <c r="N36" s="46"/>
    </row>
    <row r="37" spans="1:15" x14ac:dyDescent="0.15">
      <c r="A37" s="194" t="s">
        <v>386</v>
      </c>
      <c r="B37" s="59">
        <v>44013</v>
      </c>
      <c r="C37" s="83">
        <v>0</v>
      </c>
      <c r="D37" s="81" t="s">
        <v>642</v>
      </c>
      <c r="E37" s="157" t="s">
        <v>829</v>
      </c>
      <c r="F37" s="201">
        <f>SUM(C37:C39)</f>
        <v>10</v>
      </c>
      <c r="G37" s="195">
        <f>ROUND(AVERAGE(D37:D39),2)</f>
        <v>47.28</v>
      </c>
      <c r="H37" s="195">
        <f>ROUND(AVERAGE(E37:E39),2)</f>
        <v>44.78</v>
      </c>
      <c r="I37" s="27"/>
      <c r="N37" s="46"/>
    </row>
    <row r="38" spans="1:15" x14ac:dyDescent="0.15">
      <c r="A38" s="194"/>
      <c r="B38" s="59">
        <v>44044</v>
      </c>
      <c r="C38" s="83">
        <v>6</v>
      </c>
      <c r="D38" s="81">
        <f>E87</f>
        <v>49.89</v>
      </c>
      <c r="E38" s="165">
        <f t="shared" ref="E38:E49" si="2">D38-$K$40</f>
        <v>47.39</v>
      </c>
      <c r="F38" s="201"/>
      <c r="G38" s="195"/>
      <c r="H38" s="195"/>
      <c r="I38" s="27"/>
      <c r="J38" s="45" t="s">
        <v>382</v>
      </c>
      <c r="K38" s="27">
        <v>0.55000000000000004</v>
      </c>
      <c r="L38" s="27" t="s">
        <v>385</v>
      </c>
      <c r="N38" s="46"/>
    </row>
    <row r="39" spans="1:15" x14ac:dyDescent="0.15">
      <c r="A39" s="194"/>
      <c r="B39" s="59">
        <v>44075</v>
      </c>
      <c r="C39" s="83">
        <v>4</v>
      </c>
      <c r="D39" s="81">
        <f>E83</f>
        <v>44.66</v>
      </c>
      <c r="E39" s="165">
        <f t="shared" si="2"/>
        <v>42.16</v>
      </c>
      <c r="F39" s="201"/>
      <c r="G39" s="195"/>
      <c r="H39" s="195"/>
      <c r="I39" s="27"/>
      <c r="J39" s="45" t="s">
        <v>383</v>
      </c>
      <c r="K39" s="27">
        <v>30</v>
      </c>
      <c r="L39" s="27" t="s">
        <v>384</v>
      </c>
      <c r="N39" s="46"/>
    </row>
    <row r="40" spans="1:15" x14ac:dyDescent="0.15">
      <c r="A40" s="194" t="s">
        <v>387</v>
      </c>
      <c r="B40" s="59">
        <v>44105</v>
      </c>
      <c r="C40" s="83">
        <v>2</v>
      </c>
      <c r="D40" s="81">
        <f>E81</f>
        <v>42.73</v>
      </c>
      <c r="E40" s="165">
        <f t="shared" si="2"/>
        <v>40.229999999999997</v>
      </c>
      <c r="F40" s="201">
        <f>SUM(C40:C42)</f>
        <v>7</v>
      </c>
      <c r="G40" s="195">
        <f>ROUND(AVERAGE(D40:D42),2)</f>
        <v>44.84</v>
      </c>
      <c r="H40" s="195">
        <f>ROUND(AVERAGE(E40:E42),2)</f>
        <v>42.34</v>
      </c>
      <c r="I40" s="27"/>
      <c r="K40" s="27">
        <f>K39/12</f>
        <v>2.5</v>
      </c>
      <c r="N40" s="46"/>
    </row>
    <row r="41" spans="1:15" x14ac:dyDescent="0.15">
      <c r="A41" s="194"/>
      <c r="B41" s="59">
        <v>44136</v>
      </c>
      <c r="C41" s="83">
        <v>3</v>
      </c>
      <c r="D41" s="81">
        <f>E78</f>
        <v>40.270000000000003</v>
      </c>
      <c r="E41" s="165">
        <f t="shared" si="2"/>
        <v>37.770000000000003</v>
      </c>
      <c r="F41" s="201"/>
      <c r="G41" s="195"/>
      <c r="H41" s="195"/>
      <c r="I41" s="27"/>
      <c r="J41" s="45"/>
      <c r="N41" s="46"/>
    </row>
    <row r="42" spans="1:15" x14ac:dyDescent="0.15">
      <c r="A42" s="194"/>
      <c r="B42" s="59">
        <v>44166</v>
      </c>
      <c r="C42" s="83">
        <v>2</v>
      </c>
      <c r="D42" s="81">
        <f>E76</f>
        <v>51.51</v>
      </c>
      <c r="E42" s="165">
        <f t="shared" si="2"/>
        <v>49.01</v>
      </c>
      <c r="F42" s="201"/>
      <c r="G42" s="195"/>
      <c r="H42" s="195"/>
      <c r="I42" s="27"/>
      <c r="N42" s="46"/>
    </row>
    <row r="43" spans="1:15" x14ac:dyDescent="0.15">
      <c r="A43" s="194" t="s">
        <v>154</v>
      </c>
      <c r="B43" s="59">
        <v>44197</v>
      </c>
      <c r="C43" s="83">
        <v>2</v>
      </c>
      <c r="D43" s="81">
        <f>E74</f>
        <v>47.17</v>
      </c>
      <c r="E43" s="165">
        <f t="shared" si="2"/>
        <v>44.67</v>
      </c>
      <c r="F43" s="201">
        <f>SUM(C43:C45)</f>
        <v>8</v>
      </c>
      <c r="G43" s="195">
        <f>ROUND(AVERAGE(D43:D45),2)</f>
        <v>48.65</v>
      </c>
      <c r="H43" s="195">
        <f>ROUND(AVERAGE(E43:E45),2)</f>
        <v>46.15</v>
      </c>
      <c r="I43" s="27"/>
      <c r="N43" s="46"/>
    </row>
    <row r="44" spans="1:15" x14ac:dyDescent="0.15">
      <c r="A44" s="194"/>
      <c r="B44" s="59">
        <v>44228</v>
      </c>
      <c r="C44" s="83">
        <v>2</v>
      </c>
      <c r="D44" s="81">
        <f>E72</f>
        <v>53.91</v>
      </c>
      <c r="E44" s="165">
        <f t="shared" si="2"/>
        <v>51.41</v>
      </c>
      <c r="F44" s="201"/>
      <c r="G44" s="195"/>
      <c r="H44" s="195"/>
      <c r="I44" s="27"/>
      <c r="N44" s="46"/>
    </row>
    <row r="45" spans="1:15" x14ac:dyDescent="0.15">
      <c r="A45" s="194"/>
      <c r="B45" s="59">
        <v>44256</v>
      </c>
      <c r="C45" s="83">
        <v>4</v>
      </c>
      <c r="D45" s="81">
        <f>E68</f>
        <v>44.88</v>
      </c>
      <c r="E45" s="165">
        <f t="shared" si="2"/>
        <v>42.38</v>
      </c>
      <c r="F45" s="201"/>
      <c r="G45" s="195"/>
      <c r="H45" s="195"/>
      <c r="I45" s="27"/>
      <c r="N45" s="46"/>
    </row>
    <row r="46" spans="1:15" x14ac:dyDescent="0.15">
      <c r="A46" s="194" t="s">
        <v>381</v>
      </c>
      <c r="B46" s="59">
        <v>44287</v>
      </c>
      <c r="C46" s="83">
        <v>2</v>
      </c>
      <c r="D46" s="81">
        <f>E66</f>
        <v>43.59</v>
      </c>
      <c r="E46" s="165">
        <f t="shared" si="2"/>
        <v>41.09</v>
      </c>
      <c r="F46" s="201">
        <f>SUM(C46:C48)</f>
        <v>12</v>
      </c>
      <c r="G46" s="195">
        <f>ROUND(AVERAGE(D46:D48),2)</f>
        <v>46.6</v>
      </c>
      <c r="H46" s="195">
        <f>ROUND(AVERAGE(E46:E48),2)</f>
        <v>44.1</v>
      </c>
      <c r="I46" s="27"/>
      <c r="N46" s="46"/>
    </row>
    <row r="47" spans="1:15" x14ac:dyDescent="0.15">
      <c r="A47" s="194"/>
      <c r="B47" s="59">
        <v>44317</v>
      </c>
      <c r="C47" s="83">
        <v>7</v>
      </c>
      <c r="D47" s="81">
        <f>E59</f>
        <v>48.61</v>
      </c>
      <c r="E47" s="165">
        <f t="shared" si="2"/>
        <v>46.11</v>
      </c>
      <c r="F47" s="201"/>
      <c r="G47" s="195"/>
      <c r="H47" s="195"/>
      <c r="I47" s="27"/>
      <c r="N47" s="46"/>
    </row>
    <row r="48" spans="1:15" x14ac:dyDescent="0.15">
      <c r="A48" s="194"/>
      <c r="B48" s="59">
        <v>44348</v>
      </c>
      <c r="C48" s="83">
        <v>3</v>
      </c>
      <c r="D48" s="81">
        <f>E56</f>
        <v>47.61</v>
      </c>
      <c r="E48" s="165">
        <f t="shared" si="2"/>
        <v>45.11</v>
      </c>
      <c r="F48" s="201"/>
      <c r="G48" s="195"/>
      <c r="H48" s="195"/>
      <c r="I48" s="27"/>
      <c r="N48" s="46"/>
    </row>
    <row r="49" spans="1:14" x14ac:dyDescent="0.15">
      <c r="A49" s="60" t="s">
        <v>380</v>
      </c>
      <c r="B49" s="59">
        <v>44378</v>
      </c>
      <c r="C49" s="83">
        <v>2</v>
      </c>
      <c r="D49" s="81">
        <f>E54</f>
        <v>54.17</v>
      </c>
      <c r="E49" s="165">
        <f t="shared" si="2"/>
        <v>51.67</v>
      </c>
      <c r="F49" s="80">
        <f>C49</f>
        <v>2</v>
      </c>
      <c r="G49" s="167">
        <f>ROUND(AVERAGE(D49),2)</f>
        <v>54.17</v>
      </c>
      <c r="H49" s="81">
        <f>ROUND(AVERAGE(E49),2)</f>
        <v>51.67</v>
      </c>
      <c r="I49" s="27"/>
      <c r="N49" s="46"/>
    </row>
    <row r="50" spans="1:14" x14ac:dyDescent="0.15">
      <c r="A50" s="202" t="s">
        <v>98</v>
      </c>
      <c r="B50" s="202"/>
      <c r="C50" s="202"/>
      <c r="D50" s="202"/>
      <c r="E50" s="202"/>
      <c r="F50" s="202"/>
      <c r="G50" s="168">
        <f>ROUND(AVERAGE(G37:G49),2)</f>
        <v>48.31</v>
      </c>
      <c r="H50" s="106">
        <f>ROUND(AVERAGE(H37:H49),2)</f>
        <v>45.81</v>
      </c>
      <c r="I50" s="27"/>
      <c r="N50" s="46"/>
    </row>
    <row r="51" spans="1:14" ht="18.75" customHeight="1" x14ac:dyDescent="0.15">
      <c r="I51" s="27"/>
    </row>
    <row r="52" spans="1:14" x14ac:dyDescent="0.15">
      <c r="I52" s="75"/>
    </row>
    <row r="53" spans="1:14" x14ac:dyDescent="0.15">
      <c r="A53" s="31" t="s">
        <v>111</v>
      </c>
      <c r="B53" s="31" t="s">
        <v>112</v>
      </c>
      <c r="C53" s="31" t="s">
        <v>113</v>
      </c>
      <c r="D53" s="31" t="s">
        <v>114</v>
      </c>
      <c r="E53" s="89" t="s">
        <v>151</v>
      </c>
      <c r="F53" s="103" t="s">
        <v>335</v>
      </c>
      <c r="G53" s="103" t="s">
        <v>336</v>
      </c>
      <c r="H53" s="89" t="s">
        <v>337</v>
      </c>
      <c r="I53" s="89" t="s">
        <v>338</v>
      </c>
    </row>
    <row r="54" spans="1:14" x14ac:dyDescent="0.15">
      <c r="A54" s="102">
        <v>44406</v>
      </c>
      <c r="B54" s="89">
        <v>90</v>
      </c>
      <c r="C54" s="89">
        <v>5400</v>
      </c>
      <c r="D54" s="82">
        <f t="shared" ref="D54:D62" si="3">C54/B54</f>
        <v>60</v>
      </c>
      <c r="E54" s="194">
        <f>ROUND(AVERAGE(D54:D55),2)</f>
        <v>54.17</v>
      </c>
      <c r="F54" s="89" t="s">
        <v>339</v>
      </c>
      <c r="G54" s="89" t="s">
        <v>645</v>
      </c>
      <c r="H54" s="89" t="s">
        <v>368</v>
      </c>
      <c r="I54" s="83" t="s">
        <v>646</v>
      </c>
    </row>
    <row r="55" spans="1:14" x14ac:dyDescent="0.15">
      <c r="A55" s="102">
        <v>44395</v>
      </c>
      <c r="B55" s="89">
        <v>90</v>
      </c>
      <c r="C55" s="89">
        <v>4350</v>
      </c>
      <c r="D55" s="82">
        <f t="shared" si="3"/>
        <v>48.333333333333336</v>
      </c>
      <c r="E55" s="194"/>
      <c r="F55" s="89" t="s">
        <v>339</v>
      </c>
      <c r="G55" s="89" t="s">
        <v>645</v>
      </c>
      <c r="H55" s="89" t="s">
        <v>368</v>
      </c>
      <c r="I55" s="83" t="s">
        <v>647</v>
      </c>
    </row>
    <row r="56" spans="1:14" x14ac:dyDescent="0.15">
      <c r="A56" s="102">
        <v>44377</v>
      </c>
      <c r="B56" s="89">
        <v>93.46</v>
      </c>
      <c r="C56" s="89">
        <v>4600</v>
      </c>
      <c r="D56" s="82">
        <f t="shared" si="3"/>
        <v>49.218917183821958</v>
      </c>
      <c r="E56" s="194">
        <f>ROUND(AVERAGE(D56:D58),2)</f>
        <v>47.61</v>
      </c>
      <c r="F56" s="89" t="s">
        <v>339</v>
      </c>
      <c r="G56" s="89" t="s">
        <v>645</v>
      </c>
      <c r="H56" s="89" t="s">
        <v>368</v>
      </c>
      <c r="I56" s="83" t="s">
        <v>647</v>
      </c>
    </row>
    <row r="57" spans="1:14" x14ac:dyDescent="0.15">
      <c r="A57" s="102">
        <v>44373</v>
      </c>
      <c r="B57" s="89">
        <v>94</v>
      </c>
      <c r="C57" s="89">
        <v>4500</v>
      </c>
      <c r="D57" s="82">
        <f t="shared" si="3"/>
        <v>47.872340425531917</v>
      </c>
      <c r="E57" s="194"/>
      <c r="F57" s="89" t="s">
        <v>339</v>
      </c>
      <c r="G57" s="89" t="s">
        <v>645</v>
      </c>
      <c r="H57" s="89" t="s">
        <v>368</v>
      </c>
      <c r="I57" s="83" t="s">
        <v>647</v>
      </c>
    </row>
    <row r="58" spans="1:14" x14ac:dyDescent="0.15">
      <c r="A58" s="102">
        <v>44351</v>
      </c>
      <c r="B58" s="89">
        <v>94</v>
      </c>
      <c r="C58" s="89">
        <v>4300</v>
      </c>
      <c r="D58" s="82">
        <f t="shared" si="3"/>
        <v>45.744680851063826</v>
      </c>
      <c r="E58" s="194"/>
      <c r="F58" s="89" t="s">
        <v>339</v>
      </c>
      <c r="G58" s="89" t="s">
        <v>645</v>
      </c>
      <c r="H58" s="89" t="s">
        <v>368</v>
      </c>
      <c r="I58" s="83" t="s">
        <v>646</v>
      </c>
    </row>
    <row r="59" spans="1:14" x14ac:dyDescent="0.15">
      <c r="A59" s="102">
        <v>44346</v>
      </c>
      <c r="B59" s="89">
        <v>58</v>
      </c>
      <c r="C59" s="89">
        <v>3200</v>
      </c>
      <c r="D59" s="82">
        <f t="shared" si="3"/>
        <v>55.172413793103445</v>
      </c>
      <c r="E59" s="218">
        <f>ROUND(AVERAGE(D59:D65),2)</f>
        <v>48.61</v>
      </c>
      <c r="F59" s="89" t="s">
        <v>359</v>
      </c>
      <c r="G59" s="89" t="s">
        <v>645</v>
      </c>
      <c r="H59" s="89" t="s">
        <v>648</v>
      </c>
      <c r="I59" s="83" t="s">
        <v>360</v>
      </c>
    </row>
    <row r="60" spans="1:14" x14ac:dyDescent="0.15">
      <c r="A60" s="102">
        <v>44344</v>
      </c>
      <c r="B60" s="89">
        <v>90</v>
      </c>
      <c r="C60" s="89">
        <v>4500</v>
      </c>
      <c r="D60" s="82">
        <f t="shared" si="3"/>
        <v>50</v>
      </c>
      <c r="E60" s="218"/>
      <c r="F60" s="89" t="s">
        <v>339</v>
      </c>
      <c r="G60" s="89" t="s">
        <v>645</v>
      </c>
      <c r="H60" s="89" t="s">
        <v>368</v>
      </c>
      <c r="I60" s="83" t="s">
        <v>649</v>
      </c>
    </row>
    <row r="61" spans="1:14" x14ac:dyDescent="0.15">
      <c r="A61" s="102">
        <v>44335</v>
      </c>
      <c r="B61" s="89">
        <v>94</v>
      </c>
      <c r="C61" s="89">
        <v>4500</v>
      </c>
      <c r="D61" s="82">
        <f t="shared" si="3"/>
        <v>47.872340425531917</v>
      </c>
      <c r="E61" s="218"/>
      <c r="F61" s="89" t="s">
        <v>339</v>
      </c>
      <c r="G61" s="89" t="s">
        <v>645</v>
      </c>
      <c r="H61" s="89" t="s">
        <v>368</v>
      </c>
      <c r="I61" s="83" t="s">
        <v>650</v>
      </c>
    </row>
    <row r="62" spans="1:14" x14ac:dyDescent="0.15">
      <c r="A62" s="102">
        <v>44334</v>
      </c>
      <c r="B62" s="89">
        <v>94</v>
      </c>
      <c r="C62" s="89">
        <v>4200</v>
      </c>
      <c r="D62" s="82">
        <f t="shared" si="3"/>
        <v>44.680851063829785</v>
      </c>
      <c r="E62" s="218"/>
      <c r="F62" s="89" t="s">
        <v>339</v>
      </c>
      <c r="G62" s="89" t="s">
        <v>645</v>
      </c>
      <c r="H62" s="89" t="s">
        <v>368</v>
      </c>
      <c r="I62" s="83" t="s">
        <v>651</v>
      </c>
    </row>
    <row r="63" spans="1:14" x14ac:dyDescent="0.15">
      <c r="A63" s="40">
        <v>44325</v>
      </c>
      <c r="B63" s="31">
        <v>56</v>
      </c>
      <c r="C63" s="31">
        <v>3300</v>
      </c>
      <c r="D63" s="34">
        <f>C63/B63</f>
        <v>58.928571428571431</v>
      </c>
      <c r="E63" s="218"/>
      <c r="F63" s="89" t="s">
        <v>362</v>
      </c>
      <c r="G63" s="89" t="s">
        <v>645</v>
      </c>
      <c r="H63" s="89" t="s">
        <v>368</v>
      </c>
      <c r="I63" s="83" t="s">
        <v>361</v>
      </c>
    </row>
    <row r="64" spans="1:14" x14ac:dyDescent="0.15">
      <c r="A64" s="38">
        <v>44320</v>
      </c>
      <c r="B64" s="34">
        <v>95</v>
      </c>
      <c r="C64" s="34">
        <v>4000</v>
      </c>
      <c r="D64" s="34">
        <f>C64/B64</f>
        <v>42.10526315789474</v>
      </c>
      <c r="E64" s="218"/>
      <c r="F64" s="89" t="s">
        <v>342</v>
      </c>
      <c r="G64" s="89" t="s">
        <v>645</v>
      </c>
      <c r="H64" s="89" t="s">
        <v>368</v>
      </c>
      <c r="I64" s="83" t="s">
        <v>355</v>
      </c>
    </row>
    <row r="65" spans="1:11" x14ac:dyDescent="0.15">
      <c r="A65" s="38">
        <v>44319</v>
      </c>
      <c r="B65" s="34">
        <v>100</v>
      </c>
      <c r="C65" s="34">
        <v>4150</v>
      </c>
      <c r="D65" s="34">
        <f t="shared" ref="D65:D92" si="4">C65/B65</f>
        <v>41.5</v>
      </c>
      <c r="E65" s="218"/>
      <c r="F65" s="89" t="s">
        <v>342</v>
      </c>
      <c r="G65" s="89" t="s">
        <v>645</v>
      </c>
      <c r="H65" s="89" t="s">
        <v>368</v>
      </c>
      <c r="I65" s="83" t="s">
        <v>360</v>
      </c>
    </row>
    <row r="66" spans="1:11" x14ac:dyDescent="0.15">
      <c r="A66" s="38">
        <v>44304</v>
      </c>
      <c r="B66" s="34">
        <v>100</v>
      </c>
      <c r="C66" s="34">
        <v>4500</v>
      </c>
      <c r="D66" s="34">
        <f t="shared" si="4"/>
        <v>45</v>
      </c>
      <c r="E66" s="194">
        <f>ROUND(AVERAGE(D66:D67),2)</f>
        <v>43.59</v>
      </c>
      <c r="F66" s="89" t="s">
        <v>342</v>
      </c>
      <c r="G66" s="89" t="s">
        <v>645</v>
      </c>
      <c r="H66" s="89" t="s">
        <v>368</v>
      </c>
      <c r="I66" s="83" t="s">
        <v>360</v>
      </c>
    </row>
    <row r="67" spans="1:11" x14ac:dyDescent="0.15">
      <c r="A67" s="38">
        <v>44291</v>
      </c>
      <c r="B67" s="34">
        <v>64</v>
      </c>
      <c r="C67" s="34">
        <v>2700</v>
      </c>
      <c r="D67" s="34">
        <f t="shared" si="4"/>
        <v>42.1875</v>
      </c>
      <c r="E67" s="194"/>
      <c r="F67" s="89" t="s">
        <v>354</v>
      </c>
      <c r="G67" s="89" t="s">
        <v>645</v>
      </c>
      <c r="H67" s="89" t="s">
        <v>368</v>
      </c>
      <c r="I67" s="83" t="s">
        <v>360</v>
      </c>
    </row>
    <row r="68" spans="1:11" x14ac:dyDescent="0.15">
      <c r="A68" s="38">
        <v>44276</v>
      </c>
      <c r="B68" s="34">
        <v>78</v>
      </c>
      <c r="C68" s="34">
        <v>3700</v>
      </c>
      <c r="D68" s="34">
        <f t="shared" si="4"/>
        <v>47.435897435897438</v>
      </c>
      <c r="E68" s="194">
        <f>ROUND(AVERAGE(D68:D71),2)</f>
        <v>44.88</v>
      </c>
      <c r="F68" s="89" t="s">
        <v>342</v>
      </c>
      <c r="G68" s="89" t="s">
        <v>645</v>
      </c>
      <c r="H68" s="89" t="s">
        <v>368</v>
      </c>
      <c r="I68" s="83" t="s">
        <v>360</v>
      </c>
    </row>
    <row r="69" spans="1:11" s="26" customFormat="1" x14ac:dyDescent="0.15">
      <c r="A69" s="38">
        <v>44269</v>
      </c>
      <c r="B69" s="34">
        <v>95</v>
      </c>
      <c r="C69" s="34">
        <v>3833</v>
      </c>
      <c r="D69" s="34">
        <f t="shared" si="4"/>
        <v>40.347368421052629</v>
      </c>
      <c r="E69" s="194"/>
      <c r="F69" s="89" t="s">
        <v>342</v>
      </c>
      <c r="G69" s="89" t="s">
        <v>645</v>
      </c>
      <c r="H69" s="89" t="s">
        <v>368</v>
      </c>
      <c r="I69" s="83" t="s">
        <v>356</v>
      </c>
      <c r="J69" s="27"/>
      <c r="K69" s="27"/>
    </row>
    <row r="70" spans="1:11" s="26" customFormat="1" x14ac:dyDescent="0.15">
      <c r="A70" s="38">
        <v>44263</v>
      </c>
      <c r="B70" s="34">
        <v>90</v>
      </c>
      <c r="C70" s="34">
        <v>4000</v>
      </c>
      <c r="D70" s="34">
        <f t="shared" si="4"/>
        <v>44.444444444444443</v>
      </c>
      <c r="E70" s="194"/>
      <c r="F70" s="89" t="s">
        <v>342</v>
      </c>
      <c r="G70" s="89" t="s">
        <v>645</v>
      </c>
      <c r="H70" s="89" t="s">
        <v>368</v>
      </c>
      <c r="I70" s="83" t="s">
        <v>355</v>
      </c>
      <c r="J70" s="27"/>
      <c r="K70" s="27"/>
    </row>
    <row r="71" spans="1:11" s="26" customFormat="1" x14ac:dyDescent="0.15">
      <c r="A71" s="38">
        <v>44262</v>
      </c>
      <c r="B71" s="34">
        <v>93</v>
      </c>
      <c r="C71" s="34">
        <v>4400</v>
      </c>
      <c r="D71" s="34">
        <f t="shared" si="4"/>
        <v>47.311827956989248</v>
      </c>
      <c r="E71" s="194"/>
      <c r="F71" s="89" t="s">
        <v>342</v>
      </c>
      <c r="G71" s="89" t="s">
        <v>645</v>
      </c>
      <c r="H71" s="89" t="s">
        <v>368</v>
      </c>
      <c r="I71" s="83" t="s">
        <v>360</v>
      </c>
      <c r="J71" s="27"/>
      <c r="K71" s="27"/>
    </row>
    <row r="72" spans="1:11" s="26" customFormat="1" x14ac:dyDescent="0.15">
      <c r="A72" s="38">
        <v>44253</v>
      </c>
      <c r="B72" s="34">
        <v>64</v>
      </c>
      <c r="C72" s="34">
        <v>3200</v>
      </c>
      <c r="D72" s="34">
        <f t="shared" si="4"/>
        <v>50</v>
      </c>
      <c r="E72" s="194">
        <f>ROUND(AVERAGE(D72:D73),2)</f>
        <v>53.91</v>
      </c>
      <c r="F72" s="89" t="s">
        <v>354</v>
      </c>
      <c r="G72" s="89" t="s">
        <v>645</v>
      </c>
      <c r="H72" s="89" t="s">
        <v>368</v>
      </c>
      <c r="I72" s="83" t="s">
        <v>358</v>
      </c>
      <c r="J72" s="27"/>
      <c r="K72" s="27"/>
    </row>
    <row r="73" spans="1:11" s="26" customFormat="1" x14ac:dyDescent="0.15">
      <c r="A73" s="38">
        <v>44233</v>
      </c>
      <c r="B73" s="47">
        <v>64</v>
      </c>
      <c r="C73" s="47">
        <v>3700</v>
      </c>
      <c r="D73" s="47">
        <f t="shared" si="4"/>
        <v>57.8125</v>
      </c>
      <c r="E73" s="194"/>
      <c r="F73" s="89" t="s">
        <v>342</v>
      </c>
      <c r="G73" s="89" t="s">
        <v>645</v>
      </c>
      <c r="H73" s="89" t="s">
        <v>368</v>
      </c>
      <c r="I73" s="83" t="s">
        <v>356</v>
      </c>
      <c r="J73" s="27"/>
      <c r="K73" s="27"/>
    </row>
    <row r="74" spans="1:11" x14ac:dyDescent="0.15">
      <c r="A74" s="38">
        <v>44227</v>
      </c>
      <c r="B74" s="47">
        <v>94</v>
      </c>
      <c r="C74" s="47">
        <v>4000</v>
      </c>
      <c r="D74" s="47">
        <f t="shared" si="4"/>
        <v>42.553191489361701</v>
      </c>
      <c r="E74" s="194">
        <f>ROUND(AVERAGE(D74:D75),2)</f>
        <v>47.17</v>
      </c>
      <c r="F74" s="89" t="s">
        <v>342</v>
      </c>
      <c r="G74" s="89" t="s">
        <v>645</v>
      </c>
      <c r="H74" s="89" t="s">
        <v>368</v>
      </c>
      <c r="I74" s="83" t="s">
        <v>360</v>
      </c>
    </row>
    <row r="75" spans="1:11" x14ac:dyDescent="0.15">
      <c r="A75" s="38">
        <v>44220</v>
      </c>
      <c r="B75" s="47">
        <v>56</v>
      </c>
      <c r="C75" s="47">
        <v>2900</v>
      </c>
      <c r="D75" s="47">
        <f t="shared" si="4"/>
        <v>51.785714285714285</v>
      </c>
      <c r="E75" s="194"/>
      <c r="F75" s="89" t="s">
        <v>354</v>
      </c>
      <c r="G75" s="89" t="s">
        <v>645</v>
      </c>
      <c r="H75" s="89" t="s">
        <v>350</v>
      </c>
      <c r="I75" s="83" t="s">
        <v>355</v>
      </c>
    </row>
    <row r="76" spans="1:11" x14ac:dyDescent="0.15">
      <c r="A76" s="38">
        <v>44185</v>
      </c>
      <c r="B76" s="47">
        <v>65</v>
      </c>
      <c r="C76" s="47">
        <v>3500</v>
      </c>
      <c r="D76" s="47">
        <f t="shared" si="4"/>
        <v>53.846153846153847</v>
      </c>
      <c r="E76" s="194">
        <f>ROUND(AVERAGE(D76:D77),2)</f>
        <v>51.51</v>
      </c>
      <c r="F76" s="89" t="s">
        <v>354</v>
      </c>
      <c r="G76" s="89" t="s">
        <v>645</v>
      </c>
      <c r="H76" s="89" t="s">
        <v>368</v>
      </c>
      <c r="I76" s="83" t="s">
        <v>358</v>
      </c>
    </row>
    <row r="77" spans="1:11" x14ac:dyDescent="0.15">
      <c r="A77" s="38">
        <v>44182</v>
      </c>
      <c r="B77" s="47">
        <v>61</v>
      </c>
      <c r="C77" s="47">
        <v>3000</v>
      </c>
      <c r="D77" s="47">
        <f t="shared" si="4"/>
        <v>49.180327868852459</v>
      </c>
      <c r="E77" s="194"/>
      <c r="F77" s="89" t="s">
        <v>354</v>
      </c>
      <c r="G77" s="89" t="s">
        <v>645</v>
      </c>
      <c r="H77" s="89" t="s">
        <v>368</v>
      </c>
      <c r="I77" s="83" t="s">
        <v>358</v>
      </c>
    </row>
    <row r="78" spans="1:11" x14ac:dyDescent="0.15">
      <c r="A78" s="38">
        <v>44159</v>
      </c>
      <c r="B78" s="47">
        <v>90</v>
      </c>
      <c r="C78" s="47">
        <v>3500</v>
      </c>
      <c r="D78" s="47">
        <f t="shared" si="4"/>
        <v>38.888888888888886</v>
      </c>
      <c r="E78" s="194">
        <f>ROUND(AVERAGE(D78:D80),2)</f>
        <v>40.270000000000003</v>
      </c>
      <c r="F78" s="89" t="s">
        <v>342</v>
      </c>
      <c r="G78" s="89" t="s">
        <v>645</v>
      </c>
      <c r="H78" s="89" t="s">
        <v>368</v>
      </c>
      <c r="I78" s="83" t="s">
        <v>355</v>
      </c>
    </row>
    <row r="79" spans="1:11" x14ac:dyDescent="0.15">
      <c r="A79" s="38">
        <v>44157</v>
      </c>
      <c r="B79" s="47">
        <v>94</v>
      </c>
      <c r="C79" s="47">
        <v>3800</v>
      </c>
      <c r="D79" s="47">
        <f t="shared" si="4"/>
        <v>40.425531914893618</v>
      </c>
      <c r="E79" s="194"/>
      <c r="F79" s="89" t="s">
        <v>342</v>
      </c>
      <c r="G79" s="89" t="s">
        <v>645</v>
      </c>
      <c r="H79" s="89" t="s">
        <v>368</v>
      </c>
      <c r="I79" s="83" t="s">
        <v>356</v>
      </c>
    </row>
    <row r="80" spans="1:11" x14ac:dyDescent="0.15">
      <c r="A80" s="38">
        <v>44153</v>
      </c>
      <c r="B80" s="47">
        <v>94</v>
      </c>
      <c r="C80" s="47">
        <v>3900</v>
      </c>
      <c r="D80" s="47">
        <f t="shared" si="4"/>
        <v>41.48936170212766</v>
      </c>
      <c r="E80" s="194"/>
      <c r="F80" s="89" t="s">
        <v>342</v>
      </c>
      <c r="G80" s="89" t="s">
        <v>645</v>
      </c>
      <c r="H80" s="89" t="s">
        <v>368</v>
      </c>
      <c r="I80" s="83" t="s">
        <v>355</v>
      </c>
    </row>
    <row r="81" spans="1:9" x14ac:dyDescent="0.15">
      <c r="A81" s="38">
        <v>44135</v>
      </c>
      <c r="B81" s="47">
        <v>60</v>
      </c>
      <c r="C81" s="47">
        <v>2800</v>
      </c>
      <c r="D81" s="47">
        <f t="shared" si="4"/>
        <v>46.666666666666664</v>
      </c>
      <c r="E81" s="194">
        <f>ROUND(AVERAGE(D81:D82),2)</f>
        <v>42.73</v>
      </c>
      <c r="F81" s="89" t="s">
        <v>354</v>
      </c>
      <c r="G81" s="89" t="s">
        <v>645</v>
      </c>
      <c r="H81" s="89" t="s">
        <v>368</v>
      </c>
      <c r="I81" s="83" t="s">
        <v>360</v>
      </c>
    </row>
    <row r="82" spans="1:9" x14ac:dyDescent="0.15">
      <c r="A82" s="38">
        <v>44108</v>
      </c>
      <c r="B82" s="47">
        <v>116</v>
      </c>
      <c r="C82" s="47">
        <v>4500</v>
      </c>
      <c r="D82" s="47">
        <f t="shared" si="4"/>
        <v>38.793103448275865</v>
      </c>
      <c r="E82" s="194"/>
      <c r="F82" s="89" t="s">
        <v>344</v>
      </c>
      <c r="G82" s="89" t="s">
        <v>645</v>
      </c>
      <c r="H82" s="89" t="s">
        <v>368</v>
      </c>
      <c r="I82" s="83" t="s">
        <v>360</v>
      </c>
    </row>
    <row r="83" spans="1:9" x14ac:dyDescent="0.15">
      <c r="A83" s="38">
        <v>44099</v>
      </c>
      <c r="B83" s="47">
        <v>90</v>
      </c>
      <c r="C83" s="47">
        <v>3900</v>
      </c>
      <c r="D83" s="47">
        <f t="shared" si="4"/>
        <v>43.333333333333336</v>
      </c>
      <c r="E83" s="194">
        <f>ROUND(AVERAGE(D83:D86),2)</f>
        <v>44.66</v>
      </c>
      <c r="F83" s="89" t="s">
        <v>342</v>
      </c>
      <c r="G83" s="89" t="s">
        <v>645</v>
      </c>
      <c r="H83" s="89" t="s">
        <v>368</v>
      </c>
      <c r="I83" s="83" t="s">
        <v>358</v>
      </c>
    </row>
    <row r="84" spans="1:9" x14ac:dyDescent="0.15">
      <c r="A84" s="38">
        <v>44096</v>
      </c>
      <c r="B84" s="47">
        <v>60</v>
      </c>
      <c r="C84" s="47">
        <v>2600</v>
      </c>
      <c r="D84" s="47">
        <f t="shared" si="4"/>
        <v>43.333333333333336</v>
      </c>
      <c r="E84" s="194"/>
      <c r="F84" s="89" t="s">
        <v>354</v>
      </c>
      <c r="G84" s="89" t="s">
        <v>645</v>
      </c>
      <c r="H84" s="89" t="s">
        <v>350</v>
      </c>
      <c r="I84" s="83" t="s">
        <v>360</v>
      </c>
    </row>
    <row r="85" spans="1:9" x14ac:dyDescent="0.15">
      <c r="A85" s="38">
        <v>44095</v>
      </c>
      <c r="B85" s="47">
        <v>61</v>
      </c>
      <c r="C85" s="47">
        <v>2900</v>
      </c>
      <c r="D85" s="47">
        <f t="shared" si="4"/>
        <v>47.540983606557376</v>
      </c>
      <c r="E85" s="194"/>
      <c r="F85" s="89" t="s">
        <v>354</v>
      </c>
      <c r="G85" s="89" t="s">
        <v>645</v>
      </c>
      <c r="H85" s="89" t="s">
        <v>350</v>
      </c>
      <c r="I85" s="83" t="s">
        <v>360</v>
      </c>
    </row>
    <row r="86" spans="1:9" x14ac:dyDescent="0.15">
      <c r="A86" s="51">
        <v>44082</v>
      </c>
      <c r="B86" s="50">
        <v>90</v>
      </c>
      <c r="C86" s="50">
        <v>4000</v>
      </c>
      <c r="D86" s="50">
        <f t="shared" si="4"/>
        <v>44.444444444444443</v>
      </c>
      <c r="E86" s="194"/>
      <c r="F86" s="89" t="s">
        <v>342</v>
      </c>
      <c r="G86" s="89" t="s">
        <v>645</v>
      </c>
      <c r="H86" s="89" t="s">
        <v>368</v>
      </c>
      <c r="I86" s="83" t="s">
        <v>357</v>
      </c>
    </row>
    <row r="87" spans="1:9" x14ac:dyDescent="0.15">
      <c r="A87" s="51">
        <v>44074</v>
      </c>
      <c r="B87" s="50">
        <v>60</v>
      </c>
      <c r="C87" s="50">
        <v>3333</v>
      </c>
      <c r="D87" s="50">
        <f t="shared" si="4"/>
        <v>55.55</v>
      </c>
      <c r="E87" s="194">
        <f>ROUND(AVERAGE(D87:D92),2)</f>
        <v>49.89</v>
      </c>
      <c r="F87" s="89" t="s">
        <v>354</v>
      </c>
      <c r="G87" s="89" t="s">
        <v>645</v>
      </c>
      <c r="H87" s="89" t="s">
        <v>368</v>
      </c>
      <c r="I87" s="83" t="s">
        <v>355</v>
      </c>
    </row>
    <row r="88" spans="1:9" x14ac:dyDescent="0.15">
      <c r="A88" s="51">
        <v>44072</v>
      </c>
      <c r="B88" s="50">
        <v>62</v>
      </c>
      <c r="C88" s="50">
        <v>2800</v>
      </c>
      <c r="D88" s="50">
        <f t="shared" si="4"/>
        <v>45.161290322580648</v>
      </c>
      <c r="E88" s="194"/>
      <c r="F88" s="89" t="s">
        <v>354</v>
      </c>
      <c r="G88" s="89" t="s">
        <v>645</v>
      </c>
      <c r="H88" s="89" t="s">
        <v>368</v>
      </c>
      <c r="I88" s="83" t="s">
        <v>356</v>
      </c>
    </row>
    <row r="89" spans="1:9" x14ac:dyDescent="0.15">
      <c r="A89" s="51">
        <v>44071</v>
      </c>
      <c r="B89" s="50">
        <v>93</v>
      </c>
      <c r="C89" s="50">
        <v>3900</v>
      </c>
      <c r="D89" s="50">
        <f t="shared" si="4"/>
        <v>41.935483870967744</v>
      </c>
      <c r="E89" s="194"/>
      <c r="F89" s="89" t="s">
        <v>342</v>
      </c>
      <c r="G89" s="89" t="s">
        <v>645</v>
      </c>
      <c r="H89" s="89" t="s">
        <v>368</v>
      </c>
      <c r="I89" s="83" t="s">
        <v>360</v>
      </c>
    </row>
    <row r="90" spans="1:9" x14ac:dyDescent="0.15">
      <c r="A90" s="51">
        <v>44063</v>
      </c>
      <c r="B90" s="50">
        <v>65</v>
      </c>
      <c r="C90" s="50">
        <v>3200</v>
      </c>
      <c r="D90" s="50">
        <f t="shared" si="4"/>
        <v>49.230769230769234</v>
      </c>
      <c r="E90" s="194"/>
      <c r="F90" s="89" t="s">
        <v>359</v>
      </c>
      <c r="G90" s="89" t="s">
        <v>645</v>
      </c>
      <c r="H90" s="89" t="s">
        <v>368</v>
      </c>
      <c r="I90" s="83" t="s">
        <v>356</v>
      </c>
    </row>
    <row r="91" spans="1:9" x14ac:dyDescent="0.15">
      <c r="A91" s="51">
        <v>44050</v>
      </c>
      <c r="B91" s="50">
        <v>89</v>
      </c>
      <c r="C91" s="50">
        <v>4000</v>
      </c>
      <c r="D91" s="50">
        <f t="shared" si="4"/>
        <v>44.943820224719104</v>
      </c>
      <c r="E91" s="194"/>
      <c r="F91" s="89" t="s">
        <v>342</v>
      </c>
      <c r="G91" s="89" t="s">
        <v>645</v>
      </c>
      <c r="H91" s="89" t="s">
        <v>368</v>
      </c>
      <c r="I91" s="83" t="s">
        <v>358</v>
      </c>
    </row>
    <row r="92" spans="1:9" x14ac:dyDescent="0.15">
      <c r="A92" s="51">
        <v>44044</v>
      </c>
      <c r="B92" s="50">
        <v>56</v>
      </c>
      <c r="C92" s="50">
        <v>3500</v>
      </c>
      <c r="D92" s="50">
        <f t="shared" si="4"/>
        <v>62.5</v>
      </c>
      <c r="E92" s="194"/>
      <c r="F92" s="89" t="s">
        <v>354</v>
      </c>
      <c r="G92" s="89" t="s">
        <v>645</v>
      </c>
      <c r="H92" s="89" t="s">
        <v>368</v>
      </c>
      <c r="I92" s="83" t="s">
        <v>355</v>
      </c>
    </row>
    <row r="93" spans="1:9" x14ac:dyDescent="0.15">
      <c r="H93" s="27"/>
      <c r="I93" s="27"/>
    </row>
    <row r="94" spans="1:9" x14ac:dyDescent="0.15">
      <c r="H94" s="27"/>
      <c r="I94" s="27"/>
    </row>
    <row r="95" spans="1:9" x14ac:dyDescent="0.2">
      <c r="A95" s="139" t="s">
        <v>78</v>
      </c>
      <c r="B95" s="139" t="s">
        <v>115</v>
      </c>
      <c r="C95" s="139" t="s">
        <v>800</v>
      </c>
      <c r="D95" s="139" t="s">
        <v>796</v>
      </c>
      <c r="E95" s="139" t="s">
        <v>689</v>
      </c>
      <c r="F95" s="139" t="s">
        <v>797</v>
      </c>
      <c r="G95" s="139" t="s">
        <v>168</v>
      </c>
      <c r="H95" s="139" t="s">
        <v>798</v>
      </c>
      <c r="I95" s="139" t="s">
        <v>799</v>
      </c>
    </row>
    <row r="96" spans="1:9" x14ac:dyDescent="0.15">
      <c r="A96" s="133">
        <v>1</v>
      </c>
      <c r="B96" s="135" t="s">
        <v>802</v>
      </c>
      <c r="C96" s="102">
        <v>44406</v>
      </c>
      <c r="D96" s="135">
        <v>90</v>
      </c>
      <c r="E96" s="135" t="s">
        <v>339</v>
      </c>
      <c r="F96" s="135" t="s">
        <v>341</v>
      </c>
      <c r="G96" s="135" t="s">
        <v>340</v>
      </c>
      <c r="H96" s="133" t="s">
        <v>360</v>
      </c>
      <c r="I96" s="135">
        <v>5400</v>
      </c>
    </row>
    <row r="97" spans="1:9" x14ac:dyDescent="0.15">
      <c r="A97" s="133">
        <v>2</v>
      </c>
      <c r="B97" s="135" t="s">
        <v>802</v>
      </c>
      <c r="C97" s="102">
        <v>44395</v>
      </c>
      <c r="D97" s="135">
        <v>90</v>
      </c>
      <c r="E97" s="135" t="s">
        <v>339</v>
      </c>
      <c r="F97" s="135" t="s">
        <v>341</v>
      </c>
      <c r="G97" s="135" t="s">
        <v>340</v>
      </c>
      <c r="H97" s="133" t="s">
        <v>355</v>
      </c>
      <c r="I97" s="135">
        <v>4350</v>
      </c>
    </row>
    <row r="98" spans="1:9" x14ac:dyDescent="0.15">
      <c r="A98" s="133">
        <v>3</v>
      </c>
      <c r="B98" s="135" t="s">
        <v>802</v>
      </c>
      <c r="C98" s="102">
        <v>44377</v>
      </c>
      <c r="D98" s="135">
        <v>93.46</v>
      </c>
      <c r="E98" s="135" t="s">
        <v>339</v>
      </c>
      <c r="F98" s="135" t="s">
        <v>341</v>
      </c>
      <c r="G98" s="135" t="s">
        <v>340</v>
      </c>
      <c r="H98" s="133" t="s">
        <v>355</v>
      </c>
      <c r="I98" s="135">
        <v>4600</v>
      </c>
    </row>
    <row r="99" spans="1:9" x14ac:dyDescent="0.15">
      <c r="A99" s="133">
        <v>4</v>
      </c>
      <c r="B99" s="135" t="s">
        <v>802</v>
      </c>
      <c r="C99" s="102">
        <v>44373</v>
      </c>
      <c r="D99" s="135">
        <v>94</v>
      </c>
      <c r="E99" s="135" t="s">
        <v>339</v>
      </c>
      <c r="F99" s="135" t="s">
        <v>341</v>
      </c>
      <c r="G99" s="135" t="s">
        <v>340</v>
      </c>
      <c r="H99" s="133" t="s">
        <v>355</v>
      </c>
      <c r="I99" s="135">
        <v>4500</v>
      </c>
    </row>
    <row r="100" spans="1:9" x14ac:dyDescent="0.15">
      <c r="A100" s="133">
        <v>5</v>
      </c>
      <c r="B100" s="135" t="s">
        <v>802</v>
      </c>
      <c r="C100" s="102">
        <v>44351</v>
      </c>
      <c r="D100" s="135">
        <v>94</v>
      </c>
      <c r="E100" s="135" t="s">
        <v>339</v>
      </c>
      <c r="F100" s="135" t="s">
        <v>341</v>
      </c>
      <c r="G100" s="135" t="s">
        <v>340</v>
      </c>
      <c r="H100" s="133" t="s">
        <v>360</v>
      </c>
      <c r="I100" s="135">
        <v>4300</v>
      </c>
    </row>
    <row r="101" spans="1:9" x14ac:dyDescent="0.15">
      <c r="A101" s="133">
        <v>6</v>
      </c>
      <c r="B101" s="135" t="s">
        <v>802</v>
      </c>
      <c r="C101" s="102">
        <v>44346</v>
      </c>
      <c r="D101" s="135">
        <v>58</v>
      </c>
      <c r="E101" s="135" t="s">
        <v>354</v>
      </c>
      <c r="F101" s="135" t="s">
        <v>341</v>
      </c>
      <c r="G101" s="135" t="s">
        <v>350</v>
      </c>
      <c r="H101" s="133" t="s">
        <v>360</v>
      </c>
      <c r="I101" s="135">
        <v>3200</v>
      </c>
    </row>
    <row r="102" spans="1:9" x14ac:dyDescent="0.15">
      <c r="A102" s="133">
        <v>7</v>
      </c>
      <c r="B102" s="135" t="s">
        <v>802</v>
      </c>
      <c r="C102" s="102">
        <v>44344</v>
      </c>
      <c r="D102" s="135">
        <v>90</v>
      </c>
      <c r="E102" s="135" t="s">
        <v>339</v>
      </c>
      <c r="F102" s="135" t="s">
        <v>341</v>
      </c>
      <c r="G102" s="135" t="s">
        <v>340</v>
      </c>
      <c r="H102" s="133" t="s">
        <v>356</v>
      </c>
      <c r="I102" s="135">
        <v>4500</v>
      </c>
    </row>
    <row r="103" spans="1:9" x14ac:dyDescent="0.15">
      <c r="A103" s="133">
        <v>8</v>
      </c>
      <c r="B103" s="135" t="s">
        <v>802</v>
      </c>
      <c r="C103" s="102">
        <v>44335</v>
      </c>
      <c r="D103" s="135">
        <v>94</v>
      </c>
      <c r="E103" s="135" t="s">
        <v>339</v>
      </c>
      <c r="F103" s="135" t="s">
        <v>341</v>
      </c>
      <c r="G103" s="135" t="s">
        <v>340</v>
      </c>
      <c r="H103" s="133" t="s">
        <v>360</v>
      </c>
      <c r="I103" s="135">
        <v>4500</v>
      </c>
    </row>
    <row r="104" spans="1:9" x14ac:dyDescent="0.15">
      <c r="A104" s="133">
        <v>9</v>
      </c>
      <c r="B104" s="135" t="s">
        <v>802</v>
      </c>
      <c r="C104" s="102">
        <v>44334</v>
      </c>
      <c r="D104" s="135">
        <v>94</v>
      </c>
      <c r="E104" s="135" t="s">
        <v>339</v>
      </c>
      <c r="F104" s="135" t="s">
        <v>341</v>
      </c>
      <c r="G104" s="135" t="s">
        <v>340</v>
      </c>
      <c r="H104" s="133" t="s">
        <v>358</v>
      </c>
      <c r="I104" s="135">
        <v>4200</v>
      </c>
    </row>
    <row r="105" spans="1:9" x14ac:dyDescent="0.15">
      <c r="A105" s="133">
        <v>10</v>
      </c>
      <c r="B105" s="135" t="s">
        <v>802</v>
      </c>
      <c r="C105" s="40">
        <v>44325</v>
      </c>
      <c r="D105" s="31">
        <v>56</v>
      </c>
      <c r="E105" s="135" t="s">
        <v>354</v>
      </c>
      <c r="F105" s="135" t="s">
        <v>341</v>
      </c>
      <c r="G105" s="135" t="s">
        <v>340</v>
      </c>
      <c r="H105" s="133" t="s">
        <v>357</v>
      </c>
      <c r="I105" s="31">
        <v>3300</v>
      </c>
    </row>
    <row r="106" spans="1:9" x14ac:dyDescent="0.15">
      <c r="A106" s="133">
        <v>11</v>
      </c>
      <c r="B106" s="135" t="s">
        <v>802</v>
      </c>
      <c r="C106" s="38">
        <v>44320</v>
      </c>
      <c r="D106" s="82">
        <v>95</v>
      </c>
      <c r="E106" s="135" t="s">
        <v>339</v>
      </c>
      <c r="F106" s="135" t="s">
        <v>341</v>
      </c>
      <c r="G106" s="135" t="s">
        <v>340</v>
      </c>
      <c r="H106" s="133" t="s">
        <v>355</v>
      </c>
      <c r="I106" s="82">
        <v>4000</v>
      </c>
    </row>
    <row r="107" spans="1:9" x14ac:dyDescent="0.15">
      <c r="A107" s="133">
        <v>12</v>
      </c>
      <c r="B107" s="135" t="s">
        <v>802</v>
      </c>
      <c r="C107" s="38">
        <v>44319</v>
      </c>
      <c r="D107" s="82">
        <v>100</v>
      </c>
      <c r="E107" s="135" t="s">
        <v>339</v>
      </c>
      <c r="F107" s="135" t="s">
        <v>341</v>
      </c>
      <c r="G107" s="135" t="s">
        <v>340</v>
      </c>
      <c r="H107" s="133" t="s">
        <v>360</v>
      </c>
      <c r="I107" s="82">
        <v>4150</v>
      </c>
    </row>
    <row r="108" spans="1:9" x14ac:dyDescent="0.15">
      <c r="A108" s="133">
        <v>13</v>
      </c>
      <c r="B108" s="135" t="s">
        <v>802</v>
      </c>
      <c r="C108" s="38">
        <v>44304</v>
      </c>
      <c r="D108" s="82">
        <v>100</v>
      </c>
      <c r="E108" s="135" t="s">
        <v>339</v>
      </c>
      <c r="F108" s="135" t="s">
        <v>341</v>
      </c>
      <c r="G108" s="135" t="s">
        <v>340</v>
      </c>
      <c r="H108" s="133" t="s">
        <v>360</v>
      </c>
      <c r="I108" s="82">
        <v>4500</v>
      </c>
    </row>
    <row r="109" spans="1:9" x14ac:dyDescent="0.15">
      <c r="A109" s="133">
        <v>14</v>
      </c>
      <c r="B109" s="135" t="s">
        <v>802</v>
      </c>
      <c r="C109" s="38">
        <v>44291</v>
      </c>
      <c r="D109" s="82">
        <v>64</v>
      </c>
      <c r="E109" s="135" t="s">
        <v>354</v>
      </c>
      <c r="F109" s="135" t="s">
        <v>341</v>
      </c>
      <c r="G109" s="135" t="s">
        <v>340</v>
      </c>
      <c r="H109" s="133" t="s">
        <v>360</v>
      </c>
      <c r="I109" s="82">
        <v>2700</v>
      </c>
    </row>
    <row r="110" spans="1:9" x14ac:dyDescent="0.15">
      <c r="A110" s="133">
        <v>15</v>
      </c>
      <c r="B110" s="135" t="s">
        <v>802</v>
      </c>
      <c r="C110" s="38">
        <v>44276</v>
      </c>
      <c r="D110" s="82">
        <v>78</v>
      </c>
      <c r="E110" s="135" t="s">
        <v>339</v>
      </c>
      <c r="F110" s="135" t="s">
        <v>341</v>
      </c>
      <c r="G110" s="135" t="s">
        <v>340</v>
      </c>
      <c r="H110" s="133" t="s">
        <v>360</v>
      </c>
      <c r="I110" s="82">
        <v>3700</v>
      </c>
    </row>
    <row r="111" spans="1:9" x14ac:dyDescent="0.15">
      <c r="A111" s="133">
        <v>16</v>
      </c>
      <c r="B111" s="135" t="s">
        <v>802</v>
      </c>
      <c r="C111" s="38">
        <v>44269</v>
      </c>
      <c r="D111" s="82">
        <v>95</v>
      </c>
      <c r="E111" s="135" t="s">
        <v>339</v>
      </c>
      <c r="F111" s="135" t="s">
        <v>341</v>
      </c>
      <c r="G111" s="135" t="s">
        <v>340</v>
      </c>
      <c r="H111" s="133" t="s">
        <v>356</v>
      </c>
      <c r="I111" s="82">
        <v>3833</v>
      </c>
    </row>
    <row r="112" spans="1:9" x14ac:dyDescent="0.15">
      <c r="A112" s="133">
        <v>17</v>
      </c>
      <c r="B112" s="135" t="s">
        <v>802</v>
      </c>
      <c r="C112" s="38">
        <v>44263</v>
      </c>
      <c r="D112" s="82">
        <v>90</v>
      </c>
      <c r="E112" s="135" t="s">
        <v>339</v>
      </c>
      <c r="F112" s="135" t="s">
        <v>341</v>
      </c>
      <c r="G112" s="135" t="s">
        <v>340</v>
      </c>
      <c r="H112" s="133" t="s">
        <v>355</v>
      </c>
      <c r="I112" s="82">
        <v>4000</v>
      </c>
    </row>
    <row r="113" spans="1:9" x14ac:dyDescent="0.15">
      <c r="A113" s="133">
        <v>18</v>
      </c>
      <c r="B113" s="135" t="s">
        <v>802</v>
      </c>
      <c r="C113" s="38">
        <v>44262</v>
      </c>
      <c r="D113" s="82">
        <v>93</v>
      </c>
      <c r="E113" s="135" t="s">
        <v>339</v>
      </c>
      <c r="F113" s="135" t="s">
        <v>341</v>
      </c>
      <c r="G113" s="135" t="s">
        <v>340</v>
      </c>
      <c r="H113" s="133" t="s">
        <v>360</v>
      </c>
      <c r="I113" s="82">
        <v>4400</v>
      </c>
    </row>
    <row r="114" spans="1:9" x14ac:dyDescent="0.15">
      <c r="A114" s="133">
        <v>19</v>
      </c>
      <c r="B114" s="135" t="s">
        <v>802</v>
      </c>
      <c r="C114" s="38">
        <v>44253</v>
      </c>
      <c r="D114" s="82">
        <v>64</v>
      </c>
      <c r="E114" s="135" t="s">
        <v>354</v>
      </c>
      <c r="F114" s="135" t="s">
        <v>341</v>
      </c>
      <c r="G114" s="135" t="s">
        <v>340</v>
      </c>
      <c r="H114" s="133" t="s">
        <v>358</v>
      </c>
      <c r="I114" s="82">
        <v>3200</v>
      </c>
    </row>
    <row r="115" spans="1:9" x14ac:dyDescent="0.15">
      <c r="A115" s="133">
        <v>20</v>
      </c>
      <c r="B115" s="135" t="s">
        <v>802</v>
      </c>
      <c r="C115" s="38">
        <v>44233</v>
      </c>
      <c r="D115" s="82">
        <v>64</v>
      </c>
      <c r="E115" s="135" t="s">
        <v>339</v>
      </c>
      <c r="F115" s="135" t="s">
        <v>341</v>
      </c>
      <c r="G115" s="135" t="s">
        <v>340</v>
      </c>
      <c r="H115" s="133" t="s">
        <v>356</v>
      </c>
      <c r="I115" s="82">
        <v>3700</v>
      </c>
    </row>
    <row r="116" spans="1:9" x14ac:dyDescent="0.15">
      <c r="A116" s="133">
        <v>21</v>
      </c>
      <c r="B116" s="135" t="s">
        <v>802</v>
      </c>
      <c r="C116" s="38">
        <v>44227</v>
      </c>
      <c r="D116" s="82">
        <v>94</v>
      </c>
      <c r="E116" s="135" t="s">
        <v>339</v>
      </c>
      <c r="F116" s="135" t="s">
        <v>341</v>
      </c>
      <c r="G116" s="135" t="s">
        <v>340</v>
      </c>
      <c r="H116" s="133" t="s">
        <v>360</v>
      </c>
      <c r="I116" s="82">
        <v>4000</v>
      </c>
    </row>
    <row r="117" spans="1:9" x14ac:dyDescent="0.15">
      <c r="A117" s="133">
        <v>22</v>
      </c>
      <c r="B117" s="135" t="s">
        <v>802</v>
      </c>
      <c r="C117" s="38">
        <v>44220</v>
      </c>
      <c r="D117" s="82">
        <v>56</v>
      </c>
      <c r="E117" s="135" t="s">
        <v>354</v>
      </c>
      <c r="F117" s="135" t="s">
        <v>341</v>
      </c>
      <c r="G117" s="135" t="s">
        <v>350</v>
      </c>
      <c r="H117" s="133" t="s">
        <v>355</v>
      </c>
      <c r="I117" s="82">
        <v>2900</v>
      </c>
    </row>
    <row r="118" spans="1:9" x14ac:dyDescent="0.15">
      <c r="A118" s="133">
        <v>23</v>
      </c>
      <c r="B118" s="135" t="s">
        <v>802</v>
      </c>
      <c r="C118" s="38">
        <v>44185</v>
      </c>
      <c r="D118" s="82">
        <v>65</v>
      </c>
      <c r="E118" s="135" t="s">
        <v>354</v>
      </c>
      <c r="F118" s="135" t="s">
        <v>341</v>
      </c>
      <c r="G118" s="135" t="s">
        <v>340</v>
      </c>
      <c r="H118" s="133" t="s">
        <v>358</v>
      </c>
      <c r="I118" s="82">
        <v>3500</v>
      </c>
    </row>
    <row r="119" spans="1:9" x14ac:dyDescent="0.15">
      <c r="A119" s="133">
        <v>24</v>
      </c>
      <c r="B119" s="135" t="s">
        <v>802</v>
      </c>
      <c r="C119" s="38">
        <v>44182</v>
      </c>
      <c r="D119" s="82">
        <v>61</v>
      </c>
      <c r="E119" s="135" t="s">
        <v>354</v>
      </c>
      <c r="F119" s="135" t="s">
        <v>341</v>
      </c>
      <c r="G119" s="135" t="s">
        <v>340</v>
      </c>
      <c r="H119" s="133" t="s">
        <v>358</v>
      </c>
      <c r="I119" s="82">
        <v>3000</v>
      </c>
    </row>
    <row r="120" spans="1:9" x14ac:dyDescent="0.15">
      <c r="A120" s="133">
        <v>25</v>
      </c>
      <c r="B120" s="135" t="s">
        <v>802</v>
      </c>
      <c r="C120" s="38">
        <v>44159</v>
      </c>
      <c r="D120" s="82">
        <v>90</v>
      </c>
      <c r="E120" s="135" t="s">
        <v>339</v>
      </c>
      <c r="F120" s="135" t="s">
        <v>341</v>
      </c>
      <c r="G120" s="135" t="s">
        <v>340</v>
      </c>
      <c r="H120" s="133" t="s">
        <v>355</v>
      </c>
      <c r="I120" s="82">
        <v>3500</v>
      </c>
    </row>
    <row r="121" spans="1:9" x14ac:dyDescent="0.15">
      <c r="A121" s="133">
        <v>26</v>
      </c>
      <c r="B121" s="135" t="s">
        <v>802</v>
      </c>
      <c r="C121" s="38">
        <v>44157</v>
      </c>
      <c r="D121" s="82">
        <v>94</v>
      </c>
      <c r="E121" s="135" t="s">
        <v>339</v>
      </c>
      <c r="F121" s="135" t="s">
        <v>341</v>
      </c>
      <c r="G121" s="135" t="s">
        <v>340</v>
      </c>
      <c r="H121" s="133" t="s">
        <v>356</v>
      </c>
      <c r="I121" s="82">
        <v>3800</v>
      </c>
    </row>
    <row r="122" spans="1:9" x14ac:dyDescent="0.15">
      <c r="A122" s="133">
        <v>27</v>
      </c>
      <c r="B122" s="135" t="s">
        <v>802</v>
      </c>
      <c r="C122" s="38">
        <v>44153</v>
      </c>
      <c r="D122" s="82">
        <v>94</v>
      </c>
      <c r="E122" s="135" t="s">
        <v>339</v>
      </c>
      <c r="F122" s="135" t="s">
        <v>341</v>
      </c>
      <c r="G122" s="135" t="s">
        <v>340</v>
      </c>
      <c r="H122" s="133" t="s">
        <v>355</v>
      </c>
      <c r="I122" s="82">
        <v>3900</v>
      </c>
    </row>
    <row r="123" spans="1:9" x14ac:dyDescent="0.15">
      <c r="A123" s="133">
        <v>28</v>
      </c>
      <c r="B123" s="135" t="s">
        <v>802</v>
      </c>
      <c r="C123" s="38">
        <v>44135</v>
      </c>
      <c r="D123" s="82">
        <v>60</v>
      </c>
      <c r="E123" s="135" t="s">
        <v>354</v>
      </c>
      <c r="F123" s="135" t="s">
        <v>341</v>
      </c>
      <c r="G123" s="135" t="s">
        <v>340</v>
      </c>
      <c r="H123" s="133" t="s">
        <v>360</v>
      </c>
      <c r="I123" s="82">
        <v>2800</v>
      </c>
    </row>
    <row r="124" spans="1:9" x14ac:dyDescent="0.15">
      <c r="A124" s="133">
        <v>29</v>
      </c>
      <c r="B124" s="135" t="s">
        <v>802</v>
      </c>
      <c r="C124" s="38">
        <v>44108</v>
      </c>
      <c r="D124" s="82">
        <v>116</v>
      </c>
      <c r="E124" s="135" t="s">
        <v>344</v>
      </c>
      <c r="F124" s="135" t="s">
        <v>341</v>
      </c>
      <c r="G124" s="135" t="s">
        <v>340</v>
      </c>
      <c r="H124" s="133" t="s">
        <v>360</v>
      </c>
      <c r="I124" s="82">
        <v>4500</v>
      </c>
    </row>
    <row r="125" spans="1:9" x14ac:dyDescent="0.15">
      <c r="A125" s="133">
        <v>30</v>
      </c>
      <c r="B125" s="135" t="s">
        <v>802</v>
      </c>
      <c r="C125" s="38">
        <v>44099</v>
      </c>
      <c r="D125" s="82">
        <v>90</v>
      </c>
      <c r="E125" s="135" t="s">
        <v>339</v>
      </c>
      <c r="F125" s="135" t="s">
        <v>341</v>
      </c>
      <c r="G125" s="135" t="s">
        <v>340</v>
      </c>
      <c r="H125" s="133" t="s">
        <v>358</v>
      </c>
      <c r="I125" s="82">
        <v>3900</v>
      </c>
    </row>
    <row r="126" spans="1:9" x14ac:dyDescent="0.15">
      <c r="A126" s="133">
        <v>31</v>
      </c>
      <c r="B126" s="135" t="s">
        <v>802</v>
      </c>
      <c r="C126" s="38">
        <v>44096</v>
      </c>
      <c r="D126" s="82">
        <v>60</v>
      </c>
      <c r="E126" s="135" t="s">
        <v>354</v>
      </c>
      <c r="F126" s="135" t="s">
        <v>341</v>
      </c>
      <c r="G126" s="135" t="s">
        <v>350</v>
      </c>
      <c r="H126" s="133" t="s">
        <v>360</v>
      </c>
      <c r="I126" s="82">
        <v>2600</v>
      </c>
    </row>
    <row r="127" spans="1:9" x14ac:dyDescent="0.15">
      <c r="A127" s="133">
        <v>32</v>
      </c>
      <c r="B127" s="135" t="s">
        <v>802</v>
      </c>
      <c r="C127" s="38">
        <v>44095</v>
      </c>
      <c r="D127" s="82">
        <v>61</v>
      </c>
      <c r="E127" s="135" t="s">
        <v>354</v>
      </c>
      <c r="F127" s="135" t="s">
        <v>341</v>
      </c>
      <c r="G127" s="135" t="s">
        <v>350</v>
      </c>
      <c r="H127" s="133" t="s">
        <v>360</v>
      </c>
      <c r="I127" s="82">
        <v>2900</v>
      </c>
    </row>
    <row r="128" spans="1:9" x14ac:dyDescent="0.15">
      <c r="A128" s="133">
        <v>33</v>
      </c>
      <c r="B128" s="135" t="s">
        <v>802</v>
      </c>
      <c r="C128" s="51">
        <v>44082</v>
      </c>
      <c r="D128" s="133">
        <v>90</v>
      </c>
      <c r="E128" s="135" t="s">
        <v>339</v>
      </c>
      <c r="F128" s="135" t="s">
        <v>341</v>
      </c>
      <c r="G128" s="135" t="s">
        <v>340</v>
      </c>
      <c r="H128" s="133" t="s">
        <v>357</v>
      </c>
      <c r="I128" s="133">
        <v>4000</v>
      </c>
    </row>
    <row r="129" spans="1:9" x14ac:dyDescent="0.15">
      <c r="A129" s="133">
        <v>34</v>
      </c>
      <c r="B129" s="135" t="s">
        <v>802</v>
      </c>
      <c r="C129" s="51">
        <v>44074</v>
      </c>
      <c r="D129" s="133">
        <v>60</v>
      </c>
      <c r="E129" s="135" t="s">
        <v>354</v>
      </c>
      <c r="F129" s="135" t="s">
        <v>341</v>
      </c>
      <c r="G129" s="135" t="s">
        <v>340</v>
      </c>
      <c r="H129" s="133" t="s">
        <v>355</v>
      </c>
      <c r="I129" s="133">
        <v>3333</v>
      </c>
    </row>
    <row r="130" spans="1:9" x14ac:dyDescent="0.15">
      <c r="A130" s="133">
        <v>35</v>
      </c>
      <c r="B130" s="135" t="s">
        <v>802</v>
      </c>
      <c r="C130" s="51">
        <v>44072</v>
      </c>
      <c r="D130" s="133">
        <v>62</v>
      </c>
      <c r="E130" s="135" t="s">
        <v>354</v>
      </c>
      <c r="F130" s="135" t="s">
        <v>341</v>
      </c>
      <c r="G130" s="135" t="s">
        <v>340</v>
      </c>
      <c r="H130" s="133" t="s">
        <v>356</v>
      </c>
      <c r="I130" s="133">
        <v>2800</v>
      </c>
    </row>
    <row r="131" spans="1:9" x14ac:dyDescent="0.15">
      <c r="A131" s="133">
        <v>36</v>
      </c>
      <c r="B131" s="135" t="s">
        <v>802</v>
      </c>
      <c r="C131" s="51">
        <v>44071</v>
      </c>
      <c r="D131" s="133">
        <v>93</v>
      </c>
      <c r="E131" s="135" t="s">
        <v>339</v>
      </c>
      <c r="F131" s="135" t="s">
        <v>341</v>
      </c>
      <c r="G131" s="135" t="s">
        <v>340</v>
      </c>
      <c r="H131" s="133" t="s">
        <v>360</v>
      </c>
      <c r="I131" s="133">
        <v>3900</v>
      </c>
    </row>
    <row r="132" spans="1:9" x14ac:dyDescent="0.15">
      <c r="A132" s="133">
        <v>37</v>
      </c>
      <c r="B132" s="135" t="s">
        <v>802</v>
      </c>
      <c r="C132" s="51">
        <v>44063</v>
      </c>
      <c r="D132" s="133">
        <v>65</v>
      </c>
      <c r="E132" s="135" t="s">
        <v>354</v>
      </c>
      <c r="F132" s="135" t="s">
        <v>341</v>
      </c>
      <c r="G132" s="135" t="s">
        <v>340</v>
      </c>
      <c r="H132" s="133" t="s">
        <v>356</v>
      </c>
      <c r="I132" s="133">
        <v>3200</v>
      </c>
    </row>
    <row r="133" spans="1:9" x14ac:dyDescent="0.15">
      <c r="A133" s="133">
        <v>38</v>
      </c>
      <c r="B133" s="135" t="s">
        <v>802</v>
      </c>
      <c r="C133" s="51">
        <v>44050</v>
      </c>
      <c r="D133" s="133">
        <v>89</v>
      </c>
      <c r="E133" s="135" t="s">
        <v>339</v>
      </c>
      <c r="F133" s="135" t="s">
        <v>341</v>
      </c>
      <c r="G133" s="135" t="s">
        <v>340</v>
      </c>
      <c r="H133" s="133" t="s">
        <v>358</v>
      </c>
      <c r="I133" s="133">
        <v>4000</v>
      </c>
    </row>
    <row r="134" spans="1:9" x14ac:dyDescent="0.15">
      <c r="A134" s="133">
        <v>39</v>
      </c>
      <c r="B134" s="135" t="s">
        <v>802</v>
      </c>
      <c r="C134" s="51">
        <v>44044</v>
      </c>
      <c r="D134" s="133">
        <v>56</v>
      </c>
      <c r="E134" s="135" t="s">
        <v>354</v>
      </c>
      <c r="F134" s="135" t="s">
        <v>341</v>
      </c>
      <c r="G134" s="135" t="s">
        <v>340</v>
      </c>
      <c r="H134" s="133" t="s">
        <v>355</v>
      </c>
      <c r="I134" s="133">
        <v>3500</v>
      </c>
    </row>
    <row r="135" spans="1:9" ht="15" thickBot="1" x14ac:dyDescent="0.2"/>
    <row r="136" spans="1:9" ht="51.75" thickBot="1" x14ac:dyDescent="0.2">
      <c r="A136" s="147" t="s">
        <v>804</v>
      </c>
      <c r="B136" s="148" t="s">
        <v>805</v>
      </c>
      <c r="C136" s="149" t="s">
        <v>815</v>
      </c>
      <c r="H136" s="27"/>
      <c r="I136" s="27"/>
    </row>
    <row r="137" spans="1:9" ht="15" thickBot="1" x14ac:dyDescent="0.2">
      <c r="A137" s="150" t="s">
        <v>816</v>
      </c>
      <c r="B137" s="151">
        <v>2</v>
      </c>
      <c r="C137" s="153">
        <f>H3</f>
        <v>47.08</v>
      </c>
      <c r="H137" s="27"/>
      <c r="I137" s="27"/>
    </row>
    <row r="138" spans="1:9" ht="15" thickBot="1" x14ac:dyDescent="0.2">
      <c r="A138" s="150" t="s">
        <v>817</v>
      </c>
      <c r="B138" s="151">
        <v>6</v>
      </c>
      <c r="C138" s="153">
        <f>H6</f>
        <v>49.7</v>
      </c>
      <c r="H138" s="27"/>
      <c r="I138" s="27"/>
    </row>
    <row r="139" spans="1:9" ht="15" thickBot="1" x14ac:dyDescent="0.2">
      <c r="A139" s="150" t="s">
        <v>818</v>
      </c>
      <c r="B139" s="151">
        <v>4</v>
      </c>
      <c r="C139" s="153">
        <f>H9</f>
        <v>46.34</v>
      </c>
      <c r="H139" s="27"/>
      <c r="I139" s="27"/>
    </row>
    <row r="140" spans="1:9" ht="15" thickBot="1" x14ac:dyDescent="0.2">
      <c r="A140" s="150" t="s">
        <v>819</v>
      </c>
      <c r="B140" s="151">
        <v>2</v>
      </c>
      <c r="C140" s="153">
        <f>H12</f>
        <v>45.88</v>
      </c>
      <c r="H140" s="27"/>
      <c r="I140" s="27"/>
    </row>
    <row r="141" spans="1:9" ht="15" thickBot="1" x14ac:dyDescent="0.2">
      <c r="A141" s="150" t="s">
        <v>820</v>
      </c>
      <c r="B141" s="151" t="s">
        <v>811</v>
      </c>
      <c r="C141" s="152" t="s">
        <v>811</v>
      </c>
      <c r="H141" s="27"/>
      <c r="I141" s="27"/>
    </row>
    <row r="142" spans="1:9" ht="15" thickBot="1" x14ac:dyDescent="0.2">
      <c r="A142" s="198" t="s">
        <v>812</v>
      </c>
      <c r="B142" s="199"/>
      <c r="C142" s="153">
        <f>H16</f>
        <v>47.25</v>
      </c>
      <c r="H142" s="27"/>
      <c r="I142" s="27"/>
    </row>
    <row r="143" spans="1:9" ht="15" thickBot="1" x14ac:dyDescent="0.2">
      <c r="H143" s="27"/>
      <c r="I143" s="27"/>
    </row>
    <row r="144" spans="1:9" ht="51.75" thickBot="1" x14ac:dyDescent="0.2">
      <c r="A144" s="147" t="s">
        <v>804</v>
      </c>
      <c r="B144" s="148" t="s">
        <v>805</v>
      </c>
      <c r="C144" s="149" t="s">
        <v>815</v>
      </c>
      <c r="H144" s="27"/>
      <c r="I144" s="27"/>
    </row>
    <row r="145" spans="1:9" ht="15" thickBot="1" x14ac:dyDescent="0.2">
      <c r="A145" s="150" t="s">
        <v>816</v>
      </c>
      <c r="B145" s="151" t="s">
        <v>811</v>
      </c>
      <c r="C145" s="153">
        <f>H20</f>
        <v>46.413130259999996</v>
      </c>
      <c r="H145" s="27"/>
      <c r="I145" s="27"/>
    </row>
    <row r="146" spans="1:9" ht="15" thickBot="1" x14ac:dyDescent="0.2">
      <c r="A146" s="150" t="s">
        <v>817</v>
      </c>
      <c r="B146" s="151" t="s">
        <v>811</v>
      </c>
      <c r="C146" s="153">
        <f>H23</f>
        <v>41.264453830000001</v>
      </c>
      <c r="H146" s="27"/>
      <c r="I146" s="27"/>
    </row>
    <row r="147" spans="1:9" ht="15" thickBot="1" x14ac:dyDescent="0.2">
      <c r="A147" s="150" t="s">
        <v>818</v>
      </c>
      <c r="B147" s="151" t="s">
        <v>811</v>
      </c>
      <c r="C147" s="153">
        <f>H26</f>
        <v>49.704433966666663</v>
      </c>
      <c r="H147" s="27"/>
      <c r="I147" s="27"/>
    </row>
    <row r="148" spans="1:9" ht="15" thickBot="1" x14ac:dyDescent="0.2">
      <c r="A148" s="150" t="s">
        <v>819</v>
      </c>
      <c r="B148" s="151" t="s">
        <v>811</v>
      </c>
      <c r="C148" s="153">
        <f>H29</f>
        <v>47.145328253333332</v>
      </c>
      <c r="H148" s="27"/>
      <c r="I148" s="27"/>
    </row>
    <row r="149" spans="1:9" ht="15" thickBot="1" x14ac:dyDescent="0.2">
      <c r="A149" s="150" t="s">
        <v>820</v>
      </c>
      <c r="B149" s="151" t="s">
        <v>811</v>
      </c>
      <c r="C149" s="153">
        <f>H32</f>
        <v>48.18</v>
      </c>
      <c r="H149" s="27"/>
      <c r="I149" s="27"/>
    </row>
    <row r="150" spans="1:9" ht="15" thickBot="1" x14ac:dyDescent="0.2">
      <c r="A150" s="198" t="s">
        <v>812</v>
      </c>
      <c r="B150" s="199"/>
      <c r="C150" s="153">
        <f>H33</f>
        <v>46.54</v>
      </c>
      <c r="H150" s="27"/>
      <c r="I150" s="27"/>
    </row>
    <row r="151" spans="1:9" ht="15" thickBot="1" x14ac:dyDescent="0.2">
      <c r="H151" s="27"/>
      <c r="I151" s="27"/>
    </row>
    <row r="152" spans="1:9" ht="51.75" thickBot="1" x14ac:dyDescent="0.2">
      <c r="A152" s="147" t="s">
        <v>804</v>
      </c>
      <c r="B152" s="148" t="s">
        <v>805</v>
      </c>
      <c r="C152" s="149" t="s">
        <v>824</v>
      </c>
      <c r="D152" s="148" t="s">
        <v>815</v>
      </c>
      <c r="E152" s="161"/>
      <c r="H152" s="27"/>
      <c r="I152" s="27"/>
    </row>
    <row r="153" spans="1:9" ht="15" thickBot="1" x14ac:dyDescent="0.2">
      <c r="A153" s="150" t="s">
        <v>816</v>
      </c>
      <c r="B153" s="151">
        <f>F37</f>
        <v>10</v>
      </c>
      <c r="C153" s="153">
        <f>D153+2.5+0.55</f>
        <v>47.83</v>
      </c>
      <c r="D153" s="155">
        <f>H37</f>
        <v>44.78</v>
      </c>
      <c r="E153" s="162"/>
      <c r="H153" s="27"/>
      <c r="I153" s="27"/>
    </row>
    <row r="154" spans="1:9" ht="15" thickBot="1" x14ac:dyDescent="0.2">
      <c r="A154" s="150" t="s">
        <v>817</v>
      </c>
      <c r="B154" s="151">
        <f>F40</f>
        <v>7</v>
      </c>
      <c r="C154" s="153">
        <f t="shared" ref="C154:C158" si="5">D154+2.5+0.55</f>
        <v>45.39</v>
      </c>
      <c r="D154" s="155">
        <f>H40</f>
        <v>42.34</v>
      </c>
      <c r="E154" s="162"/>
      <c r="H154" s="27"/>
      <c r="I154" s="27"/>
    </row>
    <row r="155" spans="1:9" ht="15" thickBot="1" x14ac:dyDescent="0.2">
      <c r="A155" s="150" t="s">
        <v>818</v>
      </c>
      <c r="B155" s="151">
        <f>F43</f>
        <v>8</v>
      </c>
      <c r="C155" s="153">
        <f t="shared" si="5"/>
        <v>49.199999999999996</v>
      </c>
      <c r="D155" s="155">
        <f>H43</f>
        <v>46.15</v>
      </c>
      <c r="E155" s="162"/>
      <c r="H155" s="27"/>
      <c r="I155" s="27"/>
    </row>
    <row r="156" spans="1:9" ht="15" thickBot="1" x14ac:dyDescent="0.2">
      <c r="A156" s="150" t="s">
        <v>819</v>
      </c>
      <c r="B156" s="151">
        <f>F46</f>
        <v>12</v>
      </c>
      <c r="C156" s="153">
        <f t="shared" si="5"/>
        <v>47.15</v>
      </c>
      <c r="D156" s="155">
        <f>H46</f>
        <v>44.1</v>
      </c>
      <c r="E156" s="162"/>
      <c r="H156" s="27"/>
      <c r="I156" s="27"/>
    </row>
    <row r="157" spans="1:9" ht="15" thickBot="1" x14ac:dyDescent="0.2">
      <c r="A157" s="150" t="s">
        <v>820</v>
      </c>
      <c r="B157" s="151">
        <f>F49</f>
        <v>2</v>
      </c>
      <c r="C157" s="153">
        <f t="shared" si="5"/>
        <v>54.72</v>
      </c>
      <c r="D157" s="155">
        <f>H49</f>
        <v>51.67</v>
      </c>
      <c r="E157" s="162"/>
      <c r="H157" s="27"/>
      <c r="I157" s="27"/>
    </row>
    <row r="158" spans="1:9" ht="15" thickBot="1" x14ac:dyDescent="0.2">
      <c r="A158" s="198" t="s">
        <v>812</v>
      </c>
      <c r="B158" s="199"/>
      <c r="C158" s="153">
        <f t="shared" si="5"/>
        <v>48.86</v>
      </c>
      <c r="D158" s="155">
        <f>H50</f>
        <v>45.81</v>
      </c>
      <c r="E158" s="162"/>
      <c r="H158" s="27"/>
      <c r="I158" s="27"/>
    </row>
  </sheetData>
  <mergeCells count="71">
    <mergeCell ref="M4:M6"/>
    <mergeCell ref="A20:A22"/>
    <mergeCell ref="L4:L6"/>
    <mergeCell ref="A3:A5"/>
    <mergeCell ref="A6:A8"/>
    <mergeCell ref="A9:A11"/>
    <mergeCell ref="F3:F5"/>
    <mergeCell ref="F6:F8"/>
    <mergeCell ref="F9:F11"/>
    <mergeCell ref="H3:H5"/>
    <mergeCell ref="H6:H8"/>
    <mergeCell ref="H9:H11"/>
    <mergeCell ref="A18:H18"/>
    <mergeCell ref="G3:G5"/>
    <mergeCell ref="G6:G8"/>
    <mergeCell ref="G9:G11"/>
    <mergeCell ref="G12:G14"/>
    <mergeCell ref="E74:E75"/>
    <mergeCell ref="E76:E77"/>
    <mergeCell ref="E78:E80"/>
    <mergeCell ref="E59:E65"/>
    <mergeCell ref="A37:A39"/>
    <mergeCell ref="A40:A42"/>
    <mergeCell ref="A43:A45"/>
    <mergeCell ref="A33:F33"/>
    <mergeCell ref="E54:E55"/>
    <mergeCell ref="E56:E58"/>
    <mergeCell ref="F37:F39"/>
    <mergeCell ref="F40:F42"/>
    <mergeCell ref="F43:F45"/>
    <mergeCell ref="A50:F50"/>
    <mergeCell ref="A1:H1"/>
    <mergeCell ref="F12:F14"/>
    <mergeCell ref="H12:H14"/>
    <mergeCell ref="F29:F31"/>
    <mergeCell ref="H29:H31"/>
    <mergeCell ref="H20:H22"/>
    <mergeCell ref="H23:H25"/>
    <mergeCell ref="A29:A31"/>
    <mergeCell ref="A23:A25"/>
    <mergeCell ref="A26:A28"/>
    <mergeCell ref="F26:F28"/>
    <mergeCell ref="H26:H28"/>
    <mergeCell ref="A12:A14"/>
    <mergeCell ref="F20:F22"/>
    <mergeCell ref="F23:F25"/>
    <mergeCell ref="A16:F16"/>
    <mergeCell ref="A142:B142"/>
    <mergeCell ref="A150:B150"/>
    <mergeCell ref="A158:B158"/>
    <mergeCell ref="H46:H48"/>
    <mergeCell ref="A35:H35"/>
    <mergeCell ref="H37:H39"/>
    <mergeCell ref="H40:H42"/>
    <mergeCell ref="H43:H45"/>
    <mergeCell ref="A46:A48"/>
    <mergeCell ref="F46:F48"/>
    <mergeCell ref="E87:E92"/>
    <mergeCell ref="E81:E82"/>
    <mergeCell ref="E83:E86"/>
    <mergeCell ref="E72:E73"/>
    <mergeCell ref="E66:E67"/>
    <mergeCell ref="E68:E71"/>
    <mergeCell ref="G40:G42"/>
    <mergeCell ref="G43:G45"/>
    <mergeCell ref="G46:G48"/>
    <mergeCell ref="G20:G22"/>
    <mergeCell ref="G23:G25"/>
    <mergeCell ref="G26:G28"/>
    <mergeCell ref="G29:G31"/>
    <mergeCell ref="G37:G39"/>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28" zoomScale="85" zoomScaleNormal="85" workbookViewId="0">
      <selection activeCell="F92" sqref="F92"/>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14" style="26" customWidth="1"/>
    <col min="6" max="6" width="24.625" style="26" customWidth="1"/>
    <col min="7" max="7" width="13.875" style="26" customWidth="1"/>
    <col min="8" max="9" width="13.875" style="27" customWidth="1"/>
    <col min="10" max="10" width="9" style="27" customWidth="1"/>
    <col min="11" max="16384" width="9" style="27"/>
  </cols>
  <sheetData>
    <row r="1" spans="1:12" ht="15" x14ac:dyDescent="0.15">
      <c r="A1" s="200" t="s">
        <v>390</v>
      </c>
      <c r="B1" s="200"/>
      <c r="C1" s="200"/>
      <c r="D1" s="200"/>
      <c r="E1" s="200"/>
      <c r="F1" s="200"/>
      <c r="G1" s="27"/>
    </row>
    <row r="2" spans="1:12" x14ac:dyDescent="0.15">
      <c r="A2" s="97" t="str">
        <f>[3]富润家园数据!A4</f>
        <v>时间</v>
      </c>
      <c r="B2" s="101" t="s">
        <v>96</v>
      </c>
      <c r="C2" s="101" t="s">
        <v>97</v>
      </c>
      <c r="D2" s="101" t="str">
        <f>[3]富润家园数据!D4</f>
        <v>估价机构样本小区数据</v>
      </c>
      <c r="E2" s="101" t="str">
        <f>[3]富润家园数据!E4</f>
        <v>样本数量</v>
      </c>
      <c r="F2" s="76" t="s">
        <v>334</v>
      </c>
      <c r="G2" s="27"/>
    </row>
    <row r="3" spans="1:12" x14ac:dyDescent="0.15">
      <c r="A3" s="194" t="s">
        <v>386</v>
      </c>
      <c r="B3" s="59">
        <v>44013</v>
      </c>
      <c r="C3" s="29"/>
      <c r="D3" s="30">
        <f>中指成交数据!AT91</f>
        <v>43.99</v>
      </c>
      <c r="E3" s="201">
        <v>4</v>
      </c>
      <c r="F3" s="195">
        <f>ROUND(AVERAGE(D3:D5),2)</f>
        <v>45.06</v>
      </c>
      <c r="G3" s="107"/>
      <c r="H3" s="107" t="s">
        <v>98</v>
      </c>
      <c r="I3" s="107" t="s">
        <v>99</v>
      </c>
      <c r="J3" s="107" t="s">
        <v>100</v>
      </c>
    </row>
    <row r="4" spans="1:12" x14ac:dyDescent="0.15">
      <c r="A4" s="194"/>
      <c r="B4" s="59">
        <v>44044</v>
      </c>
      <c r="C4" s="29"/>
      <c r="D4" s="30">
        <f>中指成交数据!AP91</f>
        <v>45.21</v>
      </c>
      <c r="E4" s="201"/>
      <c r="F4" s="195"/>
      <c r="G4" s="107" t="s">
        <v>101</v>
      </c>
      <c r="H4" s="106">
        <f>F16</f>
        <v>47.58</v>
      </c>
      <c r="I4" s="107"/>
      <c r="J4" s="210">
        <f>SUM(H4:H6)/3</f>
        <v>47.859999999999992</v>
      </c>
      <c r="K4" s="45"/>
      <c r="L4" s="46"/>
    </row>
    <row r="5" spans="1:12" x14ac:dyDescent="0.15">
      <c r="A5" s="194"/>
      <c r="B5" s="59">
        <v>44075</v>
      </c>
      <c r="C5" s="29"/>
      <c r="D5" s="30">
        <f>中指成交数据!AL91</f>
        <v>45.98</v>
      </c>
      <c r="E5" s="201"/>
      <c r="F5" s="195"/>
      <c r="G5" s="107" t="s">
        <v>102</v>
      </c>
      <c r="H5" s="106">
        <f>H4</f>
        <v>47.58</v>
      </c>
      <c r="I5" s="107"/>
      <c r="J5" s="210"/>
    </row>
    <row r="6" spans="1:12" x14ac:dyDescent="0.15">
      <c r="A6" s="194" t="s">
        <v>387</v>
      </c>
      <c r="B6" s="59">
        <v>44105</v>
      </c>
      <c r="C6" s="29"/>
      <c r="D6" s="30">
        <f>中指成交数据!AH91</f>
        <v>47.19</v>
      </c>
      <c r="E6" s="201">
        <v>3</v>
      </c>
      <c r="F6" s="195">
        <f>ROUND(AVERAGE(D6:D8),2)</f>
        <v>48.56</v>
      </c>
      <c r="G6" s="107" t="s">
        <v>103</v>
      </c>
      <c r="H6" s="106">
        <f>F53</f>
        <v>48.42</v>
      </c>
      <c r="I6" s="107"/>
      <c r="J6" s="210"/>
    </row>
    <row r="7" spans="1:12" x14ac:dyDescent="0.15">
      <c r="A7" s="194"/>
      <c r="B7" s="59">
        <v>44136</v>
      </c>
      <c r="C7" s="29"/>
      <c r="D7" s="30">
        <f>中指成交数据!AD91</f>
        <v>51.55</v>
      </c>
      <c r="E7" s="201"/>
      <c r="F7" s="195"/>
      <c r="G7" s="27"/>
    </row>
    <row r="8" spans="1:12" x14ac:dyDescent="0.15">
      <c r="A8" s="194"/>
      <c r="B8" s="59">
        <v>44166</v>
      </c>
      <c r="C8" s="29"/>
      <c r="D8" s="30">
        <f>中指成交数据!Z91</f>
        <v>46.95</v>
      </c>
      <c r="E8" s="201"/>
      <c r="F8" s="195"/>
      <c r="G8" s="27"/>
    </row>
    <row r="9" spans="1:12" x14ac:dyDescent="0.15">
      <c r="A9" s="194" t="s">
        <v>154</v>
      </c>
      <c r="B9" s="59">
        <v>44197</v>
      </c>
      <c r="C9" s="29"/>
      <c r="D9" s="30">
        <f>中指成交数据!V91</f>
        <v>46.68</v>
      </c>
      <c r="E9" s="201">
        <v>3</v>
      </c>
      <c r="F9" s="195">
        <f>ROUND(AVERAGE(D9:D11),2)</f>
        <v>48.17</v>
      </c>
      <c r="G9" s="27"/>
    </row>
    <row r="10" spans="1:12" x14ac:dyDescent="0.15">
      <c r="A10" s="194"/>
      <c r="B10" s="59">
        <v>44228</v>
      </c>
      <c r="C10" s="29"/>
      <c r="D10" s="30">
        <f>中指成交数据!R91</f>
        <v>49.22</v>
      </c>
      <c r="E10" s="201"/>
      <c r="F10" s="195"/>
      <c r="G10" s="27"/>
    </row>
    <row r="11" spans="1:12" x14ac:dyDescent="0.15">
      <c r="A11" s="194"/>
      <c r="B11" s="59">
        <v>44256</v>
      </c>
      <c r="C11" s="29"/>
      <c r="D11" s="30">
        <f>中指成交数据!N91</f>
        <v>48.62</v>
      </c>
      <c r="E11" s="201"/>
      <c r="F11" s="195"/>
      <c r="G11" s="27"/>
    </row>
    <row r="12" spans="1:12" x14ac:dyDescent="0.15">
      <c r="A12" s="194" t="s">
        <v>381</v>
      </c>
      <c r="B12" s="59">
        <v>44287</v>
      </c>
      <c r="C12" s="48"/>
      <c r="D12" s="80">
        <f>中指成交数据!J91</f>
        <v>47.35</v>
      </c>
      <c r="E12" s="216">
        <v>5</v>
      </c>
      <c r="F12" s="195">
        <f>ROUND(AVERAGE(D12:D14),2)</f>
        <v>48.51</v>
      </c>
      <c r="G12" s="27"/>
    </row>
    <row r="13" spans="1:12" x14ac:dyDescent="0.15">
      <c r="A13" s="194"/>
      <c r="B13" s="59">
        <v>44317</v>
      </c>
      <c r="C13" s="48"/>
      <c r="D13" s="80">
        <f>中指成交数据!F91</f>
        <v>47.8</v>
      </c>
      <c r="E13" s="209"/>
      <c r="F13" s="195"/>
      <c r="G13" s="27"/>
    </row>
    <row r="14" spans="1:12" x14ac:dyDescent="0.15">
      <c r="A14" s="194"/>
      <c r="B14" s="59">
        <v>44348</v>
      </c>
      <c r="C14" s="48"/>
      <c r="D14" s="80">
        <f>中指成交数据!B91</f>
        <v>50.38</v>
      </c>
      <c r="E14" s="217"/>
      <c r="F14" s="195"/>
      <c r="G14" s="27"/>
    </row>
    <row r="15" spans="1:12" x14ac:dyDescent="0.15">
      <c r="A15" s="60" t="s">
        <v>380</v>
      </c>
      <c r="B15" s="59">
        <v>44378</v>
      </c>
      <c r="C15" s="29"/>
      <c r="D15" s="30" t="s">
        <v>642</v>
      </c>
      <c r="E15" s="86" t="s">
        <v>642</v>
      </c>
      <c r="F15" s="85" t="s">
        <v>642</v>
      </c>
      <c r="G15" s="27"/>
    </row>
    <row r="16" spans="1:12" x14ac:dyDescent="0.15">
      <c r="A16" s="211" t="s">
        <v>104</v>
      </c>
      <c r="B16" s="212"/>
      <c r="C16" s="212"/>
      <c r="D16" s="212"/>
      <c r="E16" s="214"/>
      <c r="F16" s="105">
        <f>ROUND(AVERAGE(F3:F14),2)</f>
        <v>47.58</v>
      </c>
      <c r="G16" s="27"/>
    </row>
    <row r="17" spans="1:7" x14ac:dyDescent="0.15">
      <c r="G17" s="27"/>
    </row>
    <row r="18" spans="1:7" ht="15" x14ac:dyDescent="0.15">
      <c r="A18" s="219" t="s">
        <v>643</v>
      </c>
      <c r="B18" s="220"/>
      <c r="C18" s="220"/>
      <c r="D18" s="220"/>
      <c r="E18" s="220"/>
      <c r="F18" s="221"/>
    </row>
    <row r="19" spans="1:7" x14ac:dyDescent="0.15">
      <c r="A19" s="83" t="str">
        <f>A2</f>
        <v>时间</v>
      </c>
      <c r="B19" s="83" t="s">
        <v>105</v>
      </c>
      <c r="C19" s="83" t="s">
        <v>106</v>
      </c>
      <c r="D19" s="83" t="s">
        <v>107</v>
      </c>
      <c r="E19" s="83" t="str">
        <f>E2</f>
        <v>样本数量</v>
      </c>
      <c r="F19" s="89" t="s">
        <v>334</v>
      </c>
    </row>
    <row r="20" spans="1:7" x14ac:dyDescent="0.15">
      <c r="A20" s="222" t="s">
        <v>321</v>
      </c>
      <c r="B20" s="59">
        <v>43922</v>
      </c>
      <c r="C20" s="29"/>
      <c r="D20" s="30" t="s">
        <v>322</v>
      </c>
      <c r="E20" s="201">
        <f>SUM(C20:C22)</f>
        <v>0</v>
      </c>
      <c r="F20" s="195">
        <f>AVERAGE(D20:D22)</f>
        <v>49.834955275400098</v>
      </c>
      <c r="G20" s="27"/>
    </row>
    <row r="21" spans="1:7" x14ac:dyDescent="0.15">
      <c r="A21" s="223"/>
      <c r="B21" s="59">
        <v>43952</v>
      </c>
      <c r="C21" s="29"/>
      <c r="D21" s="30">
        <f>城研数据!E13</f>
        <v>52.092689060535299</v>
      </c>
      <c r="E21" s="201"/>
      <c r="F21" s="195"/>
      <c r="G21" s="27"/>
    </row>
    <row r="22" spans="1:7" x14ac:dyDescent="0.15">
      <c r="A22" s="223"/>
      <c r="B22" s="59">
        <v>43983</v>
      </c>
      <c r="C22" s="29"/>
      <c r="D22" s="30">
        <f>城研数据!E14</f>
        <v>47.577221490264897</v>
      </c>
      <c r="E22" s="201"/>
      <c r="F22" s="195"/>
      <c r="G22" s="27"/>
    </row>
    <row r="23" spans="1:7" x14ac:dyDescent="0.15">
      <c r="A23" s="194" t="s">
        <v>386</v>
      </c>
      <c r="B23" s="59">
        <v>44013</v>
      </c>
      <c r="C23" s="82">
        <v>2</v>
      </c>
      <c r="D23" s="30" t="s">
        <v>322</v>
      </c>
      <c r="E23" s="201">
        <f>SUM(C23:C25)</f>
        <v>7</v>
      </c>
      <c r="F23" s="195">
        <f>AVERAGE(D23:D25)</f>
        <v>45.863130261609399</v>
      </c>
      <c r="G23" s="27"/>
    </row>
    <row r="24" spans="1:7" x14ac:dyDescent="0.15">
      <c r="A24" s="194"/>
      <c r="B24" s="59">
        <v>44044</v>
      </c>
      <c r="C24" s="82">
        <v>3</v>
      </c>
      <c r="D24" s="30" t="s">
        <v>322</v>
      </c>
      <c r="E24" s="201"/>
      <c r="F24" s="195"/>
      <c r="G24" s="27"/>
    </row>
    <row r="25" spans="1:7" x14ac:dyDescent="0.15">
      <c r="A25" s="194"/>
      <c r="B25" s="59">
        <v>44075</v>
      </c>
      <c r="C25" s="82">
        <v>2</v>
      </c>
      <c r="D25" s="30">
        <f>城研数据!E15</f>
        <v>45.863130261609399</v>
      </c>
      <c r="E25" s="201"/>
      <c r="F25" s="195"/>
      <c r="G25" s="27"/>
    </row>
    <row r="26" spans="1:7" x14ac:dyDescent="0.15">
      <c r="A26" s="194" t="s">
        <v>387</v>
      </c>
      <c r="B26" s="59">
        <v>44105</v>
      </c>
      <c r="C26" s="82">
        <v>2</v>
      </c>
      <c r="D26" s="30">
        <f>城研数据!E16</f>
        <v>41.172985781990498</v>
      </c>
      <c r="E26" s="201">
        <f>SUM(C26:C28)</f>
        <v>7</v>
      </c>
      <c r="F26" s="195">
        <f>AVERAGE(D26:D28)</f>
        <v>41.144831209774701</v>
      </c>
      <c r="G26" s="27"/>
    </row>
    <row r="27" spans="1:7" x14ac:dyDescent="0.15">
      <c r="A27" s="194"/>
      <c r="B27" s="59">
        <v>44136</v>
      </c>
      <c r="C27" s="29">
        <v>3</v>
      </c>
      <c r="D27" s="30">
        <f>城研数据!E17</f>
        <v>40.7386409157739</v>
      </c>
      <c r="E27" s="201"/>
      <c r="F27" s="195"/>
      <c r="G27" s="27"/>
    </row>
    <row r="28" spans="1:7" x14ac:dyDescent="0.15">
      <c r="A28" s="194"/>
      <c r="B28" s="59">
        <v>44166</v>
      </c>
      <c r="C28" s="29">
        <v>2</v>
      </c>
      <c r="D28" s="30">
        <f>城研数据!E18</f>
        <v>41.522866931559697</v>
      </c>
      <c r="E28" s="201"/>
      <c r="F28" s="195"/>
      <c r="G28" s="27"/>
    </row>
    <row r="29" spans="1:7" x14ac:dyDescent="0.15">
      <c r="A29" s="194" t="s">
        <v>154</v>
      </c>
      <c r="B29" s="59">
        <v>44197</v>
      </c>
      <c r="C29" s="29">
        <v>1</v>
      </c>
      <c r="D29" s="30">
        <f>城研数据!E19</f>
        <v>57.832121612690003</v>
      </c>
      <c r="E29" s="201">
        <f>SUM(C29:C31)</f>
        <v>4</v>
      </c>
      <c r="F29" s="195">
        <f>AVERAGE(D29:D31)</f>
        <v>49.154433967432567</v>
      </c>
      <c r="G29" s="27"/>
    </row>
    <row r="30" spans="1:7" x14ac:dyDescent="0.15">
      <c r="A30" s="194"/>
      <c r="B30" s="59">
        <v>44228</v>
      </c>
      <c r="C30" s="29">
        <v>1</v>
      </c>
      <c r="D30" s="30">
        <f>城研数据!E20</f>
        <v>46.369728119508501</v>
      </c>
      <c r="E30" s="201"/>
      <c r="F30" s="195"/>
      <c r="G30" s="27"/>
    </row>
    <row r="31" spans="1:7" x14ac:dyDescent="0.15">
      <c r="A31" s="194"/>
      <c r="B31" s="59">
        <v>44256</v>
      </c>
      <c r="C31" s="29">
        <v>2</v>
      </c>
      <c r="D31" s="30">
        <f>城研数据!E21</f>
        <v>43.261452170099197</v>
      </c>
      <c r="E31" s="201"/>
      <c r="F31" s="195"/>
      <c r="G31" s="27"/>
    </row>
    <row r="32" spans="1:7" x14ac:dyDescent="0.15">
      <c r="A32" s="194" t="s">
        <v>381</v>
      </c>
      <c r="B32" s="59">
        <v>44287</v>
      </c>
      <c r="C32" s="48">
        <v>2</v>
      </c>
      <c r="D32" s="80"/>
      <c r="E32" s="216"/>
      <c r="F32" s="195" t="e">
        <f>AVERAGE(D32:D34)</f>
        <v>#DIV/0!</v>
      </c>
      <c r="G32" s="27"/>
    </row>
    <row r="33" spans="1:13" x14ac:dyDescent="0.15">
      <c r="A33" s="194"/>
      <c r="B33" s="59">
        <v>44317</v>
      </c>
      <c r="C33" s="48">
        <v>4</v>
      </c>
      <c r="D33" s="80"/>
      <c r="E33" s="209"/>
      <c r="F33" s="195"/>
      <c r="G33" s="27"/>
    </row>
    <row r="34" spans="1:13" x14ac:dyDescent="0.15">
      <c r="A34" s="194"/>
      <c r="B34" s="59">
        <v>44348</v>
      </c>
      <c r="C34" s="48">
        <v>1</v>
      </c>
      <c r="D34" s="80"/>
      <c r="E34" s="217"/>
      <c r="F34" s="195"/>
      <c r="G34" s="27"/>
    </row>
    <row r="35" spans="1:13" x14ac:dyDescent="0.15">
      <c r="A35" s="60" t="s">
        <v>380</v>
      </c>
      <c r="B35" s="59">
        <v>44378</v>
      </c>
      <c r="C35" s="29"/>
      <c r="D35" s="30">
        <f>城研数据!E22</f>
        <v>44.957723241905498</v>
      </c>
      <c r="E35" s="84">
        <f>SUM(C35:C35)</f>
        <v>0</v>
      </c>
      <c r="F35" s="54">
        <f>ROUND(D35,2)</f>
        <v>44.96</v>
      </c>
      <c r="G35" s="27"/>
    </row>
    <row r="36" spans="1:13" x14ac:dyDescent="0.15">
      <c r="A36" s="204" t="s">
        <v>98</v>
      </c>
      <c r="B36" s="205"/>
      <c r="C36" s="205"/>
      <c r="D36" s="205"/>
      <c r="E36" s="207"/>
      <c r="F36" s="105" t="e">
        <f>ROUND(AVERAGE(F20:F35),2)</f>
        <v>#DIV/0!</v>
      </c>
      <c r="G36" s="27"/>
    </row>
    <row r="37" spans="1:13" x14ac:dyDescent="0.15">
      <c r="G37" s="27"/>
    </row>
    <row r="38" spans="1:13" ht="15" x14ac:dyDescent="0.15">
      <c r="A38" s="200" t="s">
        <v>391</v>
      </c>
      <c r="B38" s="200"/>
      <c r="C38" s="200"/>
      <c r="D38" s="200"/>
      <c r="E38" s="200"/>
      <c r="F38" s="200"/>
      <c r="M38" s="46"/>
    </row>
    <row r="39" spans="1:13" x14ac:dyDescent="0.15">
      <c r="A39" s="83" t="str">
        <f>A2</f>
        <v>时间</v>
      </c>
      <c r="B39" s="83" t="s">
        <v>105</v>
      </c>
      <c r="C39" s="83" t="s">
        <v>106</v>
      </c>
      <c r="D39" s="89" t="s">
        <v>388</v>
      </c>
      <c r="E39" s="83" t="str">
        <f>E2</f>
        <v>样本数量</v>
      </c>
      <c r="F39" s="89" t="s">
        <v>334</v>
      </c>
      <c r="L39" s="46"/>
    </row>
    <row r="40" spans="1:13" x14ac:dyDescent="0.15">
      <c r="A40" s="194" t="s">
        <v>386</v>
      </c>
      <c r="B40" s="59">
        <v>44013</v>
      </c>
      <c r="C40" s="83">
        <v>0</v>
      </c>
      <c r="D40" s="81" t="s">
        <v>642</v>
      </c>
      <c r="E40" s="201">
        <f>SUM(C40:C42)</f>
        <v>7</v>
      </c>
      <c r="F40" s="195">
        <f>ROUND(AVERAGE(D40:D42),2)</f>
        <v>47.89</v>
      </c>
      <c r="G40" s="27"/>
      <c r="L40" s="46"/>
    </row>
    <row r="41" spans="1:13" x14ac:dyDescent="0.15">
      <c r="A41" s="194"/>
      <c r="B41" s="59">
        <v>44044</v>
      </c>
      <c r="C41" s="83">
        <v>3</v>
      </c>
      <c r="D41" s="81">
        <f>E87-I41-I43</f>
        <v>43.88</v>
      </c>
      <c r="E41" s="201"/>
      <c r="F41" s="195"/>
      <c r="G41" s="27"/>
      <c r="H41" s="45" t="s">
        <v>382</v>
      </c>
      <c r="I41" s="27">
        <v>0.55000000000000004</v>
      </c>
      <c r="J41" s="27" t="s">
        <v>385</v>
      </c>
      <c r="L41" s="46"/>
    </row>
    <row r="42" spans="1:13" x14ac:dyDescent="0.15">
      <c r="A42" s="194"/>
      <c r="B42" s="59">
        <v>44075</v>
      </c>
      <c r="C42" s="83">
        <v>4</v>
      </c>
      <c r="D42" s="81">
        <f>E83-I41-I43</f>
        <v>51.900000000000006</v>
      </c>
      <c r="E42" s="201"/>
      <c r="F42" s="195"/>
      <c r="G42" s="27"/>
      <c r="H42" s="45" t="s">
        <v>383</v>
      </c>
      <c r="I42" s="27">
        <v>30</v>
      </c>
      <c r="J42" s="27" t="s">
        <v>384</v>
      </c>
      <c r="L42" s="46"/>
    </row>
    <row r="43" spans="1:13" x14ac:dyDescent="0.15">
      <c r="A43" s="194" t="s">
        <v>387</v>
      </c>
      <c r="B43" s="59">
        <v>44105</v>
      </c>
      <c r="C43" s="83">
        <v>1</v>
      </c>
      <c r="D43" s="81">
        <f>E82-I41-I43</f>
        <v>46.95</v>
      </c>
      <c r="E43" s="201">
        <f>SUM(C43:C45)</f>
        <v>6</v>
      </c>
      <c r="F43" s="195">
        <f>ROUND(AVERAGE(D43:D45),2)</f>
        <v>45.3</v>
      </c>
      <c r="G43" s="27"/>
      <c r="I43" s="27">
        <f>I42/12</f>
        <v>2.5</v>
      </c>
      <c r="L43" s="46"/>
    </row>
    <row r="44" spans="1:13" x14ac:dyDescent="0.15">
      <c r="A44" s="194"/>
      <c r="B44" s="59">
        <v>44136</v>
      </c>
      <c r="C44" s="83">
        <v>4</v>
      </c>
      <c r="D44" s="81">
        <f>E78-I41-I43</f>
        <v>46.03</v>
      </c>
      <c r="E44" s="201"/>
      <c r="F44" s="195"/>
      <c r="G44" s="27"/>
      <c r="H44" s="45"/>
      <c r="L44" s="46"/>
    </row>
    <row r="45" spans="1:13" x14ac:dyDescent="0.15">
      <c r="A45" s="194"/>
      <c r="B45" s="59">
        <v>44166</v>
      </c>
      <c r="C45" s="83">
        <v>1</v>
      </c>
      <c r="D45" s="81">
        <f>E77-I41-I43</f>
        <v>42.93</v>
      </c>
      <c r="E45" s="201"/>
      <c r="F45" s="195"/>
      <c r="G45" s="27"/>
      <c r="L45" s="46"/>
    </row>
    <row r="46" spans="1:13" x14ac:dyDescent="0.15">
      <c r="A46" s="194" t="s">
        <v>154</v>
      </c>
      <c r="B46" s="59">
        <v>44197</v>
      </c>
      <c r="C46" s="83">
        <v>1</v>
      </c>
      <c r="D46" s="81">
        <f>E76-I41-I43</f>
        <v>47.580000000000005</v>
      </c>
      <c r="E46" s="201">
        <f>SUM(C46:C48)</f>
        <v>8</v>
      </c>
      <c r="F46" s="195">
        <f>ROUND(AVERAGE(D46:D48),2)</f>
        <v>44.74</v>
      </c>
      <c r="G46" s="27"/>
      <c r="L46" s="46"/>
    </row>
    <row r="47" spans="1:13" x14ac:dyDescent="0.15">
      <c r="A47" s="194"/>
      <c r="B47" s="59">
        <v>44228</v>
      </c>
      <c r="C47" s="83">
        <v>1</v>
      </c>
      <c r="D47" s="81">
        <f>E75-I41-I43</f>
        <v>40.43</v>
      </c>
      <c r="E47" s="201"/>
      <c r="F47" s="195"/>
      <c r="G47" s="27"/>
      <c r="L47" s="46"/>
    </row>
    <row r="48" spans="1:13" x14ac:dyDescent="0.15">
      <c r="A48" s="194"/>
      <c r="B48" s="59">
        <v>44256</v>
      </c>
      <c r="C48" s="83">
        <v>6</v>
      </c>
      <c r="D48" s="81">
        <f>E69-I41-I43</f>
        <v>46.2</v>
      </c>
      <c r="E48" s="201"/>
      <c r="F48" s="195"/>
      <c r="G48" s="27"/>
      <c r="L48" s="46"/>
    </row>
    <row r="49" spans="1:12" x14ac:dyDescent="0.15">
      <c r="A49" s="194" t="s">
        <v>381</v>
      </c>
      <c r="B49" s="59">
        <v>44287</v>
      </c>
      <c r="C49" s="83">
        <v>3</v>
      </c>
      <c r="D49" s="81">
        <f>E66-I41-I43</f>
        <v>41.88</v>
      </c>
      <c r="E49" s="201">
        <f>SUM(C49:C51)</f>
        <v>8</v>
      </c>
      <c r="F49" s="195">
        <f>ROUND(AVERAGE(D49:D51),2)</f>
        <v>51.54</v>
      </c>
      <c r="G49" s="27"/>
      <c r="L49" s="46"/>
    </row>
    <row r="50" spans="1:12" x14ac:dyDescent="0.15">
      <c r="A50" s="194"/>
      <c r="B50" s="59">
        <v>44317</v>
      </c>
      <c r="C50" s="83">
        <v>4</v>
      </c>
      <c r="D50" s="81">
        <f>E62-I41-I43</f>
        <v>54.38</v>
      </c>
      <c r="E50" s="201"/>
      <c r="F50" s="195"/>
      <c r="G50" s="27"/>
      <c r="L50" s="46"/>
    </row>
    <row r="51" spans="1:12" x14ac:dyDescent="0.15">
      <c r="A51" s="194"/>
      <c r="B51" s="59">
        <v>44348</v>
      </c>
      <c r="C51" s="83">
        <v>1</v>
      </c>
      <c r="D51" s="81">
        <f>E61-I41-I43</f>
        <v>58.35</v>
      </c>
      <c r="E51" s="201"/>
      <c r="F51" s="195"/>
      <c r="G51" s="27"/>
      <c r="L51" s="46"/>
    </row>
    <row r="52" spans="1:12" x14ac:dyDescent="0.15">
      <c r="A52" s="60" t="s">
        <v>380</v>
      </c>
      <c r="B52" s="59">
        <v>44378</v>
      </c>
      <c r="C52" s="83">
        <v>4</v>
      </c>
      <c r="D52" s="81">
        <f>E57-I41-I43</f>
        <v>52.61</v>
      </c>
      <c r="E52" s="80">
        <f>C52</f>
        <v>4</v>
      </c>
      <c r="F52" s="81">
        <f>ROUND(AVERAGE(D52),2)</f>
        <v>52.61</v>
      </c>
      <c r="G52" s="27"/>
      <c r="L52" s="46"/>
    </row>
    <row r="53" spans="1:12" x14ac:dyDescent="0.15">
      <c r="A53" s="202" t="s">
        <v>98</v>
      </c>
      <c r="B53" s="202"/>
      <c r="C53" s="202"/>
      <c r="D53" s="202"/>
      <c r="E53" s="202"/>
      <c r="F53" s="106">
        <f>ROUND(AVERAGE(F40:F52),2)</f>
        <v>48.42</v>
      </c>
      <c r="G53" s="27"/>
      <c r="L53" s="46"/>
    </row>
    <row r="54" spans="1:12" ht="18.75" customHeight="1" x14ac:dyDescent="0.15">
      <c r="G54" s="27"/>
    </row>
    <row r="55" spans="1:12" x14ac:dyDescent="0.15">
      <c r="G55" s="75"/>
    </row>
    <row r="56" spans="1:12" x14ac:dyDescent="0.15">
      <c r="A56" s="89" t="s">
        <v>111</v>
      </c>
      <c r="B56" s="89" t="s">
        <v>112</v>
      </c>
      <c r="C56" s="89" t="s">
        <v>113</v>
      </c>
      <c r="D56" s="89" t="s">
        <v>114</v>
      </c>
      <c r="E56" s="89" t="s">
        <v>151</v>
      </c>
      <c r="F56" s="103" t="s">
        <v>324</v>
      </c>
      <c r="G56" s="103" t="s">
        <v>64</v>
      </c>
      <c r="H56" s="89" t="s">
        <v>337</v>
      </c>
      <c r="I56" s="89" t="s">
        <v>338</v>
      </c>
    </row>
    <row r="57" spans="1:12" x14ac:dyDescent="0.15">
      <c r="A57" s="102">
        <v>44408</v>
      </c>
      <c r="B57" s="89">
        <v>58</v>
      </c>
      <c r="C57" s="89">
        <v>3550</v>
      </c>
      <c r="D57" s="83">
        <f t="shared" ref="D57:D65" si="0">C57/B57</f>
        <v>61.206896551724135</v>
      </c>
      <c r="E57" s="194">
        <f>ROUND(AVERAGE(D57:D60),2)</f>
        <v>55.66</v>
      </c>
      <c r="F57" s="89" t="s">
        <v>359</v>
      </c>
      <c r="G57" s="89" t="s">
        <v>645</v>
      </c>
      <c r="H57" s="89" t="s">
        <v>657</v>
      </c>
      <c r="I57" s="83" t="s">
        <v>357</v>
      </c>
    </row>
    <row r="58" spans="1:12" x14ac:dyDescent="0.15">
      <c r="A58" s="102">
        <v>44401</v>
      </c>
      <c r="B58" s="89">
        <v>58</v>
      </c>
      <c r="C58" s="89">
        <v>2800</v>
      </c>
      <c r="D58" s="83">
        <f t="shared" si="0"/>
        <v>48.275862068965516</v>
      </c>
      <c r="E58" s="194"/>
      <c r="F58" s="89" t="s">
        <v>359</v>
      </c>
      <c r="G58" s="89" t="s">
        <v>645</v>
      </c>
      <c r="H58" s="89" t="s">
        <v>368</v>
      </c>
      <c r="I58" s="83" t="s">
        <v>647</v>
      </c>
    </row>
    <row r="59" spans="1:12" x14ac:dyDescent="0.15">
      <c r="A59" s="102">
        <v>44401</v>
      </c>
      <c r="B59" s="89">
        <v>58</v>
      </c>
      <c r="C59" s="89">
        <v>3400</v>
      </c>
      <c r="D59" s="83">
        <f t="shared" si="0"/>
        <v>58.620689655172413</v>
      </c>
      <c r="E59" s="194"/>
      <c r="F59" s="89" t="s">
        <v>359</v>
      </c>
      <c r="G59" s="89" t="s">
        <v>645</v>
      </c>
      <c r="H59" s="89" t="s">
        <v>368</v>
      </c>
      <c r="I59" s="83" t="s">
        <v>357</v>
      </c>
    </row>
    <row r="60" spans="1:12" x14ac:dyDescent="0.15">
      <c r="A60" s="102">
        <v>44396</v>
      </c>
      <c r="B60" s="89">
        <v>99</v>
      </c>
      <c r="C60" s="89">
        <v>5400</v>
      </c>
      <c r="D60" s="83">
        <f t="shared" si="0"/>
        <v>54.545454545454547</v>
      </c>
      <c r="E60" s="194"/>
      <c r="F60" s="89" t="s">
        <v>344</v>
      </c>
      <c r="G60" s="89" t="s">
        <v>645</v>
      </c>
      <c r="H60" s="89" t="s">
        <v>368</v>
      </c>
      <c r="I60" s="83" t="s">
        <v>360</v>
      </c>
    </row>
    <row r="61" spans="1:12" x14ac:dyDescent="0.15">
      <c r="A61" s="102">
        <v>44358</v>
      </c>
      <c r="B61" s="89">
        <v>57</v>
      </c>
      <c r="C61" s="89">
        <v>3500</v>
      </c>
      <c r="D61" s="83">
        <f t="shared" si="0"/>
        <v>61.403508771929822</v>
      </c>
      <c r="E61" s="83">
        <f>ROUND(AVERAGE(D61),2)</f>
        <v>61.4</v>
      </c>
      <c r="F61" s="89" t="s">
        <v>359</v>
      </c>
      <c r="G61" s="89" t="s">
        <v>645</v>
      </c>
      <c r="H61" s="89" t="s">
        <v>368</v>
      </c>
      <c r="I61" s="83" t="s">
        <v>647</v>
      </c>
    </row>
    <row r="62" spans="1:12" x14ac:dyDescent="0.15">
      <c r="A62" s="102">
        <v>44342</v>
      </c>
      <c r="B62" s="89">
        <v>55.77</v>
      </c>
      <c r="C62" s="89">
        <v>3100</v>
      </c>
      <c r="D62" s="83">
        <f t="shared" si="0"/>
        <v>55.585440200824813</v>
      </c>
      <c r="E62" s="218">
        <f>ROUND(AVERAGE(D62:D65),2)</f>
        <v>57.43</v>
      </c>
      <c r="F62" s="89" t="s">
        <v>359</v>
      </c>
      <c r="G62" s="89" t="s">
        <v>645</v>
      </c>
      <c r="H62" s="89" t="s">
        <v>368</v>
      </c>
      <c r="I62" s="83" t="s">
        <v>360</v>
      </c>
    </row>
    <row r="63" spans="1:12" x14ac:dyDescent="0.15">
      <c r="A63" s="102">
        <v>44340</v>
      </c>
      <c r="B63" s="89">
        <v>58</v>
      </c>
      <c r="C63" s="89">
        <v>3200</v>
      </c>
      <c r="D63" s="83">
        <f t="shared" si="0"/>
        <v>55.172413793103445</v>
      </c>
      <c r="E63" s="218"/>
      <c r="F63" s="89" t="s">
        <v>359</v>
      </c>
      <c r="G63" s="89" t="s">
        <v>645</v>
      </c>
      <c r="H63" s="89" t="s">
        <v>368</v>
      </c>
      <c r="I63" s="83" t="s">
        <v>647</v>
      </c>
    </row>
    <row r="64" spans="1:12" x14ac:dyDescent="0.15">
      <c r="A64" s="102">
        <v>44339</v>
      </c>
      <c r="B64" s="89">
        <v>58</v>
      </c>
      <c r="C64" s="89">
        <v>3400</v>
      </c>
      <c r="D64" s="83">
        <f t="shared" si="0"/>
        <v>58.620689655172413</v>
      </c>
      <c r="E64" s="218"/>
      <c r="F64" s="89" t="s">
        <v>359</v>
      </c>
      <c r="G64" s="89" t="s">
        <v>645</v>
      </c>
      <c r="H64" s="89" t="s">
        <v>368</v>
      </c>
      <c r="I64" s="83" t="s">
        <v>647</v>
      </c>
    </row>
    <row r="65" spans="1:11" x14ac:dyDescent="0.15">
      <c r="A65" s="102">
        <v>44320</v>
      </c>
      <c r="B65" s="89">
        <v>58</v>
      </c>
      <c r="C65" s="89">
        <v>3500</v>
      </c>
      <c r="D65" s="83">
        <f t="shared" si="0"/>
        <v>60.344827586206897</v>
      </c>
      <c r="E65" s="218"/>
      <c r="F65" s="89" t="s">
        <v>339</v>
      </c>
      <c r="G65" s="89" t="s">
        <v>645</v>
      </c>
      <c r="H65" s="89" t="s">
        <v>657</v>
      </c>
      <c r="I65" s="89" t="s">
        <v>658</v>
      </c>
    </row>
    <row r="66" spans="1:11" x14ac:dyDescent="0.15">
      <c r="A66" s="102">
        <v>44306</v>
      </c>
      <c r="B66" s="89">
        <v>78.599999999999994</v>
      </c>
      <c r="C66" s="89">
        <v>3500</v>
      </c>
      <c r="D66" s="83">
        <f>C66/B66</f>
        <v>44.529262086513995</v>
      </c>
      <c r="E66" s="218">
        <f>ROUND(AVERAGE(D66:D68),2)</f>
        <v>44.93</v>
      </c>
      <c r="F66" s="89" t="s">
        <v>339</v>
      </c>
      <c r="G66" s="89" t="s">
        <v>645</v>
      </c>
      <c r="H66" s="89" t="s">
        <v>368</v>
      </c>
      <c r="I66" s="83" t="s">
        <v>360</v>
      </c>
    </row>
    <row r="67" spans="1:11" x14ac:dyDescent="0.15">
      <c r="A67" s="51">
        <v>44296</v>
      </c>
      <c r="B67" s="83">
        <v>77</v>
      </c>
      <c r="C67" s="83">
        <v>3100</v>
      </c>
      <c r="D67" s="83">
        <f>C67/B67</f>
        <v>40.259740259740262</v>
      </c>
      <c r="E67" s="218"/>
      <c r="F67" s="89" t="s">
        <v>359</v>
      </c>
      <c r="G67" s="89" t="s">
        <v>645</v>
      </c>
      <c r="H67" s="89" t="s">
        <v>657</v>
      </c>
      <c r="I67" s="83" t="s">
        <v>360</v>
      </c>
    </row>
    <row r="68" spans="1:11" x14ac:dyDescent="0.15">
      <c r="A68" s="51">
        <v>44296</v>
      </c>
      <c r="B68" s="83">
        <v>80</v>
      </c>
      <c r="C68" s="83">
        <v>4000</v>
      </c>
      <c r="D68" s="83">
        <f t="shared" ref="D68:D90" si="1">C68/B68</f>
        <v>50</v>
      </c>
      <c r="E68" s="218"/>
      <c r="F68" s="89" t="s">
        <v>339</v>
      </c>
      <c r="G68" s="89" t="s">
        <v>645</v>
      </c>
      <c r="H68" s="89" t="s">
        <v>368</v>
      </c>
      <c r="I68" s="83" t="s">
        <v>360</v>
      </c>
    </row>
    <row r="69" spans="1:11" x14ac:dyDescent="0.15">
      <c r="A69" s="51">
        <v>44285</v>
      </c>
      <c r="B69" s="83">
        <v>103</v>
      </c>
      <c r="C69" s="83">
        <v>4500</v>
      </c>
      <c r="D69" s="83">
        <f t="shared" si="1"/>
        <v>43.689320388349515</v>
      </c>
      <c r="E69" s="194">
        <f>ROUND(AVERAGE(D69:D74),2)</f>
        <v>49.25</v>
      </c>
      <c r="F69" s="89" t="s">
        <v>344</v>
      </c>
      <c r="G69" s="89" t="s">
        <v>645</v>
      </c>
      <c r="H69" s="89" t="s">
        <v>657</v>
      </c>
      <c r="I69" s="83" t="s">
        <v>357</v>
      </c>
    </row>
    <row r="70" spans="1:11" x14ac:dyDescent="0.15">
      <c r="A70" s="51">
        <v>44268</v>
      </c>
      <c r="B70" s="83">
        <v>102</v>
      </c>
      <c r="C70" s="83">
        <v>4800</v>
      </c>
      <c r="D70" s="83">
        <f t="shared" si="1"/>
        <v>47.058823529411768</v>
      </c>
      <c r="E70" s="194"/>
      <c r="F70" s="89" t="s">
        <v>344</v>
      </c>
      <c r="G70" s="89" t="s">
        <v>645</v>
      </c>
      <c r="H70" s="89" t="s">
        <v>368</v>
      </c>
      <c r="I70" s="89" t="s">
        <v>659</v>
      </c>
    </row>
    <row r="71" spans="1:11" x14ac:dyDescent="0.15">
      <c r="A71" s="51">
        <v>44266</v>
      </c>
      <c r="B71" s="83">
        <v>117</v>
      </c>
      <c r="C71" s="83">
        <v>5000</v>
      </c>
      <c r="D71" s="83">
        <f t="shared" si="1"/>
        <v>42.735042735042732</v>
      </c>
      <c r="E71" s="194"/>
      <c r="F71" s="89" t="s">
        <v>344</v>
      </c>
      <c r="G71" s="89" t="s">
        <v>645</v>
      </c>
      <c r="H71" s="89" t="s">
        <v>368</v>
      </c>
      <c r="I71" s="89" t="s">
        <v>352</v>
      </c>
    </row>
    <row r="72" spans="1:11" s="26" customFormat="1" x14ac:dyDescent="0.15">
      <c r="A72" s="51">
        <v>44259</v>
      </c>
      <c r="B72" s="83">
        <v>117</v>
      </c>
      <c r="C72" s="83">
        <v>4700</v>
      </c>
      <c r="D72" s="83">
        <f t="shared" si="1"/>
        <v>40.17094017094017</v>
      </c>
      <c r="E72" s="194"/>
      <c r="F72" s="89" t="s">
        <v>344</v>
      </c>
      <c r="G72" s="89" t="s">
        <v>645</v>
      </c>
      <c r="H72" s="89" t="s">
        <v>368</v>
      </c>
      <c r="I72" s="89" t="s">
        <v>658</v>
      </c>
      <c r="J72" s="27"/>
      <c r="K72" s="27"/>
    </row>
    <row r="73" spans="1:11" s="26" customFormat="1" x14ac:dyDescent="0.15">
      <c r="A73" s="51">
        <v>44258</v>
      </c>
      <c r="B73" s="83">
        <v>56</v>
      </c>
      <c r="C73" s="83">
        <v>3600</v>
      </c>
      <c r="D73" s="83">
        <f t="shared" si="1"/>
        <v>64.285714285714292</v>
      </c>
      <c r="E73" s="194"/>
      <c r="F73" s="89" t="s">
        <v>359</v>
      </c>
      <c r="G73" s="89" t="s">
        <v>645</v>
      </c>
      <c r="H73" s="89" t="s">
        <v>657</v>
      </c>
      <c r="I73" s="83" t="s">
        <v>357</v>
      </c>
      <c r="J73" s="27"/>
      <c r="K73" s="27"/>
    </row>
    <row r="74" spans="1:11" s="26" customFormat="1" x14ac:dyDescent="0.15">
      <c r="A74" s="51">
        <v>44257</v>
      </c>
      <c r="B74" s="83">
        <v>55.62</v>
      </c>
      <c r="C74" s="83">
        <v>3200</v>
      </c>
      <c r="D74" s="83">
        <f t="shared" si="1"/>
        <v>57.533261416756567</v>
      </c>
      <c r="E74" s="194"/>
      <c r="F74" s="89" t="s">
        <v>359</v>
      </c>
      <c r="G74" s="89" t="s">
        <v>645</v>
      </c>
      <c r="H74" s="89" t="s">
        <v>368</v>
      </c>
      <c r="I74" s="89" t="s">
        <v>352</v>
      </c>
      <c r="J74" s="27"/>
      <c r="K74" s="27"/>
    </row>
    <row r="75" spans="1:11" s="26" customFormat="1" x14ac:dyDescent="0.15">
      <c r="A75" s="51">
        <v>44247</v>
      </c>
      <c r="B75" s="83">
        <v>92</v>
      </c>
      <c r="C75" s="83">
        <v>4000</v>
      </c>
      <c r="D75" s="83">
        <f t="shared" si="1"/>
        <v>43.478260869565219</v>
      </c>
      <c r="E75" s="83">
        <f>ROUND(AVERAGE(D75),2)</f>
        <v>43.48</v>
      </c>
      <c r="F75" s="89" t="s">
        <v>339</v>
      </c>
      <c r="G75" s="89" t="s">
        <v>645</v>
      </c>
      <c r="H75" s="89" t="s">
        <v>368</v>
      </c>
      <c r="I75" s="83" t="s">
        <v>358</v>
      </c>
      <c r="J75" s="27"/>
      <c r="K75" s="27"/>
    </row>
    <row r="76" spans="1:11" s="26" customFormat="1" x14ac:dyDescent="0.15">
      <c r="A76" s="51">
        <v>44207</v>
      </c>
      <c r="B76" s="83">
        <v>79</v>
      </c>
      <c r="C76" s="83">
        <v>4000</v>
      </c>
      <c r="D76" s="83">
        <f t="shared" si="1"/>
        <v>50.632911392405063</v>
      </c>
      <c r="E76" s="83">
        <f>ROUND(AVERAGE(D76),2)</f>
        <v>50.63</v>
      </c>
      <c r="F76" s="89" t="s">
        <v>339</v>
      </c>
      <c r="G76" s="89" t="s">
        <v>645</v>
      </c>
      <c r="H76" s="89" t="s">
        <v>368</v>
      </c>
      <c r="I76" s="83" t="s">
        <v>650</v>
      </c>
      <c r="J76" s="27"/>
      <c r="K76" s="27"/>
    </row>
    <row r="77" spans="1:11" x14ac:dyDescent="0.15">
      <c r="A77" s="51">
        <v>44185</v>
      </c>
      <c r="B77" s="83">
        <v>87</v>
      </c>
      <c r="C77" s="83">
        <v>4000</v>
      </c>
      <c r="D77" s="83">
        <f t="shared" si="1"/>
        <v>45.977011494252871</v>
      </c>
      <c r="E77" s="83">
        <f>ROUND(AVERAGE(D77),2)</f>
        <v>45.98</v>
      </c>
      <c r="F77" s="89" t="s">
        <v>339</v>
      </c>
      <c r="G77" s="89" t="s">
        <v>645</v>
      </c>
      <c r="H77" s="89" t="s">
        <v>368</v>
      </c>
      <c r="I77" s="83" t="s">
        <v>360</v>
      </c>
    </row>
    <row r="78" spans="1:11" x14ac:dyDescent="0.15">
      <c r="A78" s="51">
        <v>44159</v>
      </c>
      <c r="B78" s="83">
        <v>100</v>
      </c>
      <c r="C78" s="83">
        <v>4800</v>
      </c>
      <c r="D78" s="83">
        <f t="shared" si="1"/>
        <v>48</v>
      </c>
      <c r="E78" s="194">
        <f>ROUND(AVERAGE(D78:D81),2)</f>
        <v>49.08</v>
      </c>
      <c r="F78" s="89" t="s">
        <v>344</v>
      </c>
      <c r="G78" s="89" t="s">
        <v>645</v>
      </c>
      <c r="H78" s="89" t="s">
        <v>368</v>
      </c>
      <c r="I78" s="83" t="s">
        <v>355</v>
      </c>
    </row>
    <row r="79" spans="1:11" x14ac:dyDescent="0.15">
      <c r="A79" s="51">
        <v>44158</v>
      </c>
      <c r="B79" s="83">
        <v>89</v>
      </c>
      <c r="C79" s="83">
        <v>3400</v>
      </c>
      <c r="D79" s="83">
        <f t="shared" si="1"/>
        <v>38.202247191011239</v>
      </c>
      <c r="E79" s="194"/>
      <c r="F79" s="89" t="s">
        <v>339</v>
      </c>
      <c r="G79" s="89" t="s">
        <v>645</v>
      </c>
      <c r="H79" s="89" t="s">
        <v>657</v>
      </c>
      <c r="I79" s="83" t="s">
        <v>360</v>
      </c>
    </row>
    <row r="80" spans="1:11" x14ac:dyDescent="0.15">
      <c r="A80" s="51">
        <v>44152</v>
      </c>
      <c r="B80" s="83">
        <v>58</v>
      </c>
      <c r="C80" s="83">
        <v>3100</v>
      </c>
      <c r="D80" s="83">
        <f t="shared" si="1"/>
        <v>53.448275862068968</v>
      </c>
      <c r="E80" s="194"/>
      <c r="F80" s="89" t="s">
        <v>354</v>
      </c>
      <c r="G80" s="89" t="s">
        <v>645</v>
      </c>
      <c r="H80" s="89" t="s">
        <v>657</v>
      </c>
      <c r="I80" s="83" t="s">
        <v>660</v>
      </c>
    </row>
    <row r="81" spans="1:9" x14ac:dyDescent="0.15">
      <c r="A81" s="51">
        <v>44142</v>
      </c>
      <c r="B81" s="83">
        <v>60</v>
      </c>
      <c r="C81" s="83">
        <v>3400</v>
      </c>
      <c r="D81" s="83">
        <f t="shared" si="1"/>
        <v>56.666666666666664</v>
      </c>
      <c r="E81" s="194"/>
      <c r="F81" s="89" t="s">
        <v>354</v>
      </c>
      <c r="G81" s="89" t="s">
        <v>645</v>
      </c>
      <c r="H81" s="89" t="s">
        <v>657</v>
      </c>
      <c r="I81" s="89" t="s">
        <v>661</v>
      </c>
    </row>
    <row r="82" spans="1:9" x14ac:dyDescent="0.15">
      <c r="A82" s="51">
        <v>44117</v>
      </c>
      <c r="B82" s="83">
        <v>60</v>
      </c>
      <c r="C82" s="83">
        <v>3000</v>
      </c>
      <c r="D82" s="83">
        <f t="shared" si="1"/>
        <v>50</v>
      </c>
      <c r="E82" s="83">
        <f>ROUND(AVERAGE(D82),2)</f>
        <v>50</v>
      </c>
      <c r="F82" s="89" t="s">
        <v>354</v>
      </c>
      <c r="G82" s="89" t="s">
        <v>645</v>
      </c>
      <c r="H82" s="89" t="s">
        <v>368</v>
      </c>
      <c r="I82" s="89" t="s">
        <v>661</v>
      </c>
    </row>
    <row r="83" spans="1:9" x14ac:dyDescent="0.15">
      <c r="A83" s="51">
        <v>44103</v>
      </c>
      <c r="B83" s="83">
        <v>59.16</v>
      </c>
      <c r="C83" s="83">
        <v>2800</v>
      </c>
      <c r="D83" s="83">
        <f t="shared" si="1"/>
        <v>47.329276538201491</v>
      </c>
      <c r="E83" s="194">
        <f>ROUND(AVERAGE(D83:D86),2)</f>
        <v>54.95</v>
      </c>
      <c r="F83" s="89" t="s">
        <v>354</v>
      </c>
      <c r="G83" s="89" t="s">
        <v>645</v>
      </c>
      <c r="H83" s="89" t="s">
        <v>657</v>
      </c>
      <c r="I83" s="89" t="s">
        <v>661</v>
      </c>
    </row>
    <row r="84" spans="1:9" x14ac:dyDescent="0.15">
      <c r="A84" s="51">
        <v>44094</v>
      </c>
      <c r="B84" s="83">
        <v>59</v>
      </c>
      <c r="C84" s="83">
        <v>3200</v>
      </c>
      <c r="D84" s="83">
        <f t="shared" si="1"/>
        <v>54.237288135593218</v>
      </c>
      <c r="E84" s="194"/>
      <c r="F84" s="89" t="s">
        <v>354</v>
      </c>
      <c r="G84" s="89" t="s">
        <v>645</v>
      </c>
      <c r="H84" s="89" t="s">
        <v>368</v>
      </c>
      <c r="I84" s="83" t="s">
        <v>360</v>
      </c>
    </row>
    <row r="85" spans="1:9" x14ac:dyDescent="0.15">
      <c r="A85" s="51">
        <v>44091</v>
      </c>
      <c r="B85" s="83">
        <v>56</v>
      </c>
      <c r="C85" s="83">
        <v>3400</v>
      </c>
      <c r="D85" s="83">
        <f t="shared" si="1"/>
        <v>60.714285714285715</v>
      </c>
      <c r="E85" s="194"/>
      <c r="F85" s="89" t="s">
        <v>354</v>
      </c>
      <c r="G85" s="89" t="s">
        <v>645</v>
      </c>
      <c r="H85" s="89" t="s">
        <v>368</v>
      </c>
      <c r="I85" s="83" t="s">
        <v>360</v>
      </c>
    </row>
    <row r="86" spans="1:9" x14ac:dyDescent="0.15">
      <c r="A86" s="51">
        <v>44075</v>
      </c>
      <c r="B86" s="83">
        <v>55.62</v>
      </c>
      <c r="C86" s="83">
        <v>3200</v>
      </c>
      <c r="D86" s="83">
        <f t="shared" si="1"/>
        <v>57.533261416756567</v>
      </c>
      <c r="E86" s="194"/>
      <c r="F86" s="89" t="s">
        <v>354</v>
      </c>
      <c r="G86" s="89" t="s">
        <v>645</v>
      </c>
      <c r="H86" s="89" t="s">
        <v>368</v>
      </c>
      <c r="I86" s="89" t="s">
        <v>352</v>
      </c>
    </row>
    <row r="87" spans="1:9" x14ac:dyDescent="0.15">
      <c r="A87" s="51">
        <v>44073</v>
      </c>
      <c r="B87" s="83">
        <v>103</v>
      </c>
      <c r="C87" s="83">
        <v>4700</v>
      </c>
      <c r="D87" s="83">
        <f t="shared" si="1"/>
        <v>45.631067961165051</v>
      </c>
      <c r="E87" s="194">
        <f>ROUND(AVERAGE(D87:D90),2)</f>
        <v>46.93</v>
      </c>
      <c r="F87" s="89" t="s">
        <v>344</v>
      </c>
      <c r="G87" s="89" t="s">
        <v>645</v>
      </c>
      <c r="H87" s="89" t="s">
        <v>368</v>
      </c>
      <c r="I87" s="83" t="s">
        <v>651</v>
      </c>
    </row>
    <row r="88" spans="1:9" x14ac:dyDescent="0.15">
      <c r="A88" s="51">
        <v>44073</v>
      </c>
      <c r="B88" s="83">
        <v>78.06</v>
      </c>
      <c r="C88" s="83">
        <v>3600</v>
      </c>
      <c r="D88" s="83">
        <f t="shared" si="1"/>
        <v>46.118370484242888</v>
      </c>
      <c r="E88" s="194"/>
      <c r="F88" s="89" t="s">
        <v>339</v>
      </c>
      <c r="G88" s="89" t="s">
        <v>645</v>
      </c>
      <c r="H88" s="89" t="s">
        <v>368</v>
      </c>
      <c r="I88" s="83" t="s">
        <v>357</v>
      </c>
    </row>
    <row r="89" spans="1:9" x14ac:dyDescent="0.15">
      <c r="A89" s="51">
        <v>44063</v>
      </c>
      <c r="B89" s="83">
        <v>87</v>
      </c>
      <c r="C89" s="83">
        <v>4000</v>
      </c>
      <c r="D89" s="83">
        <f t="shared" si="1"/>
        <v>45.977011494252871</v>
      </c>
      <c r="E89" s="194"/>
      <c r="F89" s="89" t="s">
        <v>339</v>
      </c>
      <c r="G89" s="89" t="s">
        <v>645</v>
      </c>
      <c r="H89" s="89" t="s">
        <v>368</v>
      </c>
      <c r="I89" s="83" t="s">
        <v>360</v>
      </c>
    </row>
    <row r="90" spans="1:9" x14ac:dyDescent="0.15">
      <c r="A90" s="51">
        <v>44051</v>
      </c>
      <c r="B90" s="83">
        <v>60</v>
      </c>
      <c r="C90" s="83">
        <v>3000</v>
      </c>
      <c r="D90" s="83">
        <f t="shared" si="1"/>
        <v>50</v>
      </c>
      <c r="E90" s="194"/>
      <c r="F90" s="89" t="s">
        <v>354</v>
      </c>
      <c r="G90" s="89" t="s">
        <v>645</v>
      </c>
      <c r="H90" s="89" t="s">
        <v>368</v>
      </c>
      <c r="I90" s="83" t="s">
        <v>357</v>
      </c>
    </row>
  </sheetData>
  <mergeCells count="53">
    <mergeCell ref="A1:F1"/>
    <mergeCell ref="A3:A5"/>
    <mergeCell ref="E3:E5"/>
    <mergeCell ref="F3:F5"/>
    <mergeCell ref="J4:J6"/>
    <mergeCell ref="A6:A8"/>
    <mergeCell ref="E6:E8"/>
    <mergeCell ref="F6:F8"/>
    <mergeCell ref="A23:A25"/>
    <mergeCell ref="E23:E25"/>
    <mergeCell ref="F23:F25"/>
    <mergeCell ref="A9:A11"/>
    <mergeCell ref="E9:E11"/>
    <mergeCell ref="F9:F11"/>
    <mergeCell ref="A12:A14"/>
    <mergeCell ref="E12:E14"/>
    <mergeCell ref="F12:F14"/>
    <mergeCell ref="A16:E16"/>
    <mergeCell ref="A18:F18"/>
    <mergeCell ref="A20:A22"/>
    <mergeCell ref="E20:E22"/>
    <mergeCell ref="F20:F22"/>
    <mergeCell ref="A40:A42"/>
    <mergeCell ref="E40:E42"/>
    <mergeCell ref="F40:F42"/>
    <mergeCell ref="A26:A28"/>
    <mergeCell ref="E26:E28"/>
    <mergeCell ref="F26:F28"/>
    <mergeCell ref="A29:A31"/>
    <mergeCell ref="E29:E31"/>
    <mergeCell ref="F29:F31"/>
    <mergeCell ref="A32:A34"/>
    <mergeCell ref="E32:E34"/>
    <mergeCell ref="F32:F34"/>
    <mergeCell ref="A36:E36"/>
    <mergeCell ref="A38:F38"/>
    <mergeCell ref="A49:A51"/>
    <mergeCell ref="E49:E51"/>
    <mergeCell ref="F49:F51"/>
    <mergeCell ref="A53:E53"/>
    <mergeCell ref="A43:A45"/>
    <mergeCell ref="E43:E45"/>
    <mergeCell ref="F43:F45"/>
    <mergeCell ref="A46:A48"/>
    <mergeCell ref="E46:E48"/>
    <mergeCell ref="F46:F48"/>
    <mergeCell ref="E57:E60"/>
    <mergeCell ref="E87:E90"/>
    <mergeCell ref="E83:E86"/>
    <mergeCell ref="E78:E81"/>
    <mergeCell ref="E69:E74"/>
    <mergeCell ref="E66:E68"/>
    <mergeCell ref="E62:E6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3"/>
  <sheetViews>
    <sheetView tabSelected="1" zoomScale="90" zoomScaleNormal="90" workbookViewId="0">
      <selection activeCell="J6" sqref="J6"/>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3.875" style="26" customWidth="1"/>
    <col min="8" max="8" width="21.75" style="26" hidden="1" customWidth="1"/>
    <col min="9" max="9" width="12.25" style="26" customWidth="1"/>
    <col min="10" max="10" width="11.375" style="27" customWidth="1"/>
    <col min="11" max="11" width="9.75" style="27" customWidth="1"/>
    <col min="12" max="12" width="8.25" style="27" customWidth="1"/>
    <col min="13" max="13" width="13.875" style="27" customWidth="1"/>
    <col min="14" max="14" width="9" style="27"/>
    <col min="15" max="15" width="9" style="46"/>
    <col min="16" max="16384" width="9" style="27"/>
  </cols>
  <sheetData>
    <row r="1" spans="1:15" ht="15" x14ac:dyDescent="0.15">
      <c r="A1" s="200" t="s">
        <v>390</v>
      </c>
      <c r="B1" s="200"/>
      <c r="C1" s="200"/>
      <c r="D1" s="200"/>
      <c r="E1" s="200"/>
      <c r="F1" s="200"/>
      <c r="G1" s="200"/>
      <c r="H1" s="200"/>
      <c r="I1" s="99"/>
    </row>
    <row r="2" spans="1:15" x14ac:dyDescent="0.15">
      <c r="A2" s="100" t="s">
        <v>389</v>
      </c>
      <c r="B2" s="101" t="s">
        <v>96</v>
      </c>
      <c r="C2" s="101" t="s">
        <v>97</v>
      </c>
      <c r="D2" s="100" t="s">
        <v>836</v>
      </c>
      <c r="E2" s="100" t="s">
        <v>827</v>
      </c>
      <c r="F2" s="101" t="str">
        <f>[3]富润家园数据!E4</f>
        <v>样本数量</v>
      </c>
      <c r="G2" s="101" t="str">
        <f>D2</f>
        <v>含物业费、含供暖费平均租金单价</v>
      </c>
      <c r="H2" s="120" t="str">
        <f>E2</f>
        <v>含物业费、不含供暖费平均租金单价</v>
      </c>
      <c r="I2" s="27"/>
      <c r="N2" s="46"/>
      <c r="O2" s="27"/>
    </row>
    <row r="3" spans="1:15" x14ac:dyDescent="0.15">
      <c r="A3" s="194" t="s">
        <v>386</v>
      </c>
      <c r="B3" s="59"/>
      <c r="C3" s="29"/>
      <c r="D3" s="30"/>
      <c r="E3" s="157"/>
      <c r="F3" s="201">
        <f>SUM(C3:C5)</f>
        <v>2</v>
      </c>
      <c r="G3" s="194">
        <f>ROUND(AVERAGE(D3:D5),2)</f>
        <v>45.75</v>
      </c>
      <c r="H3" s="194">
        <f>ROUND(AVERAGE(E3:E5),2)</f>
        <v>47.25</v>
      </c>
      <c r="I3" s="116"/>
      <c r="J3" s="116" t="s">
        <v>98</v>
      </c>
      <c r="K3" s="116" t="s">
        <v>99</v>
      </c>
      <c r="L3" s="116" t="s">
        <v>100</v>
      </c>
      <c r="M3" s="171" t="str">
        <f>泰河园三里!M3</f>
        <v>扣减物业费取暖费结果</v>
      </c>
      <c r="N3" s="46"/>
      <c r="O3" s="27"/>
    </row>
    <row r="4" spans="1:15" x14ac:dyDescent="0.15">
      <c r="A4" s="194"/>
      <c r="B4" s="59">
        <v>44044</v>
      </c>
      <c r="C4" s="29">
        <v>1</v>
      </c>
      <c r="D4" s="30">
        <f>中指成交数据!AT95</f>
        <v>45.26</v>
      </c>
      <c r="E4" s="157">
        <f>D4+$J$44</f>
        <v>46.76</v>
      </c>
      <c r="F4" s="201"/>
      <c r="G4" s="194"/>
      <c r="H4" s="194"/>
      <c r="I4" s="116" t="s">
        <v>101</v>
      </c>
      <c r="J4" s="119">
        <f>G16</f>
        <v>47.65</v>
      </c>
      <c r="K4" s="116"/>
      <c r="L4" s="210">
        <f>SUM(J4:J6)/3</f>
        <v>48.363333333333337</v>
      </c>
      <c r="M4" s="210">
        <f>L4-J44-J46</f>
        <v>44.363333333333337</v>
      </c>
      <c r="N4" s="46"/>
      <c r="O4" s="27"/>
    </row>
    <row r="5" spans="1:15" x14ac:dyDescent="0.15">
      <c r="A5" s="194"/>
      <c r="B5" s="59">
        <v>44075</v>
      </c>
      <c r="C5" s="29">
        <v>1</v>
      </c>
      <c r="D5" s="30">
        <f>中指成交数据!AP95</f>
        <v>46.24</v>
      </c>
      <c r="E5" s="157">
        <f t="shared" ref="E5:E15" si="0">D5+$J$44</f>
        <v>47.74</v>
      </c>
      <c r="F5" s="201"/>
      <c r="G5" s="194"/>
      <c r="H5" s="194"/>
      <c r="I5" s="116" t="s">
        <v>102</v>
      </c>
      <c r="J5" s="119">
        <f>G33</f>
        <v>48.57</v>
      </c>
      <c r="K5" s="116"/>
      <c r="L5" s="210"/>
      <c r="M5" s="210"/>
      <c r="N5" s="46"/>
      <c r="O5" s="27"/>
    </row>
    <row r="6" spans="1:15" x14ac:dyDescent="0.15">
      <c r="A6" s="194" t="s">
        <v>387</v>
      </c>
      <c r="B6" s="59">
        <v>44105</v>
      </c>
      <c r="C6" s="29">
        <v>2</v>
      </c>
      <c r="D6" s="30">
        <f>中指成交数据!AL95</f>
        <v>46.26</v>
      </c>
      <c r="E6" s="157">
        <f t="shared" si="0"/>
        <v>47.76</v>
      </c>
      <c r="F6" s="201">
        <f>SUM(C6:C8)</f>
        <v>7</v>
      </c>
      <c r="G6" s="194">
        <f>ROUND(AVERAGE(D6:D8),2)</f>
        <v>46</v>
      </c>
      <c r="H6" s="194">
        <f>ROUND(AVERAGE(E6:E8),2)</f>
        <v>47.5</v>
      </c>
      <c r="I6" s="116" t="s">
        <v>103</v>
      </c>
      <c r="J6" s="119">
        <f>G50</f>
        <v>48.87</v>
      </c>
      <c r="K6" s="116"/>
      <c r="L6" s="210"/>
      <c r="M6" s="210"/>
      <c r="N6" s="46"/>
      <c r="O6" s="27"/>
    </row>
    <row r="7" spans="1:15" x14ac:dyDescent="0.15">
      <c r="A7" s="194"/>
      <c r="B7" s="59">
        <v>44136</v>
      </c>
      <c r="C7" s="29">
        <v>3</v>
      </c>
      <c r="D7" s="30">
        <f>中指成交数据!AH95</f>
        <v>46.34</v>
      </c>
      <c r="E7" s="157">
        <f t="shared" si="0"/>
        <v>47.84</v>
      </c>
      <c r="F7" s="201"/>
      <c r="G7" s="194"/>
      <c r="H7" s="194"/>
      <c r="I7" s="27"/>
      <c r="N7" s="46"/>
      <c r="O7" s="27"/>
    </row>
    <row r="8" spans="1:15" x14ac:dyDescent="0.15">
      <c r="A8" s="194"/>
      <c r="B8" s="59">
        <v>44166</v>
      </c>
      <c r="C8" s="29">
        <v>2</v>
      </c>
      <c r="D8" s="30">
        <f>中指成交数据!AD95</f>
        <v>45.4</v>
      </c>
      <c r="E8" s="157">
        <f t="shared" si="0"/>
        <v>46.9</v>
      </c>
      <c r="F8" s="201"/>
      <c r="G8" s="194"/>
      <c r="H8" s="194"/>
      <c r="I8" s="27"/>
      <c r="N8" s="46"/>
      <c r="O8" s="27"/>
    </row>
    <row r="9" spans="1:15" x14ac:dyDescent="0.15">
      <c r="A9" s="194" t="s">
        <v>154</v>
      </c>
      <c r="B9" s="59">
        <v>44197</v>
      </c>
      <c r="C9" s="29">
        <v>2</v>
      </c>
      <c r="D9" s="30">
        <f>中指成交数据!Z95</f>
        <v>45.61</v>
      </c>
      <c r="E9" s="157">
        <f t="shared" si="0"/>
        <v>47.11</v>
      </c>
      <c r="F9" s="201">
        <f>SUM(C9:C11)</f>
        <v>7</v>
      </c>
      <c r="G9" s="194">
        <f>ROUND(AVERAGE(D9:D11),2)</f>
        <v>45.92</v>
      </c>
      <c r="H9" s="194">
        <f>ROUND(AVERAGE(E9:E11),2)</f>
        <v>47.42</v>
      </c>
      <c r="I9" s="27"/>
      <c r="N9" s="46"/>
      <c r="O9" s="27"/>
    </row>
    <row r="10" spans="1:15" x14ac:dyDescent="0.15">
      <c r="A10" s="194"/>
      <c r="B10" s="59">
        <v>44228</v>
      </c>
      <c r="C10" s="29">
        <v>3</v>
      </c>
      <c r="D10" s="30">
        <f>中指成交数据!V95</f>
        <v>46.02</v>
      </c>
      <c r="E10" s="157">
        <f t="shared" si="0"/>
        <v>47.52</v>
      </c>
      <c r="F10" s="201"/>
      <c r="G10" s="194"/>
      <c r="H10" s="194"/>
      <c r="I10" s="27"/>
      <c r="N10" s="46"/>
      <c r="O10" s="27"/>
    </row>
    <row r="11" spans="1:15" x14ac:dyDescent="0.15">
      <c r="A11" s="194"/>
      <c r="B11" s="59">
        <v>44256</v>
      </c>
      <c r="C11" s="48">
        <v>2</v>
      </c>
      <c r="D11" s="114">
        <f>中指成交数据!R95</f>
        <v>46.14</v>
      </c>
      <c r="E11" s="157">
        <f t="shared" si="0"/>
        <v>47.64</v>
      </c>
      <c r="F11" s="201"/>
      <c r="G11" s="194"/>
      <c r="H11" s="194"/>
      <c r="I11" s="27"/>
      <c r="N11" s="46"/>
      <c r="O11" s="27"/>
    </row>
    <row r="12" spans="1:15" x14ac:dyDescent="0.15">
      <c r="A12" s="194" t="s">
        <v>381</v>
      </c>
      <c r="B12" s="59">
        <v>44287</v>
      </c>
      <c r="C12" s="48">
        <v>2</v>
      </c>
      <c r="D12" s="113">
        <f>中指成交数据!N95</f>
        <v>47.38</v>
      </c>
      <c r="E12" s="157">
        <f t="shared" si="0"/>
        <v>48.88</v>
      </c>
      <c r="F12" s="201">
        <f>SUM(C12:C14)</f>
        <v>8</v>
      </c>
      <c r="G12" s="194">
        <f>ROUND(AVERAGE(D12:D14),2)</f>
        <v>47.24</v>
      </c>
      <c r="H12" s="194">
        <f>ROUND(AVERAGE(E12:E14),2)</f>
        <v>48.74</v>
      </c>
      <c r="I12" s="27"/>
      <c r="N12" s="46"/>
      <c r="O12" s="27"/>
    </row>
    <row r="13" spans="1:15" x14ac:dyDescent="0.15">
      <c r="A13" s="194"/>
      <c r="B13" s="59">
        <v>44317</v>
      </c>
      <c r="C13" s="48">
        <v>3</v>
      </c>
      <c r="D13" s="113">
        <f>中指成交数据!J95</f>
        <v>46.91</v>
      </c>
      <c r="E13" s="157">
        <f t="shared" si="0"/>
        <v>48.41</v>
      </c>
      <c r="F13" s="201"/>
      <c r="G13" s="194"/>
      <c r="H13" s="194"/>
      <c r="I13" s="27"/>
      <c r="N13" s="46"/>
      <c r="O13" s="27"/>
    </row>
    <row r="14" spans="1:15" x14ac:dyDescent="0.15">
      <c r="A14" s="194"/>
      <c r="B14" s="59">
        <v>44348</v>
      </c>
      <c r="C14" s="48">
        <v>3</v>
      </c>
      <c r="D14" s="113">
        <f>中指成交数据!F95</f>
        <v>47.44</v>
      </c>
      <c r="E14" s="157">
        <f t="shared" si="0"/>
        <v>48.94</v>
      </c>
      <c r="F14" s="201"/>
      <c r="G14" s="194"/>
      <c r="H14" s="194"/>
      <c r="I14" s="27"/>
      <c r="N14" s="46"/>
      <c r="O14" s="27"/>
    </row>
    <row r="15" spans="1:15" x14ac:dyDescent="0.15">
      <c r="A15" s="60" t="s">
        <v>380</v>
      </c>
      <c r="B15" s="59">
        <v>44378</v>
      </c>
      <c r="C15" s="48">
        <v>2</v>
      </c>
      <c r="D15" s="113">
        <f>中指成交数据!B95</f>
        <v>53.36</v>
      </c>
      <c r="E15" s="157">
        <f t="shared" si="0"/>
        <v>54.86</v>
      </c>
      <c r="F15" s="114">
        <v>2</v>
      </c>
      <c r="G15" s="167">
        <f>ROUND(AVERAGE(D15),2)</f>
        <v>53.36</v>
      </c>
      <c r="H15" s="115">
        <f>ROUND(AVERAGE(E15),2)</f>
        <v>54.86</v>
      </c>
      <c r="I15" s="27"/>
      <c r="N15" s="46"/>
      <c r="O15" s="27"/>
    </row>
    <row r="16" spans="1:15" x14ac:dyDescent="0.15">
      <c r="A16" s="211" t="s">
        <v>104</v>
      </c>
      <c r="B16" s="212"/>
      <c r="C16" s="212"/>
      <c r="D16" s="212"/>
      <c r="E16" s="213"/>
      <c r="F16" s="214"/>
      <c r="G16" s="105">
        <f>ROUND(AVERAGE(G3:G15),2)</f>
        <v>47.65</v>
      </c>
      <c r="H16" s="105">
        <f>ROUND(AVERAGE(H3:H15),2)</f>
        <v>49.15</v>
      </c>
      <c r="I16" s="27"/>
      <c r="N16" s="46"/>
      <c r="O16" s="27"/>
    </row>
    <row r="17" spans="1:15" x14ac:dyDescent="0.15">
      <c r="I17" s="27"/>
    </row>
    <row r="18" spans="1:15" ht="15" x14ac:dyDescent="0.15">
      <c r="A18" s="200" t="s">
        <v>643</v>
      </c>
      <c r="B18" s="200"/>
      <c r="C18" s="200"/>
      <c r="D18" s="200"/>
      <c r="E18" s="200"/>
      <c r="F18" s="200"/>
      <c r="G18" s="200"/>
      <c r="H18" s="200"/>
    </row>
    <row r="19" spans="1:15" ht="15" x14ac:dyDescent="0.15">
      <c r="A19" s="113" t="str">
        <f>A2</f>
        <v>时间</v>
      </c>
      <c r="B19" s="113" t="s">
        <v>105</v>
      </c>
      <c r="C19" s="113" t="s">
        <v>106</v>
      </c>
      <c r="D19" s="172" t="str">
        <f>D2</f>
        <v>含物业费、含供暖费平均租金单价</v>
      </c>
      <c r="E19" s="100" t="s">
        <v>827</v>
      </c>
      <c r="F19" s="113" t="str">
        <f>F2</f>
        <v>样本数量</v>
      </c>
      <c r="G19" s="166" t="str">
        <f>G2</f>
        <v>含物业费、含供暖费平均租金单价</v>
      </c>
      <c r="H19" s="120" t="str">
        <f>E19</f>
        <v>含物业费、不含供暖费平均租金单价</v>
      </c>
      <c r="I19" s="98"/>
      <c r="N19" s="46"/>
      <c r="O19" s="27"/>
    </row>
    <row r="20" spans="1:15" x14ac:dyDescent="0.15">
      <c r="A20" s="194" t="s">
        <v>386</v>
      </c>
      <c r="B20" s="59">
        <v>44013</v>
      </c>
      <c r="C20" s="82"/>
      <c r="D20" s="30" t="s">
        <v>322</v>
      </c>
      <c r="E20" s="157" t="s">
        <v>829</v>
      </c>
      <c r="F20" s="208">
        <f>SUM(C20:C21)</f>
        <v>0</v>
      </c>
      <c r="G20" s="194">
        <f>ROUND(AVERAGE(D20:D22),2)</f>
        <v>49.53</v>
      </c>
      <c r="H20" s="194">
        <f>ROUND(AVERAGE(E20:E22),2)</f>
        <v>51.03</v>
      </c>
      <c r="I20" s="27"/>
      <c r="N20" s="46"/>
      <c r="O20" s="27"/>
    </row>
    <row r="21" spans="1:15" x14ac:dyDescent="0.15">
      <c r="A21" s="194"/>
      <c r="B21" s="59">
        <v>44044</v>
      </c>
      <c r="C21" s="82"/>
      <c r="D21" s="30">
        <v>45.732418680000002</v>
      </c>
      <c r="E21" s="157">
        <f t="shared" ref="E21:E32" si="1">D21+$J$44</f>
        <v>47.232418680000002</v>
      </c>
      <c r="F21" s="209"/>
      <c r="G21" s="194"/>
      <c r="H21" s="194"/>
      <c r="I21" s="27"/>
      <c r="N21" s="46"/>
      <c r="O21" s="27"/>
    </row>
    <row r="22" spans="1:15" x14ac:dyDescent="0.15">
      <c r="A22" s="194"/>
      <c r="B22" s="59">
        <v>44075</v>
      </c>
      <c r="C22" s="82"/>
      <c r="D22" s="30">
        <v>53.3179321</v>
      </c>
      <c r="E22" s="157">
        <f t="shared" si="1"/>
        <v>54.8179321</v>
      </c>
      <c r="F22" s="209"/>
      <c r="G22" s="194"/>
      <c r="H22" s="194"/>
      <c r="I22" s="27"/>
      <c r="N22" s="46"/>
      <c r="O22" s="27"/>
    </row>
    <row r="23" spans="1:15" x14ac:dyDescent="0.15">
      <c r="A23" s="194" t="s">
        <v>387</v>
      </c>
      <c r="B23" s="59">
        <v>44105</v>
      </c>
      <c r="C23" s="82"/>
      <c r="D23" s="30">
        <v>44.24289349</v>
      </c>
      <c r="E23" s="157">
        <f t="shared" si="1"/>
        <v>45.74289349</v>
      </c>
      <c r="F23" s="209">
        <f>SUM(C25:C27)</f>
        <v>0</v>
      </c>
      <c r="G23" s="194">
        <f>ROUND(AVERAGE(D23:D25),2)</f>
        <v>48.21</v>
      </c>
      <c r="H23" s="194">
        <f>ROUND(AVERAGE(E23:E25),2)</f>
        <v>49.71</v>
      </c>
      <c r="I23" s="27"/>
      <c r="N23" s="46"/>
      <c r="O23" s="27"/>
    </row>
    <row r="24" spans="1:15" x14ac:dyDescent="0.15">
      <c r="A24" s="194"/>
      <c r="B24" s="59">
        <v>44136</v>
      </c>
      <c r="C24" s="82"/>
      <c r="D24" s="30">
        <v>46.704380999999998</v>
      </c>
      <c r="E24" s="157">
        <f t="shared" si="1"/>
        <v>48.204380999999998</v>
      </c>
      <c r="F24" s="209"/>
      <c r="G24" s="194"/>
      <c r="H24" s="194"/>
      <c r="I24" s="27"/>
      <c r="N24" s="46"/>
      <c r="O24" s="27"/>
    </row>
    <row r="25" spans="1:15" x14ac:dyDescent="0.15">
      <c r="A25" s="194"/>
      <c r="B25" s="59">
        <v>44166</v>
      </c>
      <c r="C25" s="82"/>
      <c r="D25" s="30">
        <v>53.691275169999997</v>
      </c>
      <c r="E25" s="157">
        <f t="shared" si="1"/>
        <v>55.191275169999997</v>
      </c>
      <c r="F25" s="209"/>
      <c r="G25" s="194"/>
      <c r="H25" s="194"/>
      <c r="I25" s="27"/>
      <c r="N25" s="46"/>
      <c r="O25" s="27"/>
    </row>
    <row r="26" spans="1:15" x14ac:dyDescent="0.15">
      <c r="A26" s="194" t="s">
        <v>154</v>
      </c>
      <c r="B26" s="59">
        <v>44197</v>
      </c>
      <c r="C26" s="82"/>
      <c r="D26" s="30">
        <v>45.474088360000003</v>
      </c>
      <c r="E26" s="157">
        <f t="shared" si="1"/>
        <v>46.974088360000003</v>
      </c>
      <c r="F26" s="209">
        <f>SUM(C28:C30)</f>
        <v>0</v>
      </c>
      <c r="G26" s="194">
        <f>ROUND(AVERAGE(D26:D28),2)</f>
        <v>46.73</v>
      </c>
      <c r="H26" s="194">
        <f>ROUND(AVERAGE(E26:E28),2)</f>
        <v>48.23</v>
      </c>
      <c r="I26" s="27"/>
      <c r="N26" s="46"/>
      <c r="O26" s="27"/>
    </row>
    <row r="27" spans="1:15" x14ac:dyDescent="0.15">
      <c r="A27" s="194"/>
      <c r="B27" s="59">
        <v>44228</v>
      </c>
      <c r="C27" s="82"/>
      <c r="D27" s="30" t="s">
        <v>765</v>
      </c>
      <c r="E27" s="157" t="s">
        <v>829</v>
      </c>
      <c r="F27" s="209"/>
      <c r="G27" s="194"/>
      <c r="H27" s="194"/>
      <c r="I27" s="27"/>
      <c r="N27" s="46"/>
      <c r="O27" s="27"/>
    </row>
    <row r="28" spans="1:15" x14ac:dyDescent="0.15">
      <c r="A28" s="194"/>
      <c r="B28" s="59">
        <v>44256</v>
      </c>
      <c r="C28" s="82"/>
      <c r="D28" s="30">
        <v>47.978630940000002</v>
      </c>
      <c r="E28" s="157">
        <f t="shared" si="1"/>
        <v>49.478630940000002</v>
      </c>
      <c r="F28" s="209"/>
      <c r="G28" s="194"/>
      <c r="H28" s="194"/>
      <c r="I28" s="27"/>
      <c r="N28" s="46"/>
      <c r="O28" s="27"/>
    </row>
    <row r="29" spans="1:15" x14ac:dyDescent="0.15">
      <c r="A29" s="194" t="s">
        <v>381</v>
      </c>
      <c r="B29" s="59">
        <v>44287</v>
      </c>
      <c r="C29" s="82"/>
      <c r="D29" s="30">
        <v>48.600105650000003</v>
      </c>
      <c r="E29" s="157">
        <f t="shared" si="1"/>
        <v>50.100105650000003</v>
      </c>
      <c r="F29" s="209"/>
      <c r="G29" s="194">
        <f>ROUND(AVERAGE(D29:D31),2)</f>
        <v>47.75</v>
      </c>
      <c r="H29" s="194">
        <f>ROUND(AVERAGE(E29:E31),2)</f>
        <v>49.25</v>
      </c>
      <c r="I29" s="27"/>
      <c r="N29" s="46"/>
      <c r="O29" s="27"/>
    </row>
    <row r="30" spans="1:15" x14ac:dyDescent="0.15">
      <c r="A30" s="194"/>
      <c r="B30" s="59">
        <v>44317</v>
      </c>
      <c r="C30" s="82"/>
      <c r="D30" s="30">
        <v>45.140944050000002</v>
      </c>
      <c r="E30" s="157">
        <f t="shared" si="1"/>
        <v>46.640944050000002</v>
      </c>
      <c r="F30" s="209"/>
      <c r="G30" s="194"/>
      <c r="H30" s="194"/>
      <c r="I30" s="27"/>
      <c r="N30" s="46"/>
      <c r="O30" s="27"/>
    </row>
    <row r="31" spans="1:15" x14ac:dyDescent="0.15">
      <c r="A31" s="194"/>
      <c r="B31" s="59">
        <v>44348</v>
      </c>
      <c r="C31" s="82"/>
      <c r="D31" s="30">
        <v>49.519807919999998</v>
      </c>
      <c r="E31" s="157">
        <f t="shared" si="1"/>
        <v>51.019807919999998</v>
      </c>
      <c r="F31" s="215"/>
      <c r="G31" s="194"/>
      <c r="H31" s="194"/>
      <c r="I31" s="27"/>
      <c r="N31" s="46"/>
      <c r="O31" s="27"/>
    </row>
    <row r="32" spans="1:15" x14ac:dyDescent="0.15">
      <c r="A32" s="60" t="s">
        <v>380</v>
      </c>
      <c r="B32" s="59">
        <v>44378</v>
      </c>
      <c r="C32" s="82"/>
      <c r="D32" s="30">
        <v>50.60769389</v>
      </c>
      <c r="E32" s="157">
        <f t="shared" si="1"/>
        <v>52.10769389</v>
      </c>
      <c r="F32" s="118">
        <f>SUM(C32:C32)</f>
        <v>0</v>
      </c>
      <c r="G32" s="167">
        <f>ROUND(AVERAGE(D32),2)</f>
        <v>50.61</v>
      </c>
      <c r="H32" s="115">
        <f>ROUND(AVERAGE(E32),2)</f>
        <v>52.11</v>
      </c>
      <c r="I32" s="27"/>
      <c r="N32" s="46"/>
      <c r="O32" s="27"/>
    </row>
    <row r="33" spans="1:20" x14ac:dyDescent="0.15">
      <c r="A33" s="204" t="s">
        <v>98</v>
      </c>
      <c r="B33" s="205"/>
      <c r="C33" s="205"/>
      <c r="D33" s="205"/>
      <c r="E33" s="206"/>
      <c r="F33" s="207"/>
      <c r="G33" s="105">
        <f>ROUND(AVERAGE(G20:G32),2)</f>
        <v>48.57</v>
      </c>
      <c r="H33" s="105">
        <f>ROUND(AVERAGE(H20:H32),2)</f>
        <v>50.07</v>
      </c>
      <c r="I33" s="27"/>
      <c r="N33" s="46"/>
      <c r="O33" s="27"/>
    </row>
    <row r="34" spans="1:20" x14ac:dyDescent="0.15">
      <c r="I34" s="27"/>
    </row>
    <row r="35" spans="1:20" ht="15" x14ac:dyDescent="0.15">
      <c r="A35" s="200" t="s">
        <v>391</v>
      </c>
      <c r="B35" s="200"/>
      <c r="C35" s="200"/>
      <c r="D35" s="200"/>
      <c r="E35" s="200"/>
      <c r="F35" s="200"/>
      <c r="G35" s="200"/>
      <c r="H35" s="200"/>
    </row>
    <row r="36" spans="1:20" x14ac:dyDescent="0.15">
      <c r="A36" s="113" t="str">
        <f>A2</f>
        <v>时间</v>
      </c>
      <c r="B36" s="113" t="s">
        <v>105</v>
      </c>
      <c r="C36" s="113" t="s">
        <v>106</v>
      </c>
      <c r="D36" s="120" t="str">
        <f>D19</f>
        <v>含物业费、含供暖费平均租金单价</v>
      </c>
      <c r="E36" s="100" t="s">
        <v>827</v>
      </c>
      <c r="F36" s="113" t="str">
        <f>F2</f>
        <v>样本数量</v>
      </c>
      <c r="G36" s="166" t="str">
        <f>G19</f>
        <v>含物业费、含供暖费平均租金单价</v>
      </c>
      <c r="H36" s="120" t="str">
        <f>E36</f>
        <v>含物业费、不含供暖费平均租金单价</v>
      </c>
      <c r="N36" s="46"/>
      <c r="O36" s="27"/>
    </row>
    <row r="37" spans="1:20" x14ac:dyDescent="0.15">
      <c r="A37" s="194" t="s">
        <v>386</v>
      </c>
      <c r="B37" s="59"/>
      <c r="C37" s="113"/>
      <c r="D37" s="115"/>
      <c r="E37" s="158"/>
      <c r="F37" s="201">
        <f>SUM(C37:C39)</f>
        <v>8</v>
      </c>
      <c r="G37" s="195">
        <f>ROUND(AVERAGE(D37:D39),2)</f>
        <v>48.16</v>
      </c>
      <c r="H37" s="195">
        <f>ROUND(AVERAGE(E37:E39),2)</f>
        <v>49.66</v>
      </c>
      <c r="I37" s="27"/>
      <c r="N37" s="46"/>
      <c r="O37" s="27"/>
      <c r="T37" s="27">
        <v>8</v>
      </c>
    </row>
    <row r="38" spans="1:20" x14ac:dyDescent="0.15">
      <c r="A38" s="194"/>
      <c r="B38" s="59">
        <v>44044</v>
      </c>
      <c r="C38" s="113">
        <v>3</v>
      </c>
      <c r="D38" s="115">
        <f>E110</f>
        <v>45.77</v>
      </c>
      <c r="E38" s="165">
        <f>D38+$J$44</f>
        <v>47.27</v>
      </c>
      <c r="F38" s="201"/>
      <c r="G38" s="194"/>
      <c r="H38" s="195"/>
      <c r="I38" s="27"/>
      <c r="N38" s="46"/>
      <c r="O38" s="27"/>
      <c r="T38" s="27">
        <v>9</v>
      </c>
    </row>
    <row r="39" spans="1:20" x14ac:dyDescent="0.15">
      <c r="A39" s="194"/>
      <c r="B39" s="59">
        <v>44075</v>
      </c>
      <c r="C39" s="113">
        <v>5</v>
      </c>
      <c r="D39" s="115">
        <f>E105</f>
        <v>50.54</v>
      </c>
      <c r="E39" s="165">
        <f>D39+$J$44</f>
        <v>52.04</v>
      </c>
      <c r="F39" s="201"/>
      <c r="G39" s="194"/>
      <c r="H39" s="195"/>
      <c r="I39" s="27"/>
      <c r="N39" s="46"/>
      <c r="O39" s="27"/>
      <c r="T39" s="27">
        <v>10</v>
      </c>
    </row>
    <row r="40" spans="1:20" x14ac:dyDescent="0.15">
      <c r="A40" s="194" t="s">
        <v>387</v>
      </c>
      <c r="B40" s="59">
        <v>44105</v>
      </c>
      <c r="C40" s="113">
        <v>2</v>
      </c>
      <c r="D40" s="115">
        <f>E103</f>
        <v>47.03</v>
      </c>
      <c r="E40" s="157">
        <f t="shared" ref="E40:E49" si="2">D40+$J$44</f>
        <v>48.53</v>
      </c>
      <c r="F40" s="201">
        <f>SUM(C40:C42)</f>
        <v>10</v>
      </c>
      <c r="G40" s="195">
        <f>ROUND(AVERAGE(D40:D42),2)</f>
        <v>45.56</v>
      </c>
      <c r="H40" s="195">
        <f>ROUND(AVERAGE(E40:E42),2)</f>
        <v>47.06</v>
      </c>
      <c r="I40" s="27"/>
      <c r="T40" s="27">
        <v>11</v>
      </c>
    </row>
    <row r="41" spans="1:20" x14ac:dyDescent="0.15">
      <c r="A41" s="194"/>
      <c r="B41" s="59">
        <v>44136</v>
      </c>
      <c r="C41" s="113">
        <v>5</v>
      </c>
      <c r="D41" s="115">
        <f>E98</f>
        <v>46.31</v>
      </c>
      <c r="E41" s="157">
        <f t="shared" si="2"/>
        <v>47.81</v>
      </c>
      <c r="F41" s="201"/>
      <c r="G41" s="194"/>
      <c r="H41" s="195"/>
      <c r="I41" s="75"/>
      <c r="N41" s="46"/>
      <c r="O41" s="27"/>
      <c r="T41" s="27">
        <v>12</v>
      </c>
    </row>
    <row r="42" spans="1:20" x14ac:dyDescent="0.15">
      <c r="A42" s="194"/>
      <c r="B42" s="59">
        <v>44166</v>
      </c>
      <c r="C42" s="113">
        <v>3</v>
      </c>
      <c r="D42" s="115">
        <f>E95</f>
        <v>43.33</v>
      </c>
      <c r="E42" s="157">
        <f t="shared" si="2"/>
        <v>44.83</v>
      </c>
      <c r="F42" s="201"/>
      <c r="G42" s="194"/>
      <c r="H42" s="195"/>
      <c r="I42" s="27"/>
      <c r="M42" s="46"/>
      <c r="O42" s="27"/>
      <c r="T42" s="27">
        <v>1</v>
      </c>
    </row>
    <row r="43" spans="1:20" x14ac:dyDescent="0.15">
      <c r="A43" s="194" t="s">
        <v>154</v>
      </c>
      <c r="B43" s="59">
        <v>44197</v>
      </c>
      <c r="C43" s="113">
        <v>7</v>
      </c>
      <c r="D43" s="115">
        <f>E88</f>
        <v>47.62</v>
      </c>
      <c r="E43" s="157">
        <f t="shared" si="2"/>
        <v>49.12</v>
      </c>
      <c r="F43" s="201">
        <f>SUM(C43:C45)</f>
        <v>11</v>
      </c>
      <c r="G43" s="195">
        <f>ROUND(AVERAGE(D43:D45),2)</f>
        <v>48.08</v>
      </c>
      <c r="H43" s="195">
        <f>ROUND(AVERAGE(E43:E45),2)</f>
        <v>49.58</v>
      </c>
      <c r="I43" s="27"/>
      <c r="M43" s="46"/>
      <c r="O43" s="27"/>
      <c r="T43" s="27">
        <v>3</v>
      </c>
    </row>
    <row r="44" spans="1:20" x14ac:dyDescent="0.15">
      <c r="A44" s="194"/>
      <c r="B44" s="59">
        <v>44228</v>
      </c>
      <c r="C44" s="113">
        <v>3</v>
      </c>
      <c r="D44" s="115">
        <f>E85</f>
        <v>46.1</v>
      </c>
      <c r="E44" s="157">
        <f t="shared" si="2"/>
        <v>47.6</v>
      </c>
      <c r="F44" s="201"/>
      <c r="G44" s="194"/>
      <c r="H44" s="195"/>
      <c r="I44" s="45" t="s">
        <v>382</v>
      </c>
      <c r="J44" s="27">
        <v>1.5</v>
      </c>
      <c r="K44" s="27" t="s">
        <v>385</v>
      </c>
      <c r="M44" s="46"/>
      <c r="O44" s="27"/>
      <c r="T44" s="27">
        <v>4</v>
      </c>
    </row>
    <row r="45" spans="1:20" x14ac:dyDescent="0.15">
      <c r="A45" s="194"/>
      <c r="B45" s="59">
        <v>44256</v>
      </c>
      <c r="C45" s="113">
        <v>1</v>
      </c>
      <c r="D45" s="115">
        <f>E84</f>
        <v>50.51</v>
      </c>
      <c r="E45" s="157">
        <f t="shared" si="2"/>
        <v>52.01</v>
      </c>
      <c r="F45" s="201"/>
      <c r="G45" s="194"/>
      <c r="H45" s="195"/>
      <c r="I45" s="45" t="s">
        <v>383</v>
      </c>
      <c r="J45" s="27">
        <v>30</v>
      </c>
      <c r="K45" s="27" t="s">
        <v>384</v>
      </c>
      <c r="M45" s="46"/>
      <c r="O45" s="27"/>
      <c r="T45" s="27">
        <v>5</v>
      </c>
    </row>
    <row r="46" spans="1:20" x14ac:dyDescent="0.15">
      <c r="A46" s="194" t="s">
        <v>381</v>
      </c>
      <c r="B46" s="59">
        <v>44287</v>
      </c>
      <c r="C46" s="113">
        <v>6</v>
      </c>
      <c r="D46" s="115">
        <f>E78</f>
        <v>49.74</v>
      </c>
      <c r="E46" s="157">
        <f t="shared" si="2"/>
        <v>51.24</v>
      </c>
      <c r="F46" s="201">
        <f>SUM(C46:C48)</f>
        <v>24</v>
      </c>
      <c r="G46" s="195">
        <f>ROUND(AVERAGE(D46:D48),2)</f>
        <v>50.15</v>
      </c>
      <c r="H46" s="195">
        <f>ROUND(AVERAGE(E46:E48),2)</f>
        <v>51.65</v>
      </c>
      <c r="I46" s="27"/>
      <c r="J46" s="27">
        <f>J45/12</f>
        <v>2.5</v>
      </c>
      <c r="M46" s="46"/>
      <c r="O46" s="27"/>
      <c r="T46" s="27">
        <v>6</v>
      </c>
    </row>
    <row r="47" spans="1:20" x14ac:dyDescent="0.15">
      <c r="A47" s="194"/>
      <c r="B47" s="59">
        <v>44317</v>
      </c>
      <c r="C47" s="113">
        <v>11</v>
      </c>
      <c r="D47" s="115">
        <f>E67</f>
        <v>50.26</v>
      </c>
      <c r="E47" s="157">
        <f t="shared" si="2"/>
        <v>51.76</v>
      </c>
      <c r="F47" s="201"/>
      <c r="G47" s="194"/>
      <c r="H47" s="195"/>
      <c r="I47" s="27"/>
      <c r="M47" s="46"/>
      <c r="O47" s="27"/>
      <c r="T47" s="27">
        <v>7</v>
      </c>
    </row>
    <row r="48" spans="1:20" x14ac:dyDescent="0.15">
      <c r="A48" s="194"/>
      <c r="B48" s="59">
        <v>44348</v>
      </c>
      <c r="C48" s="113">
        <v>7</v>
      </c>
      <c r="D48" s="115">
        <f>E60</f>
        <v>50.46</v>
      </c>
      <c r="E48" s="157">
        <f t="shared" si="2"/>
        <v>51.96</v>
      </c>
      <c r="F48" s="201"/>
      <c r="G48" s="194"/>
      <c r="H48" s="195"/>
      <c r="I48" s="27"/>
      <c r="M48" s="46"/>
      <c r="O48" s="27"/>
    </row>
    <row r="49" spans="1:15" x14ac:dyDescent="0.15">
      <c r="A49" s="60" t="s">
        <v>380</v>
      </c>
      <c r="B49" s="59">
        <v>44378</v>
      </c>
      <c r="C49" s="113">
        <v>7</v>
      </c>
      <c r="D49" s="115">
        <f>E53</f>
        <v>52.39</v>
      </c>
      <c r="E49" s="157">
        <f t="shared" si="2"/>
        <v>53.89</v>
      </c>
      <c r="F49" s="114">
        <f>C49</f>
        <v>7</v>
      </c>
      <c r="G49" s="167">
        <f>ROUND(AVERAGE(D49),2)</f>
        <v>52.39</v>
      </c>
      <c r="H49" s="115">
        <f>ROUND(AVERAGE(E49),2)</f>
        <v>53.89</v>
      </c>
      <c r="I49" s="27"/>
      <c r="M49" s="46"/>
      <c r="O49" s="27"/>
    </row>
    <row r="50" spans="1:15" x14ac:dyDescent="0.15">
      <c r="A50" s="202" t="s">
        <v>98</v>
      </c>
      <c r="B50" s="202"/>
      <c r="C50" s="202"/>
      <c r="D50" s="202"/>
      <c r="E50" s="202"/>
      <c r="F50" s="202"/>
      <c r="G50" s="105">
        <f>ROUND(AVERAGE(G37:G49),2)</f>
        <v>48.87</v>
      </c>
      <c r="H50" s="119">
        <f>ROUND(AVERAGE(H37:H49),2)</f>
        <v>50.37</v>
      </c>
      <c r="I50" s="27"/>
      <c r="M50" s="46"/>
      <c r="O50" s="27"/>
    </row>
    <row r="51" spans="1:15" x14ac:dyDescent="0.15">
      <c r="I51" s="27"/>
    </row>
    <row r="52" spans="1:15" x14ac:dyDescent="0.15">
      <c r="A52" s="31" t="s">
        <v>111</v>
      </c>
      <c r="B52" s="31" t="s">
        <v>112</v>
      </c>
      <c r="C52" s="31" t="s">
        <v>113</v>
      </c>
      <c r="D52" s="31" t="s">
        <v>114</v>
      </c>
      <c r="E52" s="120" t="s">
        <v>151</v>
      </c>
      <c r="F52" s="120" t="s">
        <v>324</v>
      </c>
      <c r="G52" s="120" t="s">
        <v>64</v>
      </c>
      <c r="H52" s="120" t="s">
        <v>644</v>
      </c>
      <c r="I52" s="120" t="s">
        <v>338</v>
      </c>
      <c r="M52" s="46"/>
      <c r="O52" s="27"/>
    </row>
    <row r="53" spans="1:15" s="93" customFormat="1" x14ac:dyDescent="0.15">
      <c r="A53" s="90">
        <v>44408</v>
      </c>
      <c r="B53" s="117">
        <v>99</v>
      </c>
      <c r="C53" s="117">
        <v>5700</v>
      </c>
      <c r="D53" s="92">
        <f t="shared" ref="D53:D112" si="3">C53/B53</f>
        <v>57.575757575757578</v>
      </c>
      <c r="E53" s="203">
        <f>ROUND(AVERAGE(D53:D59),2)</f>
        <v>52.39</v>
      </c>
      <c r="F53" s="117" t="s">
        <v>344</v>
      </c>
      <c r="G53" s="117" t="s">
        <v>826</v>
      </c>
      <c r="H53" s="117" t="s">
        <v>340</v>
      </c>
      <c r="I53" s="117" t="s">
        <v>723</v>
      </c>
      <c r="J53" s="27">
        <v>1</v>
      </c>
      <c r="M53" s="94"/>
    </row>
    <row r="54" spans="1:15" s="93" customFormat="1" x14ac:dyDescent="0.15">
      <c r="A54" s="90">
        <v>44401</v>
      </c>
      <c r="B54" s="117">
        <v>70.08</v>
      </c>
      <c r="C54" s="117">
        <v>3400</v>
      </c>
      <c r="D54" s="92">
        <f t="shared" si="3"/>
        <v>48.515981735159819</v>
      </c>
      <c r="E54" s="203"/>
      <c r="F54" s="117" t="s">
        <v>354</v>
      </c>
      <c r="G54" s="137" t="s">
        <v>826</v>
      </c>
      <c r="H54" s="117" t="s">
        <v>350</v>
      </c>
      <c r="I54" s="117" t="s">
        <v>724</v>
      </c>
      <c r="K54" s="93">
        <v>1</v>
      </c>
      <c r="M54" s="94"/>
    </row>
    <row r="55" spans="1:15" s="93" customFormat="1" x14ac:dyDescent="0.15">
      <c r="A55" s="90">
        <v>44397</v>
      </c>
      <c r="B55" s="117">
        <v>94</v>
      </c>
      <c r="C55" s="117">
        <v>5500</v>
      </c>
      <c r="D55" s="92">
        <f t="shared" si="3"/>
        <v>58.51063829787234</v>
      </c>
      <c r="E55" s="203"/>
      <c r="F55" s="117" t="s">
        <v>344</v>
      </c>
      <c r="G55" s="137" t="s">
        <v>826</v>
      </c>
      <c r="H55" s="117" t="s">
        <v>340</v>
      </c>
      <c r="I55" s="117" t="s">
        <v>724</v>
      </c>
      <c r="J55" s="93">
        <v>2</v>
      </c>
      <c r="M55" s="94"/>
    </row>
    <row r="56" spans="1:15" s="93" customFormat="1" x14ac:dyDescent="0.15">
      <c r="A56" s="90">
        <v>44394</v>
      </c>
      <c r="B56" s="117">
        <v>84</v>
      </c>
      <c r="C56" s="117">
        <v>4500</v>
      </c>
      <c r="D56" s="92">
        <f t="shared" si="3"/>
        <v>53.571428571428569</v>
      </c>
      <c r="E56" s="203"/>
      <c r="F56" s="117" t="s">
        <v>339</v>
      </c>
      <c r="G56" s="137" t="s">
        <v>826</v>
      </c>
      <c r="H56" s="117" t="s">
        <v>340</v>
      </c>
      <c r="I56" s="117" t="s">
        <v>725</v>
      </c>
      <c r="M56" s="94"/>
    </row>
    <row r="57" spans="1:15" s="93" customFormat="1" x14ac:dyDescent="0.15">
      <c r="A57" s="90">
        <v>44394</v>
      </c>
      <c r="B57" s="117">
        <v>90</v>
      </c>
      <c r="C57" s="117">
        <v>4500</v>
      </c>
      <c r="D57" s="92">
        <f t="shared" si="3"/>
        <v>50</v>
      </c>
      <c r="E57" s="203"/>
      <c r="F57" s="117" t="s">
        <v>370</v>
      </c>
      <c r="G57" s="137" t="s">
        <v>826</v>
      </c>
      <c r="H57" s="117" t="s">
        <v>340</v>
      </c>
      <c r="I57" s="117" t="s">
        <v>726</v>
      </c>
      <c r="M57" s="94"/>
    </row>
    <row r="58" spans="1:15" s="93" customFormat="1" x14ac:dyDescent="0.15">
      <c r="A58" s="90">
        <v>44380</v>
      </c>
      <c r="B58" s="117">
        <v>70</v>
      </c>
      <c r="C58" s="117">
        <v>3500</v>
      </c>
      <c r="D58" s="92">
        <f t="shared" si="3"/>
        <v>50</v>
      </c>
      <c r="E58" s="203"/>
      <c r="F58" s="117" t="s">
        <v>354</v>
      </c>
      <c r="G58" s="137" t="s">
        <v>826</v>
      </c>
      <c r="H58" s="117" t="s">
        <v>340</v>
      </c>
      <c r="I58" s="117" t="s">
        <v>724</v>
      </c>
      <c r="K58" s="93">
        <v>2</v>
      </c>
      <c r="M58" s="94"/>
    </row>
    <row r="59" spans="1:15" x14ac:dyDescent="0.15">
      <c r="A59" s="38">
        <v>44379</v>
      </c>
      <c r="B59" s="82">
        <v>70</v>
      </c>
      <c r="C59" s="82">
        <v>3400</v>
      </c>
      <c r="D59" s="82">
        <f t="shared" si="3"/>
        <v>48.571428571428569</v>
      </c>
      <c r="E59" s="203"/>
      <c r="F59" s="120" t="s">
        <v>354</v>
      </c>
      <c r="G59" s="137" t="s">
        <v>826</v>
      </c>
      <c r="H59" s="117" t="s">
        <v>350</v>
      </c>
      <c r="I59" s="117" t="s">
        <v>724</v>
      </c>
      <c r="J59" s="93"/>
      <c r="K59" s="27">
        <v>3</v>
      </c>
      <c r="M59" s="46"/>
      <c r="O59" s="27"/>
    </row>
    <row r="60" spans="1:15" x14ac:dyDescent="0.15">
      <c r="A60" s="38">
        <v>44376</v>
      </c>
      <c r="B60" s="82">
        <v>84</v>
      </c>
      <c r="C60" s="82">
        <v>4000</v>
      </c>
      <c r="D60" s="82">
        <f t="shared" si="3"/>
        <v>47.61904761904762</v>
      </c>
      <c r="E60" s="194">
        <f>ROUND(AVERAGE(D60:D66),2)</f>
        <v>50.46</v>
      </c>
      <c r="F60" s="120" t="s">
        <v>339</v>
      </c>
      <c r="G60" s="137" t="s">
        <v>826</v>
      </c>
      <c r="H60" s="117" t="s">
        <v>340</v>
      </c>
      <c r="I60" s="113" t="s">
        <v>727</v>
      </c>
      <c r="M60" s="46"/>
      <c r="O60" s="27"/>
    </row>
    <row r="61" spans="1:15" x14ac:dyDescent="0.15">
      <c r="A61" s="38">
        <v>44373</v>
      </c>
      <c r="B61" s="82">
        <v>99</v>
      </c>
      <c r="C61" s="82">
        <v>5400</v>
      </c>
      <c r="D61" s="82">
        <f t="shared" si="3"/>
        <v>54.545454545454547</v>
      </c>
      <c r="E61" s="194"/>
      <c r="F61" s="120" t="s">
        <v>344</v>
      </c>
      <c r="G61" s="137" t="s">
        <v>826</v>
      </c>
      <c r="H61" s="117" t="s">
        <v>340</v>
      </c>
      <c r="I61" s="120" t="s">
        <v>728</v>
      </c>
      <c r="J61" s="27">
        <v>3</v>
      </c>
      <c r="M61" s="46"/>
      <c r="O61" s="27"/>
    </row>
    <row r="62" spans="1:15" x14ac:dyDescent="0.15">
      <c r="A62" s="38">
        <v>44371</v>
      </c>
      <c r="B62" s="82">
        <v>83.56</v>
      </c>
      <c r="C62" s="82">
        <v>4000</v>
      </c>
      <c r="D62" s="82">
        <f t="shared" si="3"/>
        <v>47.86979415988511</v>
      </c>
      <c r="E62" s="194"/>
      <c r="F62" s="120" t="s">
        <v>339</v>
      </c>
      <c r="G62" s="137" t="s">
        <v>826</v>
      </c>
      <c r="H62" s="120" t="s">
        <v>340</v>
      </c>
      <c r="I62" s="113" t="s">
        <v>727</v>
      </c>
      <c r="M62" s="46"/>
      <c r="O62" s="27"/>
    </row>
    <row r="63" spans="1:15" x14ac:dyDescent="0.15">
      <c r="A63" s="38">
        <v>44366</v>
      </c>
      <c r="B63" s="82">
        <v>90</v>
      </c>
      <c r="C63" s="82">
        <v>4200</v>
      </c>
      <c r="D63" s="82">
        <f t="shared" si="3"/>
        <v>46.666666666666664</v>
      </c>
      <c r="E63" s="194"/>
      <c r="F63" s="120" t="s">
        <v>339</v>
      </c>
      <c r="G63" s="137" t="s">
        <v>826</v>
      </c>
      <c r="H63" s="120" t="s">
        <v>350</v>
      </c>
      <c r="I63" s="120" t="s">
        <v>729</v>
      </c>
      <c r="M63" s="46"/>
      <c r="O63" s="27"/>
    </row>
    <row r="64" spans="1:15" x14ac:dyDescent="0.15">
      <c r="A64" s="38">
        <v>44360</v>
      </c>
      <c r="B64" s="82">
        <v>60</v>
      </c>
      <c r="C64" s="82">
        <v>3300</v>
      </c>
      <c r="D64" s="82">
        <f t="shared" si="3"/>
        <v>55</v>
      </c>
      <c r="E64" s="194"/>
      <c r="F64" s="120" t="s">
        <v>354</v>
      </c>
      <c r="G64" s="137" t="s">
        <v>826</v>
      </c>
      <c r="H64" s="120" t="s">
        <v>340</v>
      </c>
      <c r="I64" s="120" t="s">
        <v>730</v>
      </c>
      <c r="K64" s="27">
        <v>4</v>
      </c>
      <c r="M64" s="46"/>
      <c r="O64" s="27"/>
    </row>
    <row r="65" spans="1:15" x14ac:dyDescent="0.15">
      <c r="A65" s="38">
        <v>44357</v>
      </c>
      <c r="B65" s="82">
        <v>108</v>
      </c>
      <c r="C65" s="82">
        <v>5300</v>
      </c>
      <c r="D65" s="82">
        <f t="shared" si="3"/>
        <v>49.074074074074076</v>
      </c>
      <c r="E65" s="194"/>
      <c r="F65" s="120" t="s">
        <v>344</v>
      </c>
      <c r="G65" s="137" t="s">
        <v>826</v>
      </c>
      <c r="H65" s="120" t="s">
        <v>340</v>
      </c>
      <c r="I65" s="113" t="s">
        <v>731</v>
      </c>
      <c r="J65" s="27">
        <v>4</v>
      </c>
      <c r="M65" s="46"/>
      <c r="O65" s="27"/>
    </row>
    <row r="66" spans="1:15" x14ac:dyDescent="0.15">
      <c r="A66" s="38">
        <v>44348</v>
      </c>
      <c r="B66" s="82">
        <v>103</v>
      </c>
      <c r="C66" s="82">
        <v>5400</v>
      </c>
      <c r="D66" s="82">
        <f t="shared" si="3"/>
        <v>52.427184466019419</v>
      </c>
      <c r="E66" s="194"/>
      <c r="F66" s="120" t="s">
        <v>344</v>
      </c>
      <c r="G66" s="137" t="s">
        <v>826</v>
      </c>
      <c r="H66" s="120" t="s">
        <v>340</v>
      </c>
      <c r="I66" s="113" t="s">
        <v>732</v>
      </c>
      <c r="J66" s="27">
        <v>5</v>
      </c>
      <c r="M66" s="46"/>
      <c r="O66" s="27"/>
    </row>
    <row r="67" spans="1:15" x14ac:dyDescent="0.15">
      <c r="A67" s="38">
        <v>44339</v>
      </c>
      <c r="B67" s="82">
        <v>66</v>
      </c>
      <c r="C67" s="82">
        <v>3200</v>
      </c>
      <c r="D67" s="82">
        <f t="shared" si="3"/>
        <v>48.484848484848484</v>
      </c>
      <c r="E67" s="194">
        <f>ROUND(AVERAGE(D68:D77),2)</f>
        <v>50.26</v>
      </c>
      <c r="F67" s="120" t="s">
        <v>354</v>
      </c>
      <c r="G67" s="137" t="s">
        <v>826</v>
      </c>
      <c r="H67" s="120" t="s">
        <v>350</v>
      </c>
      <c r="I67" s="120" t="s">
        <v>733</v>
      </c>
      <c r="K67" s="27">
        <v>5</v>
      </c>
      <c r="M67" s="46"/>
      <c r="O67" s="27"/>
    </row>
    <row r="68" spans="1:15" x14ac:dyDescent="0.15">
      <c r="A68" s="38">
        <v>44338</v>
      </c>
      <c r="B68" s="82">
        <v>62</v>
      </c>
      <c r="C68" s="82">
        <v>3000</v>
      </c>
      <c r="D68" s="82">
        <f t="shared" si="3"/>
        <v>48.387096774193552</v>
      </c>
      <c r="E68" s="194"/>
      <c r="F68" s="120" t="s">
        <v>354</v>
      </c>
      <c r="G68" s="137" t="s">
        <v>826</v>
      </c>
      <c r="H68" s="120" t="s">
        <v>350</v>
      </c>
      <c r="I68" s="113" t="s">
        <v>734</v>
      </c>
      <c r="K68" s="27">
        <v>6</v>
      </c>
      <c r="M68" s="46"/>
      <c r="O68" s="27"/>
    </row>
    <row r="69" spans="1:15" x14ac:dyDescent="0.15">
      <c r="A69" s="38">
        <v>44331</v>
      </c>
      <c r="B69" s="82">
        <v>66</v>
      </c>
      <c r="C69" s="82">
        <v>3167</v>
      </c>
      <c r="D69" s="82">
        <f t="shared" si="3"/>
        <v>47.984848484848484</v>
      </c>
      <c r="E69" s="194"/>
      <c r="F69" s="120" t="s">
        <v>354</v>
      </c>
      <c r="G69" s="137" t="s">
        <v>826</v>
      </c>
      <c r="H69" s="120" t="s">
        <v>350</v>
      </c>
      <c r="I69" s="120" t="s">
        <v>735</v>
      </c>
      <c r="K69" s="27">
        <v>7</v>
      </c>
      <c r="M69" s="46"/>
      <c r="O69" s="27"/>
    </row>
    <row r="70" spans="1:15" x14ac:dyDescent="0.15">
      <c r="A70" s="38">
        <v>44328</v>
      </c>
      <c r="B70" s="82">
        <v>74</v>
      </c>
      <c r="C70" s="82">
        <v>4167</v>
      </c>
      <c r="D70" s="82">
        <f t="shared" si="3"/>
        <v>56.310810810810814</v>
      </c>
      <c r="E70" s="194"/>
      <c r="F70" s="120" t="s">
        <v>339</v>
      </c>
      <c r="G70" s="137" t="s">
        <v>826</v>
      </c>
      <c r="H70" s="120" t="s">
        <v>340</v>
      </c>
      <c r="I70" s="120" t="s">
        <v>728</v>
      </c>
      <c r="M70" s="46"/>
      <c r="O70" s="27"/>
    </row>
    <row r="71" spans="1:15" x14ac:dyDescent="0.15">
      <c r="A71" s="38">
        <v>44328</v>
      </c>
      <c r="B71" s="82">
        <v>98</v>
      </c>
      <c r="C71" s="82">
        <v>5200</v>
      </c>
      <c r="D71" s="82">
        <f t="shared" si="3"/>
        <v>53.061224489795919</v>
      </c>
      <c r="E71" s="194"/>
      <c r="F71" s="120" t="s">
        <v>344</v>
      </c>
      <c r="G71" s="137" t="s">
        <v>826</v>
      </c>
      <c r="H71" s="120" t="s">
        <v>736</v>
      </c>
      <c r="I71" s="120" t="s">
        <v>733</v>
      </c>
      <c r="J71" s="27">
        <v>6</v>
      </c>
      <c r="M71" s="46"/>
      <c r="O71" s="27"/>
    </row>
    <row r="72" spans="1:15" x14ac:dyDescent="0.15">
      <c r="A72" s="38">
        <v>44328</v>
      </c>
      <c r="B72" s="82">
        <v>99</v>
      </c>
      <c r="C72" s="82">
        <v>5000</v>
      </c>
      <c r="D72" s="82">
        <f t="shared" si="3"/>
        <v>50.505050505050505</v>
      </c>
      <c r="E72" s="194"/>
      <c r="F72" s="120" t="s">
        <v>344</v>
      </c>
      <c r="G72" s="137" t="s">
        <v>826</v>
      </c>
      <c r="H72" s="120" t="s">
        <v>340</v>
      </c>
      <c r="I72" s="120" t="s">
        <v>737</v>
      </c>
      <c r="J72" s="27">
        <v>7</v>
      </c>
      <c r="M72" s="46"/>
      <c r="O72" s="27"/>
    </row>
    <row r="73" spans="1:15" x14ac:dyDescent="0.15">
      <c r="A73" s="38">
        <v>44326</v>
      </c>
      <c r="B73" s="82">
        <v>100</v>
      </c>
      <c r="C73" s="82">
        <v>4900</v>
      </c>
      <c r="D73" s="82">
        <f t="shared" si="3"/>
        <v>49</v>
      </c>
      <c r="E73" s="194"/>
      <c r="F73" s="120" t="s">
        <v>344</v>
      </c>
      <c r="G73" s="137" t="s">
        <v>826</v>
      </c>
      <c r="H73" s="120" t="s">
        <v>340</v>
      </c>
      <c r="I73" s="113" t="s">
        <v>738</v>
      </c>
      <c r="J73" s="27">
        <v>8</v>
      </c>
      <c r="M73" s="46"/>
      <c r="O73" s="27"/>
    </row>
    <row r="74" spans="1:15" x14ac:dyDescent="0.15">
      <c r="A74" s="38">
        <v>44326</v>
      </c>
      <c r="B74" s="82">
        <v>92.8</v>
      </c>
      <c r="C74" s="82">
        <v>4500</v>
      </c>
      <c r="D74" s="82">
        <f t="shared" si="3"/>
        <v>48.491379310344826</v>
      </c>
      <c r="E74" s="194"/>
      <c r="F74" s="120" t="s">
        <v>344</v>
      </c>
      <c r="G74" s="137" t="s">
        <v>826</v>
      </c>
      <c r="H74" s="120" t="s">
        <v>340</v>
      </c>
      <c r="I74" s="120" t="s">
        <v>730</v>
      </c>
      <c r="J74" s="27">
        <v>9</v>
      </c>
      <c r="M74" s="46"/>
      <c r="O74" s="27"/>
    </row>
    <row r="75" spans="1:15" x14ac:dyDescent="0.15">
      <c r="A75" s="38">
        <v>44323</v>
      </c>
      <c r="B75" s="82">
        <v>90</v>
      </c>
      <c r="C75" s="82">
        <v>3900</v>
      </c>
      <c r="D75" s="82">
        <f t="shared" si="3"/>
        <v>43.333333333333336</v>
      </c>
      <c r="E75" s="194"/>
      <c r="F75" s="120" t="s">
        <v>339</v>
      </c>
      <c r="G75" s="137" t="s">
        <v>826</v>
      </c>
      <c r="H75" s="120" t="s">
        <v>340</v>
      </c>
      <c r="I75" s="120" t="s">
        <v>739</v>
      </c>
      <c r="M75" s="46"/>
      <c r="O75" s="27"/>
    </row>
    <row r="76" spans="1:15" x14ac:dyDescent="0.15">
      <c r="A76" s="38">
        <v>44321</v>
      </c>
      <c r="B76" s="82">
        <v>89</v>
      </c>
      <c r="C76" s="82">
        <v>3700</v>
      </c>
      <c r="D76" s="82">
        <f t="shared" si="3"/>
        <v>41.573033707865171</v>
      </c>
      <c r="E76" s="194"/>
      <c r="F76" s="120" t="s">
        <v>339</v>
      </c>
      <c r="G76" s="137" t="s">
        <v>826</v>
      </c>
      <c r="H76" s="120" t="s">
        <v>340</v>
      </c>
      <c r="I76" s="120" t="s">
        <v>726</v>
      </c>
      <c r="M76" s="46"/>
      <c r="O76" s="27"/>
    </row>
    <row r="77" spans="1:15" x14ac:dyDescent="0.15">
      <c r="A77" s="51">
        <v>44318</v>
      </c>
      <c r="B77" s="113">
        <v>50</v>
      </c>
      <c r="C77" s="113">
        <v>3200</v>
      </c>
      <c r="D77" s="113">
        <f t="shared" si="3"/>
        <v>64</v>
      </c>
      <c r="E77" s="194"/>
      <c r="F77" s="120" t="s">
        <v>354</v>
      </c>
      <c r="G77" s="137" t="s">
        <v>826</v>
      </c>
      <c r="H77" s="120" t="s">
        <v>340</v>
      </c>
      <c r="I77" s="120" t="s">
        <v>741</v>
      </c>
      <c r="K77" s="27">
        <v>8</v>
      </c>
      <c r="M77" s="46"/>
      <c r="O77" s="27"/>
    </row>
    <row r="78" spans="1:15" x14ac:dyDescent="0.15">
      <c r="A78" s="51">
        <v>44315</v>
      </c>
      <c r="B78" s="113">
        <v>62.84</v>
      </c>
      <c r="C78" s="113">
        <v>3300</v>
      </c>
      <c r="D78" s="113">
        <f t="shared" si="3"/>
        <v>52.514322087842139</v>
      </c>
      <c r="E78" s="194">
        <f>ROUND(AVERAGE(D78:D83),2)</f>
        <v>49.74</v>
      </c>
      <c r="F78" s="120" t="s">
        <v>354</v>
      </c>
      <c r="G78" s="137" t="s">
        <v>826</v>
      </c>
      <c r="H78" s="120" t="s">
        <v>350</v>
      </c>
      <c r="I78" s="120" t="s">
        <v>741</v>
      </c>
      <c r="K78" s="27">
        <v>9</v>
      </c>
      <c r="M78" s="46"/>
      <c r="O78" s="27"/>
    </row>
    <row r="79" spans="1:15" x14ac:dyDescent="0.15">
      <c r="A79" s="51">
        <v>44310</v>
      </c>
      <c r="B79" s="113">
        <v>98</v>
      </c>
      <c r="C79" s="113">
        <v>4800</v>
      </c>
      <c r="D79" s="113">
        <f t="shared" si="3"/>
        <v>48.979591836734691</v>
      </c>
      <c r="E79" s="194"/>
      <c r="F79" s="120" t="s">
        <v>339</v>
      </c>
      <c r="G79" s="137" t="s">
        <v>826</v>
      </c>
      <c r="H79" s="120" t="s">
        <v>340</v>
      </c>
      <c r="I79" s="120" t="s">
        <v>737</v>
      </c>
      <c r="M79" s="46"/>
      <c r="O79" s="27"/>
    </row>
    <row r="80" spans="1:15" x14ac:dyDescent="0.15">
      <c r="A80" s="51">
        <v>44304</v>
      </c>
      <c r="B80" s="113">
        <v>93</v>
      </c>
      <c r="C80" s="113">
        <v>4900</v>
      </c>
      <c r="D80" s="113">
        <f t="shared" si="3"/>
        <v>52.688172043010752</v>
      </c>
      <c r="E80" s="194"/>
      <c r="F80" s="120" t="s">
        <v>339</v>
      </c>
      <c r="G80" s="137" t="s">
        <v>826</v>
      </c>
      <c r="H80" s="120" t="s">
        <v>340</v>
      </c>
      <c r="I80" s="120" t="s">
        <v>742</v>
      </c>
      <c r="M80" s="46"/>
      <c r="O80" s="27"/>
    </row>
    <row r="81" spans="1:15" x14ac:dyDescent="0.15">
      <c r="A81" s="51">
        <v>44303</v>
      </c>
      <c r="B81" s="113">
        <v>90</v>
      </c>
      <c r="C81" s="113">
        <v>4100</v>
      </c>
      <c r="D81" s="113">
        <f t="shared" si="3"/>
        <v>45.555555555555557</v>
      </c>
      <c r="E81" s="194"/>
      <c r="F81" s="120" t="s">
        <v>743</v>
      </c>
      <c r="G81" s="137" t="s">
        <v>826</v>
      </c>
      <c r="H81" s="120" t="s">
        <v>340</v>
      </c>
      <c r="I81" s="120" t="s">
        <v>744</v>
      </c>
      <c r="M81" s="46"/>
      <c r="O81" s="27"/>
    </row>
    <row r="82" spans="1:15" x14ac:dyDescent="0.15">
      <c r="A82" s="51">
        <v>44294</v>
      </c>
      <c r="B82" s="113">
        <v>89</v>
      </c>
      <c r="C82" s="113">
        <v>4400</v>
      </c>
      <c r="D82" s="113">
        <f t="shared" si="3"/>
        <v>49.438202247191015</v>
      </c>
      <c r="E82" s="194"/>
      <c r="F82" s="120" t="s">
        <v>339</v>
      </c>
      <c r="G82" s="137" t="s">
        <v>826</v>
      </c>
      <c r="H82" s="120" t="s">
        <v>340</v>
      </c>
      <c r="I82" s="120" t="s">
        <v>745</v>
      </c>
      <c r="M82" s="46"/>
      <c r="O82" s="27"/>
    </row>
    <row r="83" spans="1:15" x14ac:dyDescent="0.15">
      <c r="A83" s="51">
        <v>44292</v>
      </c>
      <c r="B83" s="113">
        <v>67</v>
      </c>
      <c r="C83" s="113">
        <v>3300</v>
      </c>
      <c r="D83" s="113">
        <f t="shared" si="3"/>
        <v>49.253731343283583</v>
      </c>
      <c r="E83" s="194"/>
      <c r="F83" s="120" t="s">
        <v>746</v>
      </c>
      <c r="G83" s="137" t="s">
        <v>826</v>
      </c>
      <c r="H83" s="120" t="s">
        <v>340</v>
      </c>
      <c r="I83" s="120" t="s">
        <v>747</v>
      </c>
      <c r="K83" s="27">
        <v>10</v>
      </c>
      <c r="M83" s="46"/>
      <c r="O83" s="27"/>
    </row>
    <row r="84" spans="1:15" x14ac:dyDescent="0.15">
      <c r="A84" s="51">
        <v>44269</v>
      </c>
      <c r="B84" s="113">
        <v>99</v>
      </c>
      <c r="C84" s="113">
        <v>5000</v>
      </c>
      <c r="D84" s="113">
        <f t="shared" si="3"/>
        <v>50.505050505050505</v>
      </c>
      <c r="E84" s="113">
        <f>ROUND(AVERAGE(D84),2)</f>
        <v>50.51</v>
      </c>
      <c r="F84" s="120" t="s">
        <v>748</v>
      </c>
      <c r="G84" s="137" t="s">
        <v>826</v>
      </c>
      <c r="H84" s="120" t="s">
        <v>340</v>
      </c>
      <c r="I84" s="120" t="s">
        <v>749</v>
      </c>
      <c r="J84" s="27">
        <v>10</v>
      </c>
      <c r="M84" s="46"/>
      <c r="O84" s="27"/>
    </row>
    <row r="85" spans="1:15" x14ac:dyDescent="0.15">
      <c r="A85" s="51">
        <v>44246</v>
      </c>
      <c r="B85" s="113">
        <v>99</v>
      </c>
      <c r="C85" s="113">
        <v>4800</v>
      </c>
      <c r="D85" s="113">
        <f t="shared" si="3"/>
        <v>48.484848484848484</v>
      </c>
      <c r="E85" s="194">
        <f>ROUND(AVERAGE(D85:D87),2)</f>
        <v>46.1</v>
      </c>
      <c r="F85" s="120" t="s">
        <v>748</v>
      </c>
      <c r="G85" s="137" t="s">
        <v>826</v>
      </c>
      <c r="H85" s="120" t="s">
        <v>340</v>
      </c>
      <c r="I85" s="120" t="s">
        <v>728</v>
      </c>
      <c r="J85" s="27">
        <v>11</v>
      </c>
      <c r="M85" s="46"/>
      <c r="O85" s="27"/>
    </row>
    <row r="86" spans="1:15" x14ac:dyDescent="0.15">
      <c r="A86" s="51">
        <v>44243</v>
      </c>
      <c r="B86" s="113">
        <v>66</v>
      </c>
      <c r="C86" s="113">
        <v>3100</v>
      </c>
      <c r="D86" s="113">
        <f t="shared" si="3"/>
        <v>46.969696969696969</v>
      </c>
      <c r="E86" s="194"/>
      <c r="F86" s="120" t="s">
        <v>746</v>
      </c>
      <c r="G86" s="137" t="s">
        <v>826</v>
      </c>
      <c r="H86" s="120" t="s">
        <v>340</v>
      </c>
      <c r="I86" s="120" t="s">
        <v>749</v>
      </c>
      <c r="K86" s="27">
        <v>11</v>
      </c>
      <c r="M86" s="46"/>
      <c r="O86" s="27"/>
    </row>
    <row r="87" spans="1:15" x14ac:dyDescent="0.15">
      <c r="A87" s="51">
        <v>44229</v>
      </c>
      <c r="B87" s="113">
        <v>70</v>
      </c>
      <c r="C87" s="113">
        <v>3000</v>
      </c>
      <c r="D87" s="113">
        <f t="shared" si="3"/>
        <v>42.857142857142854</v>
      </c>
      <c r="E87" s="194"/>
      <c r="F87" s="120" t="s">
        <v>746</v>
      </c>
      <c r="G87" s="137" t="s">
        <v>826</v>
      </c>
      <c r="H87" s="120" t="s">
        <v>750</v>
      </c>
      <c r="I87" s="120" t="s">
        <v>751</v>
      </c>
      <c r="K87" s="27">
        <v>12</v>
      </c>
      <c r="M87" s="46"/>
      <c r="O87" s="27"/>
    </row>
    <row r="88" spans="1:15" x14ac:dyDescent="0.15">
      <c r="A88" s="51">
        <v>44227</v>
      </c>
      <c r="B88" s="113">
        <v>63</v>
      </c>
      <c r="C88" s="113">
        <v>2950</v>
      </c>
      <c r="D88" s="113">
        <f t="shared" si="3"/>
        <v>46.825396825396822</v>
      </c>
      <c r="E88" s="194">
        <f>ROUND(AVERAGE(D88:D94),2)</f>
        <v>47.62</v>
      </c>
      <c r="F88" s="120" t="s">
        <v>746</v>
      </c>
      <c r="G88" s="137" t="s">
        <v>826</v>
      </c>
      <c r="H88" s="120" t="s">
        <v>340</v>
      </c>
      <c r="I88" s="120" t="s">
        <v>752</v>
      </c>
      <c r="K88" s="27">
        <v>13</v>
      </c>
      <c r="M88" s="46"/>
      <c r="O88" s="27"/>
    </row>
    <row r="89" spans="1:15" x14ac:dyDescent="0.15">
      <c r="A89" s="51">
        <v>44222</v>
      </c>
      <c r="B89" s="113">
        <v>65</v>
      </c>
      <c r="C89" s="113">
        <v>3000</v>
      </c>
      <c r="D89" s="113">
        <f t="shared" si="3"/>
        <v>46.153846153846153</v>
      </c>
      <c r="E89" s="194"/>
      <c r="F89" s="120" t="s">
        <v>746</v>
      </c>
      <c r="G89" s="137" t="s">
        <v>826</v>
      </c>
      <c r="H89" s="120" t="s">
        <v>753</v>
      </c>
      <c r="I89" s="120" t="s">
        <v>747</v>
      </c>
      <c r="K89" s="27">
        <v>14</v>
      </c>
      <c r="M89" s="46"/>
      <c r="O89" s="27"/>
    </row>
    <row r="90" spans="1:15" x14ac:dyDescent="0.15">
      <c r="A90" s="51">
        <v>44214</v>
      </c>
      <c r="B90" s="113">
        <v>85</v>
      </c>
      <c r="C90" s="113">
        <v>3600</v>
      </c>
      <c r="D90" s="113">
        <f t="shared" si="3"/>
        <v>42.352941176470587</v>
      </c>
      <c r="E90" s="194"/>
      <c r="F90" s="120" t="s">
        <v>339</v>
      </c>
      <c r="G90" s="137" t="s">
        <v>826</v>
      </c>
      <c r="H90" s="120" t="s">
        <v>340</v>
      </c>
      <c r="I90" s="120" t="s">
        <v>754</v>
      </c>
      <c r="M90" s="46"/>
      <c r="O90" s="27"/>
    </row>
    <row r="91" spans="1:15" x14ac:dyDescent="0.15">
      <c r="A91" s="51">
        <v>44210</v>
      </c>
      <c r="B91" s="113">
        <v>84</v>
      </c>
      <c r="C91" s="113">
        <v>3800</v>
      </c>
      <c r="D91" s="113">
        <f t="shared" si="3"/>
        <v>45.238095238095241</v>
      </c>
      <c r="E91" s="194"/>
      <c r="F91" s="120" t="s">
        <v>339</v>
      </c>
      <c r="G91" s="137" t="s">
        <v>826</v>
      </c>
      <c r="H91" s="120" t="s">
        <v>340</v>
      </c>
      <c r="I91" s="120" t="s">
        <v>755</v>
      </c>
      <c r="M91" s="46"/>
      <c r="O91" s="27"/>
    </row>
    <row r="92" spans="1:15" x14ac:dyDescent="0.15">
      <c r="A92" s="38">
        <v>44205</v>
      </c>
      <c r="B92" s="82">
        <v>108</v>
      </c>
      <c r="C92" s="82">
        <v>5700</v>
      </c>
      <c r="D92" s="82">
        <f t="shared" si="3"/>
        <v>52.777777777777779</v>
      </c>
      <c r="E92" s="194"/>
      <c r="F92" s="120" t="s">
        <v>344</v>
      </c>
      <c r="G92" s="137" t="s">
        <v>826</v>
      </c>
      <c r="H92" s="120" t="s">
        <v>340</v>
      </c>
      <c r="I92" s="120" t="s">
        <v>730</v>
      </c>
      <c r="J92" s="27">
        <v>12</v>
      </c>
      <c r="M92" s="46"/>
      <c r="O92" s="27"/>
    </row>
    <row r="93" spans="1:15" x14ac:dyDescent="0.15">
      <c r="A93" s="38">
        <v>44203</v>
      </c>
      <c r="B93" s="82">
        <v>100</v>
      </c>
      <c r="C93" s="82">
        <v>5000</v>
      </c>
      <c r="D93" s="82">
        <f t="shared" si="3"/>
        <v>50</v>
      </c>
      <c r="E93" s="194"/>
      <c r="F93" s="120" t="s">
        <v>748</v>
      </c>
      <c r="G93" s="137" t="s">
        <v>826</v>
      </c>
      <c r="H93" s="120" t="s">
        <v>340</v>
      </c>
      <c r="I93" s="120" t="s">
        <v>756</v>
      </c>
      <c r="J93" s="27">
        <v>13</v>
      </c>
      <c r="M93" s="46"/>
      <c r="O93" s="27"/>
    </row>
    <row r="94" spans="1:15" x14ac:dyDescent="0.15">
      <c r="A94" s="51">
        <v>44200</v>
      </c>
      <c r="B94" s="113">
        <v>90</v>
      </c>
      <c r="C94" s="113">
        <v>4500</v>
      </c>
      <c r="D94" s="113">
        <f t="shared" si="3"/>
        <v>50</v>
      </c>
      <c r="E94" s="194"/>
      <c r="F94" s="120" t="s">
        <v>339</v>
      </c>
      <c r="G94" s="137" t="s">
        <v>826</v>
      </c>
      <c r="H94" s="120" t="s">
        <v>340</v>
      </c>
      <c r="I94" s="120" t="s">
        <v>757</v>
      </c>
      <c r="M94" s="46"/>
      <c r="O94" s="27"/>
    </row>
    <row r="95" spans="1:15" x14ac:dyDescent="0.15">
      <c r="A95" s="51">
        <v>44191</v>
      </c>
      <c r="B95" s="113">
        <v>69</v>
      </c>
      <c r="C95" s="113">
        <v>3000</v>
      </c>
      <c r="D95" s="113">
        <f t="shared" si="3"/>
        <v>43.478260869565219</v>
      </c>
      <c r="E95" s="194">
        <f>ROUND(AVERAGE(D95:D97),2)</f>
        <v>43.33</v>
      </c>
      <c r="F95" s="120" t="s">
        <v>746</v>
      </c>
      <c r="G95" s="137" t="s">
        <v>826</v>
      </c>
      <c r="H95" s="120" t="s">
        <v>753</v>
      </c>
      <c r="I95" s="120" t="s">
        <v>751</v>
      </c>
      <c r="K95" s="27">
        <v>15</v>
      </c>
      <c r="M95" s="46"/>
      <c r="O95" s="27"/>
    </row>
    <row r="96" spans="1:15" x14ac:dyDescent="0.15">
      <c r="A96" s="51">
        <v>44175</v>
      </c>
      <c r="B96" s="113">
        <v>89.16</v>
      </c>
      <c r="C96" s="113">
        <v>3700</v>
      </c>
      <c r="D96" s="113">
        <f t="shared" si="3"/>
        <v>41.498429789143117</v>
      </c>
      <c r="E96" s="194"/>
      <c r="F96" s="120" t="s">
        <v>758</v>
      </c>
      <c r="G96" s="137" t="s">
        <v>826</v>
      </c>
      <c r="H96" s="120" t="s">
        <v>340</v>
      </c>
      <c r="I96" s="120" t="s">
        <v>754</v>
      </c>
      <c r="M96" s="46"/>
      <c r="O96" s="27"/>
    </row>
    <row r="97" spans="1:15" x14ac:dyDescent="0.15">
      <c r="A97" s="51">
        <v>44171</v>
      </c>
      <c r="B97" s="113">
        <v>70</v>
      </c>
      <c r="C97" s="113">
        <v>3150</v>
      </c>
      <c r="D97" s="113">
        <f t="shared" si="3"/>
        <v>45</v>
      </c>
      <c r="E97" s="194"/>
      <c r="F97" s="120" t="s">
        <v>746</v>
      </c>
      <c r="G97" s="137" t="s">
        <v>826</v>
      </c>
      <c r="H97" s="120" t="s">
        <v>753</v>
      </c>
      <c r="I97" s="120" t="s">
        <v>751</v>
      </c>
      <c r="K97" s="27">
        <v>16</v>
      </c>
      <c r="M97" s="46"/>
      <c r="O97" s="27"/>
    </row>
    <row r="98" spans="1:15" x14ac:dyDescent="0.15">
      <c r="A98" s="51">
        <v>44159</v>
      </c>
      <c r="B98" s="113">
        <v>90</v>
      </c>
      <c r="C98" s="113">
        <v>3800</v>
      </c>
      <c r="D98" s="113">
        <f t="shared" si="3"/>
        <v>42.222222222222221</v>
      </c>
      <c r="E98" s="194">
        <f>ROUND(AVERAGE(D98:D102),2)</f>
        <v>46.31</v>
      </c>
      <c r="F98" s="120" t="s">
        <v>758</v>
      </c>
      <c r="G98" s="137" t="s">
        <v>826</v>
      </c>
      <c r="H98" s="120" t="s">
        <v>340</v>
      </c>
      <c r="I98" s="120" t="s">
        <v>747</v>
      </c>
      <c r="M98" s="46"/>
      <c r="O98" s="27"/>
    </row>
    <row r="99" spans="1:15" x14ac:dyDescent="0.15">
      <c r="A99" s="51">
        <v>44153</v>
      </c>
      <c r="B99" s="113">
        <v>83</v>
      </c>
      <c r="C99" s="113">
        <v>3667</v>
      </c>
      <c r="D99" s="113">
        <f t="shared" si="3"/>
        <v>44.180722891566262</v>
      </c>
      <c r="E99" s="194"/>
      <c r="F99" s="120" t="s">
        <v>758</v>
      </c>
      <c r="G99" s="137" t="s">
        <v>826</v>
      </c>
      <c r="H99" s="120" t="s">
        <v>340</v>
      </c>
      <c r="I99" s="120" t="s">
        <v>754</v>
      </c>
      <c r="M99" s="46"/>
      <c r="O99" s="27"/>
    </row>
    <row r="100" spans="1:15" x14ac:dyDescent="0.15">
      <c r="A100" s="51">
        <v>44144</v>
      </c>
      <c r="B100" s="113">
        <v>49.89</v>
      </c>
      <c r="C100" s="113">
        <v>2900</v>
      </c>
      <c r="D100" s="113">
        <f t="shared" si="3"/>
        <v>58.127881338945677</v>
      </c>
      <c r="E100" s="194"/>
      <c r="F100" s="120" t="s">
        <v>746</v>
      </c>
      <c r="G100" s="137" t="s">
        <v>826</v>
      </c>
      <c r="H100" s="120" t="s">
        <v>759</v>
      </c>
      <c r="I100" s="120" t="s">
        <v>760</v>
      </c>
      <c r="K100" s="27">
        <v>17</v>
      </c>
      <c r="M100" s="46"/>
      <c r="O100" s="27"/>
    </row>
    <row r="101" spans="1:15" x14ac:dyDescent="0.15">
      <c r="A101" s="51">
        <v>44143</v>
      </c>
      <c r="B101" s="113">
        <v>67</v>
      </c>
      <c r="C101" s="113">
        <v>3000</v>
      </c>
      <c r="D101" s="113">
        <f t="shared" si="3"/>
        <v>44.776119402985074</v>
      </c>
      <c r="E101" s="194"/>
      <c r="F101" s="120" t="s">
        <v>746</v>
      </c>
      <c r="G101" s="137" t="s">
        <v>826</v>
      </c>
      <c r="H101" s="120" t="s">
        <v>753</v>
      </c>
      <c r="I101" s="120" t="s">
        <v>745</v>
      </c>
      <c r="K101" s="27">
        <v>18</v>
      </c>
      <c r="M101" s="46"/>
      <c r="O101" s="27"/>
    </row>
    <row r="102" spans="1:15" x14ac:dyDescent="0.15">
      <c r="A102" s="51">
        <v>44137</v>
      </c>
      <c r="B102" s="113">
        <v>90</v>
      </c>
      <c r="C102" s="113">
        <v>3800</v>
      </c>
      <c r="D102" s="113">
        <f t="shared" si="3"/>
        <v>42.222222222222221</v>
      </c>
      <c r="E102" s="194"/>
      <c r="F102" s="120" t="s">
        <v>758</v>
      </c>
      <c r="G102" s="137" t="s">
        <v>826</v>
      </c>
      <c r="H102" s="120" t="s">
        <v>340</v>
      </c>
      <c r="I102" s="120" t="s">
        <v>747</v>
      </c>
      <c r="M102" s="46"/>
      <c r="O102" s="27"/>
    </row>
    <row r="103" spans="1:15" x14ac:dyDescent="0.15">
      <c r="A103" s="51">
        <v>44123</v>
      </c>
      <c r="B103" s="113">
        <v>90.7</v>
      </c>
      <c r="C103" s="113">
        <v>4500</v>
      </c>
      <c r="D103" s="113">
        <f t="shared" si="3"/>
        <v>49.614112458654908</v>
      </c>
      <c r="E103" s="194">
        <f>ROUND(AVERAGE(D103:D104),2)</f>
        <v>47.03</v>
      </c>
      <c r="F103" s="120" t="s">
        <v>758</v>
      </c>
      <c r="G103" s="137" t="s">
        <v>826</v>
      </c>
      <c r="H103" s="120" t="s">
        <v>340</v>
      </c>
      <c r="I103" s="120" t="s">
        <v>754</v>
      </c>
      <c r="M103" s="46"/>
      <c r="O103" s="27"/>
    </row>
    <row r="104" spans="1:15" x14ac:dyDescent="0.15">
      <c r="A104" s="51">
        <v>44114</v>
      </c>
      <c r="B104" s="113">
        <v>90</v>
      </c>
      <c r="C104" s="113">
        <v>4000</v>
      </c>
      <c r="D104" s="113">
        <f t="shared" si="3"/>
        <v>44.444444444444443</v>
      </c>
      <c r="E104" s="194"/>
      <c r="F104" s="120" t="s">
        <v>758</v>
      </c>
      <c r="G104" s="137" t="s">
        <v>826</v>
      </c>
      <c r="H104" s="120" t="s">
        <v>340</v>
      </c>
      <c r="I104" s="120" t="s">
        <v>757</v>
      </c>
      <c r="M104" s="46"/>
      <c r="O104" s="27"/>
    </row>
    <row r="105" spans="1:15" x14ac:dyDescent="0.15">
      <c r="A105" s="51">
        <v>44104</v>
      </c>
      <c r="B105" s="113">
        <v>100</v>
      </c>
      <c r="C105" s="113">
        <v>4800</v>
      </c>
      <c r="D105" s="113">
        <f t="shared" si="3"/>
        <v>48</v>
      </c>
      <c r="E105" s="194">
        <f>ROUND(AVERAGE(D105:D109),2)</f>
        <v>50.54</v>
      </c>
      <c r="F105" s="120" t="s">
        <v>761</v>
      </c>
      <c r="G105" s="137" t="s">
        <v>826</v>
      </c>
      <c r="H105" s="120" t="s">
        <v>340</v>
      </c>
      <c r="I105" s="120" t="s">
        <v>762</v>
      </c>
      <c r="J105" s="27">
        <v>14</v>
      </c>
      <c r="M105" s="46"/>
      <c r="O105" s="27"/>
    </row>
    <row r="106" spans="1:15" x14ac:dyDescent="0.15">
      <c r="A106" s="51">
        <v>44098</v>
      </c>
      <c r="B106" s="113">
        <v>99</v>
      </c>
      <c r="C106" s="113">
        <v>5300</v>
      </c>
      <c r="D106" s="113">
        <f t="shared" si="3"/>
        <v>53.535353535353536</v>
      </c>
      <c r="E106" s="194"/>
      <c r="F106" s="120" t="s">
        <v>344</v>
      </c>
      <c r="G106" s="137" t="s">
        <v>826</v>
      </c>
      <c r="H106" s="120" t="s">
        <v>340</v>
      </c>
      <c r="I106" s="120" t="s">
        <v>723</v>
      </c>
      <c r="J106" s="27">
        <v>15</v>
      </c>
      <c r="M106" s="46"/>
      <c r="O106" s="27"/>
    </row>
    <row r="107" spans="1:15" x14ac:dyDescent="0.15">
      <c r="A107" s="51">
        <v>44089</v>
      </c>
      <c r="B107" s="113">
        <v>50</v>
      </c>
      <c r="C107" s="113">
        <v>3100</v>
      </c>
      <c r="D107" s="113">
        <f t="shared" si="3"/>
        <v>62</v>
      </c>
      <c r="E107" s="194"/>
      <c r="F107" s="120" t="s">
        <v>354</v>
      </c>
      <c r="G107" s="137" t="s">
        <v>826</v>
      </c>
      <c r="H107" s="120" t="s">
        <v>763</v>
      </c>
      <c r="I107" s="120" t="s">
        <v>757</v>
      </c>
      <c r="K107" s="27">
        <v>19</v>
      </c>
      <c r="M107" s="46"/>
      <c r="O107" s="27"/>
    </row>
    <row r="108" spans="1:15" x14ac:dyDescent="0.15">
      <c r="A108" s="51">
        <v>44087</v>
      </c>
      <c r="B108" s="113">
        <v>90</v>
      </c>
      <c r="C108" s="113">
        <v>3800</v>
      </c>
      <c r="D108" s="113">
        <f t="shared" si="3"/>
        <v>42.222222222222221</v>
      </c>
      <c r="E108" s="194"/>
      <c r="F108" s="120" t="s">
        <v>339</v>
      </c>
      <c r="G108" s="137" t="s">
        <v>826</v>
      </c>
      <c r="H108" s="120" t="s">
        <v>340</v>
      </c>
      <c r="I108" s="120" t="s">
        <v>747</v>
      </c>
      <c r="M108" s="46"/>
      <c r="O108" s="27"/>
    </row>
    <row r="109" spans="1:15" x14ac:dyDescent="0.15">
      <c r="A109" s="51">
        <v>44081</v>
      </c>
      <c r="B109" s="113">
        <v>98</v>
      </c>
      <c r="C109" s="113">
        <v>4600</v>
      </c>
      <c r="D109" s="113">
        <f t="shared" si="3"/>
        <v>46.938775510204081</v>
      </c>
      <c r="E109" s="194"/>
      <c r="F109" s="120" t="s">
        <v>344</v>
      </c>
      <c r="G109" s="137" t="s">
        <v>826</v>
      </c>
      <c r="H109" s="120" t="s">
        <v>340</v>
      </c>
      <c r="I109" s="120" t="s">
        <v>764</v>
      </c>
      <c r="J109" s="27">
        <v>16</v>
      </c>
      <c r="M109" s="46"/>
      <c r="O109" s="27"/>
    </row>
    <row r="110" spans="1:15" x14ac:dyDescent="0.15">
      <c r="A110" s="51">
        <v>44070</v>
      </c>
      <c r="B110" s="113">
        <v>65</v>
      </c>
      <c r="C110" s="113">
        <v>3000</v>
      </c>
      <c r="D110" s="113">
        <f t="shared" si="3"/>
        <v>46.153846153846153</v>
      </c>
      <c r="E110" s="194">
        <f>ROUND(AVERAGE(D110:D112),2)</f>
        <v>45.77</v>
      </c>
      <c r="F110" s="120" t="s">
        <v>354</v>
      </c>
      <c r="G110" s="137" t="s">
        <v>826</v>
      </c>
      <c r="H110" s="120" t="s">
        <v>350</v>
      </c>
      <c r="I110" s="120" t="s">
        <v>740</v>
      </c>
      <c r="K110" s="27">
        <v>20</v>
      </c>
      <c r="M110" s="46"/>
      <c r="O110" s="27"/>
    </row>
    <row r="111" spans="1:15" x14ac:dyDescent="0.15">
      <c r="A111" s="38">
        <v>44059</v>
      </c>
      <c r="B111" s="82">
        <v>70</v>
      </c>
      <c r="C111" s="82">
        <v>3200</v>
      </c>
      <c r="D111" s="82">
        <f t="shared" si="3"/>
        <v>45.714285714285715</v>
      </c>
      <c r="E111" s="194"/>
      <c r="F111" s="120" t="s">
        <v>354</v>
      </c>
      <c r="G111" s="137" t="s">
        <v>826</v>
      </c>
      <c r="H111" s="120" t="s">
        <v>350</v>
      </c>
      <c r="I111" s="120" t="s">
        <v>747</v>
      </c>
      <c r="K111" s="27">
        <v>21</v>
      </c>
      <c r="M111" s="46"/>
      <c r="O111" s="27"/>
    </row>
    <row r="112" spans="1:15" x14ac:dyDescent="0.15">
      <c r="A112" s="38">
        <v>44053</v>
      </c>
      <c r="B112" s="82">
        <v>92.4</v>
      </c>
      <c r="C112" s="82">
        <v>4200</v>
      </c>
      <c r="D112" s="82">
        <f t="shared" si="3"/>
        <v>45.454545454545453</v>
      </c>
      <c r="E112" s="194"/>
      <c r="F112" s="120" t="s">
        <v>344</v>
      </c>
      <c r="G112" s="137" t="s">
        <v>826</v>
      </c>
      <c r="H112" s="120" t="s">
        <v>340</v>
      </c>
      <c r="I112" s="120" t="s">
        <v>724</v>
      </c>
      <c r="J112" s="27">
        <v>17</v>
      </c>
      <c r="M112" s="46"/>
      <c r="O112" s="27"/>
    </row>
    <row r="113" spans="1:15" x14ac:dyDescent="0.15">
      <c r="A113" s="51"/>
      <c r="B113" s="113"/>
      <c r="C113" s="113"/>
      <c r="D113" s="113"/>
      <c r="E113" s="194"/>
      <c r="F113" s="120"/>
      <c r="G113" s="129"/>
      <c r="H113" s="120"/>
      <c r="I113" s="120"/>
      <c r="K113" s="27">
        <v>22</v>
      </c>
      <c r="M113" s="46"/>
      <c r="O113" s="27"/>
    </row>
    <row r="114" spans="1:15" x14ac:dyDescent="0.15">
      <c r="A114" s="51"/>
      <c r="B114" s="113"/>
      <c r="C114" s="113"/>
      <c r="D114" s="113"/>
      <c r="E114" s="194"/>
      <c r="F114" s="120"/>
      <c r="G114" s="129"/>
      <c r="H114" s="120"/>
      <c r="I114" s="120"/>
      <c r="M114" s="46"/>
      <c r="O114" s="27"/>
    </row>
    <row r="115" spans="1:15" x14ac:dyDescent="0.15">
      <c r="A115" s="51"/>
      <c r="B115" s="113"/>
      <c r="C115" s="113"/>
      <c r="D115" s="113"/>
      <c r="E115" s="194"/>
      <c r="F115" s="120"/>
      <c r="G115" s="129"/>
      <c r="H115" s="120"/>
      <c r="I115" s="120"/>
      <c r="K115" s="27">
        <v>23</v>
      </c>
      <c r="M115" s="46"/>
      <c r="O115" s="27"/>
    </row>
    <row r="116" spans="1:15" x14ac:dyDescent="0.15">
      <c r="A116" s="38"/>
      <c r="B116" s="82"/>
      <c r="C116" s="82"/>
      <c r="D116" s="82"/>
      <c r="E116" s="194"/>
      <c r="F116" s="120"/>
      <c r="G116" s="120"/>
      <c r="H116" s="120"/>
      <c r="I116" s="120"/>
      <c r="K116" s="27">
        <v>24</v>
      </c>
      <c r="M116" s="46"/>
      <c r="O116" s="27"/>
    </row>
    <row r="117" spans="1:15" x14ac:dyDescent="0.15">
      <c r="A117" s="102"/>
      <c r="B117" s="120"/>
      <c r="C117" s="120"/>
      <c r="D117" s="120"/>
      <c r="E117" s="194"/>
      <c r="F117" s="120"/>
      <c r="G117" s="120"/>
      <c r="H117" s="120"/>
      <c r="I117" s="120"/>
      <c r="K117" s="27">
        <v>25</v>
      </c>
      <c r="M117" s="46"/>
      <c r="O117" s="27"/>
    </row>
    <row r="118" spans="1:15" ht="15" thickBot="1" x14ac:dyDescent="0.2">
      <c r="I118" s="45"/>
      <c r="N118" s="46"/>
      <c r="O118" s="27"/>
    </row>
    <row r="119" spans="1:15" ht="51.75" thickBot="1" x14ac:dyDescent="0.2">
      <c r="A119" s="147" t="s">
        <v>804</v>
      </c>
      <c r="B119" s="148" t="s">
        <v>805</v>
      </c>
      <c r="C119" s="149" t="s">
        <v>815</v>
      </c>
      <c r="I119" s="45"/>
      <c r="N119" s="46"/>
      <c r="O119" s="27"/>
    </row>
    <row r="120" spans="1:15" ht="15" thickBot="1" x14ac:dyDescent="0.2">
      <c r="A120" s="150" t="s">
        <v>816</v>
      </c>
      <c r="B120" s="151">
        <v>3</v>
      </c>
      <c r="C120" s="152">
        <f>H3</f>
        <v>47.25</v>
      </c>
      <c r="I120" s="27"/>
      <c r="N120" s="46"/>
      <c r="O120" s="27"/>
    </row>
    <row r="121" spans="1:15" ht="15" thickBot="1" x14ac:dyDescent="0.2">
      <c r="A121" s="150" t="s">
        <v>817</v>
      </c>
      <c r="B121" s="151">
        <v>2</v>
      </c>
      <c r="C121" s="152">
        <f>H6</f>
        <v>47.5</v>
      </c>
      <c r="I121" s="27"/>
      <c r="K121" s="27">
        <f>65-J112-K117</f>
        <v>23</v>
      </c>
      <c r="N121" s="46"/>
      <c r="O121" s="27"/>
    </row>
    <row r="122" spans="1:15" ht="15" thickBot="1" x14ac:dyDescent="0.2">
      <c r="A122" s="150" t="s">
        <v>818</v>
      </c>
      <c r="B122" s="151">
        <v>2</v>
      </c>
      <c r="C122" s="152">
        <f>H9</f>
        <v>47.42</v>
      </c>
      <c r="I122" s="27"/>
      <c r="N122" s="46"/>
      <c r="O122" s="27"/>
    </row>
    <row r="123" spans="1:15" ht="15" thickBot="1" x14ac:dyDescent="0.2">
      <c r="A123" s="150" t="s">
        <v>819</v>
      </c>
      <c r="B123" s="151">
        <v>4</v>
      </c>
      <c r="C123" s="152">
        <f>H12</f>
        <v>48.74</v>
      </c>
      <c r="I123" s="27"/>
      <c r="N123" s="46"/>
      <c r="O123" s="27"/>
    </row>
    <row r="124" spans="1:15" ht="15" thickBot="1" x14ac:dyDescent="0.2">
      <c r="A124" s="150" t="s">
        <v>820</v>
      </c>
      <c r="B124" s="151">
        <v>1</v>
      </c>
      <c r="C124" s="153">
        <f>H15</f>
        <v>54.86</v>
      </c>
      <c r="I124" s="27"/>
      <c r="N124" s="46"/>
      <c r="O124" s="27"/>
    </row>
    <row r="125" spans="1:15" ht="15" thickBot="1" x14ac:dyDescent="0.2">
      <c r="A125" s="198" t="s">
        <v>812</v>
      </c>
      <c r="B125" s="199"/>
      <c r="C125" s="153">
        <f>H16</f>
        <v>49.15</v>
      </c>
      <c r="I125" s="27"/>
      <c r="N125" s="46"/>
      <c r="O125" s="27"/>
    </row>
    <row r="126" spans="1:15" ht="15" thickBot="1" x14ac:dyDescent="0.2">
      <c r="I126" s="27"/>
      <c r="N126" s="46"/>
      <c r="O126" s="27"/>
    </row>
    <row r="127" spans="1:15" ht="51.75" thickBot="1" x14ac:dyDescent="0.2">
      <c r="A127" s="147" t="s">
        <v>804</v>
      </c>
      <c r="B127" s="148" t="s">
        <v>805</v>
      </c>
      <c r="C127" s="149" t="s">
        <v>815</v>
      </c>
      <c r="I127" s="27"/>
      <c r="N127" s="46"/>
      <c r="O127" s="27"/>
    </row>
    <row r="128" spans="1:15" ht="15" thickBot="1" x14ac:dyDescent="0.2">
      <c r="A128" s="150" t="s">
        <v>816</v>
      </c>
      <c r="B128" s="151" t="s">
        <v>811</v>
      </c>
      <c r="C128" s="153">
        <f>H20</f>
        <v>51.03</v>
      </c>
      <c r="I128" s="27"/>
      <c r="N128" s="46"/>
      <c r="O128" s="27"/>
    </row>
    <row r="129" spans="1:15" ht="15" thickBot="1" x14ac:dyDescent="0.2">
      <c r="A129" s="150" t="s">
        <v>817</v>
      </c>
      <c r="B129" s="151" t="s">
        <v>811</v>
      </c>
      <c r="C129" s="153">
        <f>H23</f>
        <v>49.71</v>
      </c>
      <c r="I129" s="27"/>
      <c r="N129" s="46"/>
      <c r="O129" s="27"/>
    </row>
    <row r="130" spans="1:15" ht="15" thickBot="1" x14ac:dyDescent="0.2">
      <c r="A130" s="150" t="s">
        <v>818</v>
      </c>
      <c r="B130" s="151" t="s">
        <v>811</v>
      </c>
      <c r="C130" s="153">
        <f>H26</f>
        <v>48.23</v>
      </c>
      <c r="I130" s="27"/>
      <c r="N130" s="46"/>
      <c r="O130" s="27"/>
    </row>
    <row r="131" spans="1:15" ht="15" thickBot="1" x14ac:dyDescent="0.2">
      <c r="A131" s="150" t="s">
        <v>819</v>
      </c>
      <c r="B131" s="151" t="s">
        <v>811</v>
      </c>
      <c r="C131" s="153">
        <f>H29</f>
        <v>49.25</v>
      </c>
      <c r="I131" s="27"/>
      <c r="N131" s="46"/>
      <c r="O131" s="27"/>
    </row>
    <row r="132" spans="1:15" ht="15" thickBot="1" x14ac:dyDescent="0.2">
      <c r="A132" s="150" t="s">
        <v>820</v>
      </c>
      <c r="B132" s="151" t="s">
        <v>811</v>
      </c>
      <c r="C132" s="153">
        <f>H32</f>
        <v>52.11</v>
      </c>
      <c r="I132" s="27"/>
      <c r="N132" s="46"/>
      <c r="O132" s="27"/>
    </row>
    <row r="133" spans="1:15" ht="15" thickBot="1" x14ac:dyDescent="0.2">
      <c r="A133" s="198" t="s">
        <v>812</v>
      </c>
      <c r="B133" s="199"/>
      <c r="C133" s="153">
        <f>H33</f>
        <v>50.07</v>
      </c>
      <c r="I133" s="27"/>
      <c r="N133" s="46"/>
      <c r="O133" s="27"/>
    </row>
    <row r="134" spans="1:15" ht="15" thickBot="1" x14ac:dyDescent="0.2">
      <c r="I134" s="27"/>
      <c r="N134" s="46"/>
      <c r="O134" s="27"/>
    </row>
    <row r="135" spans="1:15" ht="51.75" thickBot="1" x14ac:dyDescent="0.2">
      <c r="A135" s="147" t="s">
        <v>804</v>
      </c>
      <c r="B135" s="148" t="s">
        <v>805</v>
      </c>
      <c r="C135" s="149" t="s">
        <v>824</v>
      </c>
      <c r="D135" s="148" t="s">
        <v>815</v>
      </c>
      <c r="I135" s="27"/>
      <c r="N135" s="46"/>
      <c r="O135" s="27"/>
    </row>
    <row r="136" spans="1:15" ht="15" thickBot="1" x14ac:dyDescent="0.2">
      <c r="A136" s="150" t="s">
        <v>816</v>
      </c>
      <c r="B136" s="151">
        <f>F37</f>
        <v>8</v>
      </c>
      <c r="C136" s="153">
        <f>D136+2.5+1.5</f>
        <v>53.66</v>
      </c>
      <c r="D136" s="155">
        <f>H37</f>
        <v>49.66</v>
      </c>
      <c r="I136" s="27"/>
      <c r="N136" s="46"/>
      <c r="O136" s="27"/>
    </row>
    <row r="137" spans="1:15" ht="15" thickBot="1" x14ac:dyDescent="0.2">
      <c r="A137" s="150" t="s">
        <v>817</v>
      </c>
      <c r="B137" s="151">
        <f>F40</f>
        <v>10</v>
      </c>
      <c r="C137" s="153">
        <f t="shared" ref="C137:C141" si="4">D137+2.5+1.5</f>
        <v>51.06</v>
      </c>
      <c r="D137" s="155">
        <f>H40</f>
        <v>47.06</v>
      </c>
      <c r="I137" s="27"/>
      <c r="N137" s="46"/>
      <c r="O137" s="27"/>
    </row>
    <row r="138" spans="1:15" ht="15" thickBot="1" x14ac:dyDescent="0.2">
      <c r="A138" s="150" t="s">
        <v>818</v>
      </c>
      <c r="B138" s="151">
        <f>F43</f>
        <v>11</v>
      </c>
      <c r="C138" s="153">
        <f t="shared" si="4"/>
        <v>53.58</v>
      </c>
      <c r="D138" s="155">
        <f>H43</f>
        <v>49.58</v>
      </c>
      <c r="I138" s="27"/>
      <c r="N138" s="46"/>
      <c r="O138" s="27"/>
    </row>
    <row r="139" spans="1:15" ht="15" thickBot="1" x14ac:dyDescent="0.2">
      <c r="A139" s="150" t="s">
        <v>819</v>
      </c>
      <c r="B139" s="151">
        <f>F46</f>
        <v>24</v>
      </c>
      <c r="C139" s="153">
        <f t="shared" si="4"/>
        <v>55.65</v>
      </c>
      <c r="D139" s="155">
        <f>H46</f>
        <v>51.65</v>
      </c>
      <c r="I139" s="27"/>
      <c r="N139" s="46"/>
      <c r="O139" s="27"/>
    </row>
    <row r="140" spans="1:15" ht="15" thickBot="1" x14ac:dyDescent="0.2">
      <c r="A140" s="150" t="s">
        <v>820</v>
      </c>
      <c r="B140" s="151">
        <f>F49</f>
        <v>7</v>
      </c>
      <c r="C140" s="153">
        <f t="shared" si="4"/>
        <v>57.89</v>
      </c>
      <c r="D140" s="155">
        <f>H49</f>
        <v>53.89</v>
      </c>
      <c r="I140" s="27"/>
      <c r="N140" s="46"/>
      <c r="O140" s="27"/>
    </row>
    <row r="141" spans="1:15" ht="15" thickBot="1" x14ac:dyDescent="0.2">
      <c r="A141" s="198" t="s">
        <v>812</v>
      </c>
      <c r="B141" s="199"/>
      <c r="C141" s="153">
        <f t="shared" si="4"/>
        <v>54.37</v>
      </c>
      <c r="D141" s="155">
        <f>H50</f>
        <v>50.37</v>
      </c>
      <c r="I141" s="27"/>
      <c r="N141" s="46"/>
      <c r="O141" s="27"/>
    </row>
    <row r="142" spans="1:15" x14ac:dyDescent="0.15">
      <c r="I142" s="27"/>
      <c r="N142" s="46"/>
      <c r="O142" s="27"/>
    </row>
    <row r="143" spans="1:15" x14ac:dyDescent="0.2">
      <c r="A143" s="139" t="s">
        <v>78</v>
      </c>
      <c r="B143" s="139" t="s">
        <v>115</v>
      </c>
      <c r="C143" s="139" t="s">
        <v>800</v>
      </c>
      <c r="D143" s="139" t="s">
        <v>796</v>
      </c>
      <c r="E143" s="139" t="s">
        <v>689</v>
      </c>
      <c r="F143" s="139" t="s">
        <v>797</v>
      </c>
      <c r="G143" s="139" t="s">
        <v>168</v>
      </c>
      <c r="H143" s="139" t="s">
        <v>798</v>
      </c>
      <c r="I143" s="139" t="s">
        <v>799</v>
      </c>
      <c r="M143" s="46"/>
      <c r="O143" s="27"/>
    </row>
    <row r="144" spans="1:15" x14ac:dyDescent="0.15">
      <c r="A144" s="136">
        <v>1</v>
      </c>
      <c r="B144" s="138" t="s">
        <v>766</v>
      </c>
      <c r="C144" s="90">
        <v>44408</v>
      </c>
      <c r="D144" s="137">
        <v>99</v>
      </c>
      <c r="E144" s="137" t="s">
        <v>344</v>
      </c>
      <c r="F144" s="137" t="s">
        <v>826</v>
      </c>
      <c r="G144" s="137" t="s">
        <v>340</v>
      </c>
      <c r="H144" s="137" t="s">
        <v>723</v>
      </c>
      <c r="I144" s="137">
        <v>5700</v>
      </c>
      <c r="M144" s="46"/>
      <c r="O144" s="27"/>
    </row>
    <row r="145" spans="1:15" x14ac:dyDescent="0.15">
      <c r="A145" s="26">
        <v>2</v>
      </c>
      <c r="B145" s="138" t="s">
        <v>766</v>
      </c>
      <c r="C145" s="90">
        <v>44401</v>
      </c>
      <c r="D145" s="137">
        <v>70.08</v>
      </c>
      <c r="E145" s="137" t="s">
        <v>354</v>
      </c>
      <c r="F145" s="137" t="s">
        <v>826</v>
      </c>
      <c r="G145" s="137" t="s">
        <v>350</v>
      </c>
      <c r="H145" s="137" t="s">
        <v>724</v>
      </c>
      <c r="I145" s="137">
        <v>3400</v>
      </c>
      <c r="M145" s="46"/>
      <c r="O145" s="27"/>
    </row>
    <row r="146" spans="1:15" x14ac:dyDescent="0.15">
      <c r="A146" s="136">
        <v>3</v>
      </c>
      <c r="B146" s="138" t="s">
        <v>766</v>
      </c>
      <c r="C146" s="90">
        <v>44397</v>
      </c>
      <c r="D146" s="137">
        <v>94</v>
      </c>
      <c r="E146" s="137" t="s">
        <v>344</v>
      </c>
      <c r="F146" s="137" t="s">
        <v>826</v>
      </c>
      <c r="G146" s="137" t="s">
        <v>340</v>
      </c>
      <c r="H146" s="137" t="s">
        <v>724</v>
      </c>
      <c r="I146" s="137">
        <v>5500</v>
      </c>
      <c r="M146" s="46"/>
      <c r="O146" s="27"/>
    </row>
    <row r="147" spans="1:15" x14ac:dyDescent="0.15">
      <c r="A147" s="26">
        <v>4</v>
      </c>
      <c r="B147" s="138" t="s">
        <v>766</v>
      </c>
      <c r="C147" s="90">
        <v>44394</v>
      </c>
      <c r="D147" s="137">
        <v>84</v>
      </c>
      <c r="E147" s="137" t="s">
        <v>339</v>
      </c>
      <c r="F147" s="137" t="s">
        <v>826</v>
      </c>
      <c r="G147" s="137" t="s">
        <v>340</v>
      </c>
      <c r="H147" s="137" t="s">
        <v>725</v>
      </c>
      <c r="I147" s="137">
        <v>4500</v>
      </c>
      <c r="M147" s="46"/>
      <c r="O147" s="27"/>
    </row>
    <row r="148" spans="1:15" x14ac:dyDescent="0.15">
      <c r="A148" s="136">
        <v>5</v>
      </c>
      <c r="B148" s="138" t="s">
        <v>766</v>
      </c>
      <c r="C148" s="90">
        <v>44394</v>
      </c>
      <c r="D148" s="137">
        <v>90</v>
      </c>
      <c r="E148" s="137" t="s">
        <v>370</v>
      </c>
      <c r="F148" s="137" t="s">
        <v>826</v>
      </c>
      <c r="G148" s="137" t="s">
        <v>340</v>
      </c>
      <c r="H148" s="137" t="s">
        <v>726</v>
      </c>
      <c r="I148" s="137">
        <v>4500</v>
      </c>
      <c r="M148" s="46"/>
      <c r="O148" s="27"/>
    </row>
    <row r="149" spans="1:15" x14ac:dyDescent="0.15">
      <c r="A149" s="26">
        <v>6</v>
      </c>
      <c r="B149" s="138" t="s">
        <v>766</v>
      </c>
      <c r="C149" s="90">
        <v>44380</v>
      </c>
      <c r="D149" s="137">
        <v>70</v>
      </c>
      <c r="E149" s="137" t="s">
        <v>354</v>
      </c>
      <c r="F149" s="137" t="s">
        <v>826</v>
      </c>
      <c r="G149" s="137" t="s">
        <v>340</v>
      </c>
      <c r="H149" s="137" t="s">
        <v>724</v>
      </c>
      <c r="I149" s="137">
        <v>3500</v>
      </c>
      <c r="M149" s="46"/>
      <c r="O149" s="27"/>
    </row>
    <row r="150" spans="1:15" x14ac:dyDescent="0.15">
      <c r="A150" s="136">
        <v>7</v>
      </c>
      <c r="B150" s="138" t="s">
        <v>766</v>
      </c>
      <c r="C150" s="38">
        <v>44379</v>
      </c>
      <c r="D150" s="82">
        <v>70</v>
      </c>
      <c r="E150" s="138" t="s">
        <v>354</v>
      </c>
      <c r="F150" s="137" t="s">
        <v>826</v>
      </c>
      <c r="G150" s="137" t="s">
        <v>350</v>
      </c>
      <c r="H150" s="137" t="s">
        <v>724</v>
      </c>
      <c r="I150" s="82">
        <v>3400</v>
      </c>
      <c r="M150" s="46"/>
      <c r="O150" s="27"/>
    </row>
    <row r="151" spans="1:15" x14ac:dyDescent="0.15">
      <c r="A151" s="26">
        <v>8</v>
      </c>
      <c r="B151" s="138" t="s">
        <v>766</v>
      </c>
      <c r="C151" s="38">
        <v>44376</v>
      </c>
      <c r="D151" s="82">
        <v>84</v>
      </c>
      <c r="E151" s="138" t="s">
        <v>339</v>
      </c>
      <c r="F151" s="137" t="s">
        <v>826</v>
      </c>
      <c r="G151" s="137" t="s">
        <v>340</v>
      </c>
      <c r="H151" s="136" t="s">
        <v>727</v>
      </c>
      <c r="I151" s="82">
        <v>4000</v>
      </c>
      <c r="M151" s="46"/>
      <c r="O151" s="27"/>
    </row>
    <row r="152" spans="1:15" x14ac:dyDescent="0.15">
      <c r="A152" s="136">
        <v>9</v>
      </c>
      <c r="B152" s="138" t="s">
        <v>766</v>
      </c>
      <c r="C152" s="38">
        <v>44373</v>
      </c>
      <c r="D152" s="82">
        <v>99</v>
      </c>
      <c r="E152" s="138" t="s">
        <v>344</v>
      </c>
      <c r="F152" s="137" t="s">
        <v>826</v>
      </c>
      <c r="G152" s="137" t="s">
        <v>340</v>
      </c>
      <c r="H152" s="138" t="s">
        <v>723</v>
      </c>
      <c r="I152" s="82">
        <v>5400</v>
      </c>
      <c r="M152" s="46"/>
      <c r="O152" s="27"/>
    </row>
    <row r="153" spans="1:15" x14ac:dyDescent="0.15">
      <c r="A153" s="26">
        <v>10</v>
      </c>
      <c r="B153" s="138" t="s">
        <v>766</v>
      </c>
      <c r="C153" s="38">
        <v>44371</v>
      </c>
      <c r="D153" s="82">
        <v>83.56</v>
      </c>
      <c r="E153" s="138" t="s">
        <v>339</v>
      </c>
      <c r="F153" s="137" t="s">
        <v>826</v>
      </c>
      <c r="G153" s="138" t="s">
        <v>340</v>
      </c>
      <c r="H153" s="136" t="s">
        <v>727</v>
      </c>
      <c r="I153" s="82">
        <v>4000</v>
      </c>
      <c r="M153" s="46"/>
      <c r="O153" s="27"/>
    </row>
    <row r="154" spans="1:15" x14ac:dyDescent="0.15">
      <c r="A154" s="136">
        <v>11</v>
      </c>
      <c r="B154" s="138" t="s">
        <v>766</v>
      </c>
      <c r="C154" s="38">
        <v>44366</v>
      </c>
      <c r="D154" s="82">
        <v>90</v>
      </c>
      <c r="E154" s="138" t="s">
        <v>339</v>
      </c>
      <c r="F154" s="137" t="s">
        <v>826</v>
      </c>
      <c r="G154" s="138" t="s">
        <v>350</v>
      </c>
      <c r="H154" s="138" t="s">
        <v>729</v>
      </c>
      <c r="I154" s="82">
        <v>4200</v>
      </c>
      <c r="M154" s="46"/>
      <c r="O154" s="27"/>
    </row>
    <row r="155" spans="1:15" x14ac:dyDescent="0.15">
      <c r="A155" s="26">
        <v>12</v>
      </c>
      <c r="B155" s="138" t="s">
        <v>766</v>
      </c>
      <c r="C155" s="38">
        <v>44360</v>
      </c>
      <c r="D155" s="82">
        <v>60</v>
      </c>
      <c r="E155" s="138" t="s">
        <v>354</v>
      </c>
      <c r="F155" s="137" t="s">
        <v>826</v>
      </c>
      <c r="G155" s="138" t="s">
        <v>340</v>
      </c>
      <c r="H155" s="138" t="s">
        <v>730</v>
      </c>
      <c r="I155" s="82">
        <v>3300</v>
      </c>
      <c r="M155" s="46"/>
      <c r="O155" s="27"/>
    </row>
    <row r="156" spans="1:15" x14ac:dyDescent="0.15">
      <c r="A156" s="136">
        <v>13</v>
      </c>
      <c r="B156" s="138" t="s">
        <v>766</v>
      </c>
      <c r="C156" s="38">
        <v>44357</v>
      </c>
      <c r="D156" s="82">
        <v>108</v>
      </c>
      <c r="E156" s="138" t="s">
        <v>344</v>
      </c>
      <c r="F156" s="137" t="s">
        <v>826</v>
      </c>
      <c r="G156" s="138" t="s">
        <v>340</v>
      </c>
      <c r="H156" s="136" t="s">
        <v>731</v>
      </c>
      <c r="I156" s="82">
        <v>5300</v>
      </c>
      <c r="M156" s="46"/>
      <c r="O156" s="27"/>
    </row>
    <row r="157" spans="1:15" x14ac:dyDescent="0.15">
      <c r="A157" s="26">
        <v>14</v>
      </c>
      <c r="B157" s="138" t="s">
        <v>766</v>
      </c>
      <c r="C157" s="38">
        <v>44348</v>
      </c>
      <c r="D157" s="82">
        <v>103</v>
      </c>
      <c r="E157" s="138" t="s">
        <v>344</v>
      </c>
      <c r="F157" s="137" t="s">
        <v>826</v>
      </c>
      <c r="G157" s="138" t="s">
        <v>340</v>
      </c>
      <c r="H157" s="136" t="s">
        <v>732</v>
      </c>
      <c r="I157" s="82">
        <v>5400</v>
      </c>
      <c r="M157" s="46"/>
      <c r="O157" s="27"/>
    </row>
    <row r="158" spans="1:15" x14ac:dyDescent="0.15">
      <c r="A158" s="136">
        <v>15</v>
      </c>
      <c r="B158" s="138" t="s">
        <v>766</v>
      </c>
      <c r="C158" s="38">
        <v>44339</v>
      </c>
      <c r="D158" s="82">
        <v>66</v>
      </c>
      <c r="E158" s="138" t="s">
        <v>354</v>
      </c>
      <c r="F158" s="137" t="s">
        <v>826</v>
      </c>
      <c r="G158" s="138" t="s">
        <v>350</v>
      </c>
      <c r="H158" s="138" t="s">
        <v>729</v>
      </c>
      <c r="I158" s="82">
        <v>3200</v>
      </c>
      <c r="M158" s="46"/>
      <c r="O158" s="27"/>
    </row>
    <row r="159" spans="1:15" x14ac:dyDescent="0.15">
      <c r="A159" s="26">
        <v>16</v>
      </c>
      <c r="B159" s="138" t="s">
        <v>766</v>
      </c>
      <c r="C159" s="38">
        <v>44338</v>
      </c>
      <c r="D159" s="82">
        <v>62</v>
      </c>
      <c r="E159" s="138" t="s">
        <v>354</v>
      </c>
      <c r="F159" s="137" t="s">
        <v>826</v>
      </c>
      <c r="G159" s="138" t="s">
        <v>350</v>
      </c>
      <c r="H159" s="136" t="s">
        <v>734</v>
      </c>
      <c r="I159" s="82">
        <v>3000</v>
      </c>
      <c r="M159" s="46"/>
      <c r="O159" s="27"/>
    </row>
    <row r="160" spans="1:15" x14ac:dyDescent="0.15">
      <c r="A160" s="136">
        <v>17</v>
      </c>
      <c r="B160" s="138" t="s">
        <v>766</v>
      </c>
      <c r="C160" s="38">
        <v>44331</v>
      </c>
      <c r="D160" s="82">
        <v>66</v>
      </c>
      <c r="E160" s="138" t="s">
        <v>354</v>
      </c>
      <c r="F160" s="137" t="s">
        <v>826</v>
      </c>
      <c r="G160" s="138" t="s">
        <v>350</v>
      </c>
      <c r="H160" s="138" t="s">
        <v>735</v>
      </c>
      <c r="I160" s="82">
        <v>3167</v>
      </c>
      <c r="M160" s="46"/>
      <c r="O160" s="27"/>
    </row>
    <row r="161" spans="1:15" x14ac:dyDescent="0.15">
      <c r="A161" s="26">
        <v>18</v>
      </c>
      <c r="B161" s="138" t="s">
        <v>766</v>
      </c>
      <c r="C161" s="38">
        <v>44328</v>
      </c>
      <c r="D161" s="82">
        <v>74</v>
      </c>
      <c r="E161" s="138" t="s">
        <v>339</v>
      </c>
      <c r="F161" s="137" t="s">
        <v>826</v>
      </c>
      <c r="G161" s="138" t="s">
        <v>340</v>
      </c>
      <c r="H161" s="138" t="s">
        <v>723</v>
      </c>
      <c r="I161" s="82">
        <v>4167</v>
      </c>
      <c r="M161" s="46"/>
      <c r="O161" s="27"/>
    </row>
    <row r="162" spans="1:15" x14ac:dyDescent="0.15">
      <c r="A162" s="136">
        <v>19</v>
      </c>
      <c r="B162" s="138" t="s">
        <v>766</v>
      </c>
      <c r="C162" s="38">
        <v>44328</v>
      </c>
      <c r="D162" s="82">
        <v>98</v>
      </c>
      <c r="E162" s="138" t="s">
        <v>344</v>
      </c>
      <c r="F162" s="137" t="s">
        <v>826</v>
      </c>
      <c r="G162" s="138" t="s">
        <v>736</v>
      </c>
      <c r="H162" s="138" t="s">
        <v>729</v>
      </c>
      <c r="I162" s="82">
        <v>5200</v>
      </c>
      <c r="M162" s="46"/>
      <c r="O162" s="27"/>
    </row>
    <row r="163" spans="1:15" x14ac:dyDescent="0.15">
      <c r="A163" s="26">
        <v>20</v>
      </c>
      <c r="B163" s="138" t="s">
        <v>766</v>
      </c>
      <c r="C163" s="38">
        <v>44328</v>
      </c>
      <c r="D163" s="82">
        <v>99</v>
      </c>
      <c r="E163" s="138" t="s">
        <v>344</v>
      </c>
      <c r="F163" s="137" t="s">
        <v>826</v>
      </c>
      <c r="G163" s="138" t="s">
        <v>340</v>
      </c>
      <c r="H163" s="138" t="s">
        <v>737</v>
      </c>
      <c r="I163" s="82">
        <v>5000</v>
      </c>
      <c r="M163" s="46"/>
      <c r="O163" s="27"/>
    </row>
    <row r="164" spans="1:15" x14ac:dyDescent="0.15">
      <c r="A164" s="136">
        <v>21</v>
      </c>
      <c r="B164" s="138" t="s">
        <v>766</v>
      </c>
      <c r="C164" s="38">
        <v>44326</v>
      </c>
      <c r="D164" s="82">
        <v>100</v>
      </c>
      <c r="E164" s="138" t="s">
        <v>344</v>
      </c>
      <c r="F164" s="137" t="s">
        <v>826</v>
      </c>
      <c r="G164" s="138" t="s">
        <v>340</v>
      </c>
      <c r="H164" s="136" t="s">
        <v>731</v>
      </c>
      <c r="I164" s="82">
        <v>4900</v>
      </c>
      <c r="M164" s="46"/>
      <c r="O164" s="27"/>
    </row>
    <row r="165" spans="1:15" x14ac:dyDescent="0.15">
      <c r="A165" s="26">
        <v>22</v>
      </c>
      <c r="B165" s="138" t="s">
        <v>766</v>
      </c>
      <c r="C165" s="38">
        <v>44326</v>
      </c>
      <c r="D165" s="82">
        <v>92.8</v>
      </c>
      <c r="E165" s="138" t="s">
        <v>344</v>
      </c>
      <c r="F165" s="137" t="s">
        <v>826</v>
      </c>
      <c r="G165" s="138" t="s">
        <v>340</v>
      </c>
      <c r="H165" s="138" t="s">
        <v>730</v>
      </c>
      <c r="I165" s="82">
        <v>4500</v>
      </c>
      <c r="M165" s="46"/>
      <c r="O165" s="27"/>
    </row>
    <row r="166" spans="1:15" x14ac:dyDescent="0.15">
      <c r="A166" s="136">
        <v>23</v>
      </c>
      <c r="B166" s="138" t="s">
        <v>766</v>
      </c>
      <c r="C166" s="38">
        <v>44323</v>
      </c>
      <c r="D166" s="82">
        <v>90</v>
      </c>
      <c r="E166" s="138" t="s">
        <v>339</v>
      </c>
      <c r="F166" s="137" t="s">
        <v>826</v>
      </c>
      <c r="G166" s="138" t="s">
        <v>340</v>
      </c>
      <c r="H166" s="138" t="s">
        <v>739</v>
      </c>
      <c r="I166" s="82">
        <v>3900</v>
      </c>
      <c r="M166" s="46"/>
      <c r="O166" s="27"/>
    </row>
    <row r="167" spans="1:15" x14ac:dyDescent="0.15">
      <c r="A167" s="26">
        <v>24</v>
      </c>
      <c r="B167" s="138" t="s">
        <v>766</v>
      </c>
      <c r="C167" s="38">
        <v>44321</v>
      </c>
      <c r="D167" s="82">
        <v>89</v>
      </c>
      <c r="E167" s="138" t="s">
        <v>339</v>
      </c>
      <c r="F167" s="137" t="s">
        <v>826</v>
      </c>
      <c r="G167" s="138" t="s">
        <v>340</v>
      </c>
      <c r="H167" s="138" t="s">
        <v>726</v>
      </c>
      <c r="I167" s="82">
        <v>3700</v>
      </c>
      <c r="M167" s="46"/>
      <c r="O167" s="27"/>
    </row>
    <row r="168" spans="1:15" x14ac:dyDescent="0.15">
      <c r="A168" s="136">
        <v>25</v>
      </c>
      <c r="B168" s="138" t="s">
        <v>766</v>
      </c>
      <c r="C168" s="51">
        <v>44318</v>
      </c>
      <c r="D168" s="136">
        <v>50</v>
      </c>
      <c r="E168" s="138" t="s">
        <v>354</v>
      </c>
      <c r="F168" s="137" t="s">
        <v>826</v>
      </c>
      <c r="G168" s="138" t="s">
        <v>340</v>
      </c>
      <c r="H168" s="138" t="s">
        <v>739</v>
      </c>
      <c r="I168" s="136">
        <v>3200</v>
      </c>
      <c r="M168" s="46"/>
      <c r="O168" s="27"/>
    </row>
    <row r="169" spans="1:15" x14ac:dyDescent="0.15">
      <c r="A169" s="26">
        <v>26</v>
      </c>
      <c r="B169" s="138" t="s">
        <v>766</v>
      </c>
      <c r="C169" s="51">
        <v>44315</v>
      </c>
      <c r="D169" s="136">
        <v>62.84</v>
      </c>
      <c r="E169" s="138" t="s">
        <v>354</v>
      </c>
      <c r="F169" s="137" t="s">
        <v>826</v>
      </c>
      <c r="G169" s="138" t="s">
        <v>350</v>
      </c>
      <c r="H169" s="138" t="s">
        <v>739</v>
      </c>
      <c r="I169" s="136">
        <v>3300</v>
      </c>
      <c r="M169" s="46"/>
      <c r="O169" s="27"/>
    </row>
    <row r="170" spans="1:15" x14ac:dyDescent="0.15">
      <c r="A170" s="136">
        <v>27</v>
      </c>
      <c r="B170" s="138" t="s">
        <v>766</v>
      </c>
      <c r="C170" s="51">
        <v>44310</v>
      </c>
      <c r="D170" s="136">
        <v>98</v>
      </c>
      <c r="E170" s="138" t="s">
        <v>339</v>
      </c>
      <c r="F170" s="137" t="s">
        <v>826</v>
      </c>
      <c r="G170" s="138" t="s">
        <v>340</v>
      </c>
      <c r="H170" s="138" t="s">
        <v>737</v>
      </c>
      <c r="I170" s="136">
        <v>4800</v>
      </c>
      <c r="M170" s="46"/>
      <c r="O170" s="27"/>
    </row>
    <row r="171" spans="1:15" x14ac:dyDescent="0.15">
      <c r="A171" s="26">
        <v>28</v>
      </c>
      <c r="B171" s="138" t="s">
        <v>766</v>
      </c>
      <c r="C171" s="51">
        <v>44304</v>
      </c>
      <c r="D171" s="136">
        <v>93</v>
      </c>
      <c r="E171" s="138" t="s">
        <v>339</v>
      </c>
      <c r="F171" s="137" t="s">
        <v>826</v>
      </c>
      <c r="G171" s="138" t="s">
        <v>340</v>
      </c>
      <c r="H171" s="138" t="s">
        <v>735</v>
      </c>
      <c r="I171" s="136">
        <v>4900</v>
      </c>
      <c r="M171" s="46"/>
      <c r="O171" s="27"/>
    </row>
    <row r="172" spans="1:15" x14ac:dyDescent="0.15">
      <c r="A172" s="136">
        <v>29</v>
      </c>
      <c r="B172" s="138" t="s">
        <v>766</v>
      </c>
      <c r="C172" s="51">
        <v>44303</v>
      </c>
      <c r="D172" s="136">
        <v>90</v>
      </c>
      <c r="E172" s="138" t="s">
        <v>339</v>
      </c>
      <c r="F172" s="137" t="s">
        <v>826</v>
      </c>
      <c r="G172" s="138" t="s">
        <v>340</v>
      </c>
      <c r="H172" s="138" t="s">
        <v>744</v>
      </c>
      <c r="I172" s="136">
        <v>4100</v>
      </c>
      <c r="M172" s="46"/>
      <c r="O172" s="27"/>
    </row>
    <row r="173" spans="1:15" x14ac:dyDescent="0.15">
      <c r="A173" s="26">
        <v>30</v>
      </c>
      <c r="B173" s="138" t="s">
        <v>766</v>
      </c>
      <c r="C173" s="51">
        <v>44294</v>
      </c>
      <c r="D173" s="136">
        <v>89</v>
      </c>
      <c r="E173" s="138" t="s">
        <v>339</v>
      </c>
      <c r="F173" s="137" t="s">
        <v>826</v>
      </c>
      <c r="G173" s="138" t="s">
        <v>340</v>
      </c>
      <c r="H173" s="138" t="s">
        <v>729</v>
      </c>
      <c r="I173" s="136">
        <v>4400</v>
      </c>
      <c r="M173" s="46"/>
      <c r="O173" s="27"/>
    </row>
    <row r="174" spans="1:15" x14ac:dyDescent="0.15">
      <c r="A174" s="136">
        <v>31</v>
      </c>
      <c r="B174" s="138" t="s">
        <v>766</v>
      </c>
      <c r="C174" s="51">
        <v>44292</v>
      </c>
      <c r="D174" s="136">
        <v>67</v>
      </c>
      <c r="E174" s="138" t="s">
        <v>354</v>
      </c>
      <c r="F174" s="137" t="s">
        <v>826</v>
      </c>
      <c r="G174" s="138" t="s">
        <v>340</v>
      </c>
      <c r="H174" s="138" t="s">
        <v>730</v>
      </c>
      <c r="I174" s="136">
        <v>3300</v>
      </c>
      <c r="M174" s="46"/>
      <c r="O174" s="27"/>
    </row>
    <row r="175" spans="1:15" x14ac:dyDescent="0.15">
      <c r="A175" s="26">
        <v>32</v>
      </c>
      <c r="B175" s="138" t="s">
        <v>766</v>
      </c>
      <c r="C175" s="51">
        <v>44269</v>
      </c>
      <c r="D175" s="136">
        <v>99</v>
      </c>
      <c r="E175" s="138" t="s">
        <v>344</v>
      </c>
      <c r="F175" s="137" t="s">
        <v>826</v>
      </c>
      <c r="G175" s="138" t="s">
        <v>340</v>
      </c>
      <c r="H175" s="138" t="s">
        <v>724</v>
      </c>
      <c r="I175" s="136">
        <v>5000</v>
      </c>
      <c r="M175" s="46"/>
      <c r="O175" s="27"/>
    </row>
    <row r="176" spans="1:15" x14ac:dyDescent="0.15">
      <c r="A176" s="136">
        <v>33</v>
      </c>
      <c r="B176" s="138" t="s">
        <v>766</v>
      </c>
      <c r="C176" s="51">
        <v>44246</v>
      </c>
      <c r="D176" s="136">
        <v>99</v>
      </c>
      <c r="E176" s="138" t="s">
        <v>344</v>
      </c>
      <c r="F176" s="137" t="s">
        <v>826</v>
      </c>
      <c r="G176" s="138" t="s">
        <v>340</v>
      </c>
      <c r="H176" s="138" t="s">
        <v>723</v>
      </c>
      <c r="I176" s="136">
        <v>4800</v>
      </c>
      <c r="M176" s="46"/>
      <c r="O176" s="27"/>
    </row>
    <row r="177" spans="1:15" x14ac:dyDescent="0.15">
      <c r="A177" s="26">
        <v>34</v>
      </c>
      <c r="B177" s="138" t="s">
        <v>766</v>
      </c>
      <c r="C177" s="51">
        <v>44243</v>
      </c>
      <c r="D177" s="136">
        <v>66</v>
      </c>
      <c r="E177" s="138" t="s">
        <v>354</v>
      </c>
      <c r="F177" s="137" t="s">
        <v>826</v>
      </c>
      <c r="G177" s="138" t="s">
        <v>340</v>
      </c>
      <c r="H177" s="138" t="s">
        <v>724</v>
      </c>
      <c r="I177" s="136">
        <v>3100</v>
      </c>
      <c r="M177" s="46"/>
      <c r="O177" s="27"/>
    </row>
    <row r="178" spans="1:15" x14ac:dyDescent="0.15">
      <c r="A178" s="136">
        <v>35</v>
      </c>
      <c r="B178" s="138" t="s">
        <v>766</v>
      </c>
      <c r="C178" s="51">
        <v>44229</v>
      </c>
      <c r="D178" s="136">
        <v>70</v>
      </c>
      <c r="E178" s="138" t="s">
        <v>354</v>
      </c>
      <c r="F178" s="137" t="s">
        <v>826</v>
      </c>
      <c r="G178" s="138" t="s">
        <v>750</v>
      </c>
      <c r="H178" s="138" t="s">
        <v>751</v>
      </c>
      <c r="I178" s="136">
        <v>3000</v>
      </c>
      <c r="M178" s="46"/>
      <c r="O178" s="27"/>
    </row>
    <row r="179" spans="1:15" x14ac:dyDescent="0.15">
      <c r="A179" s="26">
        <v>36</v>
      </c>
      <c r="B179" s="138" t="s">
        <v>766</v>
      </c>
      <c r="C179" s="51">
        <v>44227</v>
      </c>
      <c r="D179" s="136">
        <v>63</v>
      </c>
      <c r="E179" s="138" t="s">
        <v>354</v>
      </c>
      <c r="F179" s="137" t="s">
        <v>826</v>
      </c>
      <c r="G179" s="138" t="s">
        <v>340</v>
      </c>
      <c r="H179" s="138" t="s">
        <v>739</v>
      </c>
      <c r="I179" s="136">
        <v>2950</v>
      </c>
      <c r="M179" s="46"/>
      <c r="O179" s="27"/>
    </row>
    <row r="180" spans="1:15" x14ac:dyDescent="0.15">
      <c r="A180" s="136">
        <v>37</v>
      </c>
      <c r="B180" s="138" t="s">
        <v>766</v>
      </c>
      <c r="C180" s="51">
        <v>44222</v>
      </c>
      <c r="D180" s="136">
        <v>65</v>
      </c>
      <c r="E180" s="138" t="s">
        <v>354</v>
      </c>
      <c r="F180" s="137" t="s">
        <v>826</v>
      </c>
      <c r="G180" s="138" t="s">
        <v>350</v>
      </c>
      <c r="H180" s="138" t="s">
        <v>730</v>
      </c>
      <c r="I180" s="136">
        <v>3000</v>
      </c>
      <c r="M180" s="46"/>
      <c r="O180" s="27"/>
    </row>
    <row r="181" spans="1:15" x14ac:dyDescent="0.15">
      <c r="A181" s="26">
        <v>38</v>
      </c>
      <c r="B181" s="138" t="s">
        <v>766</v>
      </c>
      <c r="C181" s="51">
        <v>44214</v>
      </c>
      <c r="D181" s="136">
        <v>85</v>
      </c>
      <c r="E181" s="138" t="s">
        <v>339</v>
      </c>
      <c r="F181" s="137" t="s">
        <v>826</v>
      </c>
      <c r="G181" s="138" t="s">
        <v>340</v>
      </c>
      <c r="H181" s="138" t="s">
        <v>726</v>
      </c>
      <c r="I181" s="136">
        <v>3600</v>
      </c>
      <c r="M181" s="46"/>
      <c r="O181" s="27"/>
    </row>
    <row r="182" spans="1:15" x14ac:dyDescent="0.15">
      <c r="A182" s="136">
        <v>39</v>
      </c>
      <c r="B182" s="138" t="s">
        <v>766</v>
      </c>
      <c r="C182" s="51">
        <v>44210</v>
      </c>
      <c r="D182" s="136">
        <v>84</v>
      </c>
      <c r="E182" s="138" t="s">
        <v>339</v>
      </c>
      <c r="F182" s="137" t="s">
        <v>826</v>
      </c>
      <c r="G182" s="138" t="s">
        <v>340</v>
      </c>
      <c r="H182" s="138" t="s">
        <v>730</v>
      </c>
      <c r="I182" s="136">
        <v>3800</v>
      </c>
      <c r="M182" s="46"/>
      <c r="O182" s="27"/>
    </row>
    <row r="183" spans="1:15" x14ac:dyDescent="0.15">
      <c r="A183" s="26">
        <v>40</v>
      </c>
      <c r="B183" s="138" t="s">
        <v>766</v>
      </c>
      <c r="C183" s="38">
        <v>44205</v>
      </c>
      <c r="D183" s="82">
        <v>108</v>
      </c>
      <c r="E183" s="138" t="s">
        <v>344</v>
      </c>
      <c r="F183" s="137" t="s">
        <v>826</v>
      </c>
      <c r="G183" s="138" t="s">
        <v>340</v>
      </c>
      <c r="H183" s="138" t="s">
        <v>730</v>
      </c>
      <c r="I183" s="82">
        <v>5700</v>
      </c>
      <c r="M183" s="46"/>
      <c r="O183" s="27"/>
    </row>
    <row r="184" spans="1:15" x14ac:dyDescent="0.15">
      <c r="A184" s="136">
        <v>41</v>
      </c>
      <c r="B184" s="138" t="s">
        <v>766</v>
      </c>
      <c r="C184" s="38">
        <v>44203</v>
      </c>
      <c r="D184" s="82">
        <v>100</v>
      </c>
      <c r="E184" s="138" t="s">
        <v>344</v>
      </c>
      <c r="F184" s="137" t="s">
        <v>826</v>
      </c>
      <c r="G184" s="138" t="s">
        <v>340</v>
      </c>
      <c r="H184" s="138" t="s">
        <v>724</v>
      </c>
      <c r="I184" s="82">
        <v>5000</v>
      </c>
      <c r="M184" s="46"/>
      <c r="O184" s="27"/>
    </row>
    <row r="185" spans="1:15" x14ac:dyDescent="0.15">
      <c r="A185" s="26">
        <v>42</v>
      </c>
      <c r="B185" s="138" t="s">
        <v>766</v>
      </c>
      <c r="C185" s="51">
        <v>44200</v>
      </c>
      <c r="D185" s="136">
        <v>90</v>
      </c>
      <c r="E185" s="138" t="s">
        <v>339</v>
      </c>
      <c r="F185" s="137" t="s">
        <v>826</v>
      </c>
      <c r="G185" s="138" t="s">
        <v>340</v>
      </c>
      <c r="H185" s="138" t="s">
        <v>757</v>
      </c>
      <c r="I185" s="136">
        <v>4500</v>
      </c>
      <c r="M185" s="46"/>
      <c r="O185" s="27"/>
    </row>
    <row r="186" spans="1:15" x14ac:dyDescent="0.15">
      <c r="A186" s="136">
        <v>43</v>
      </c>
      <c r="B186" s="138" t="s">
        <v>766</v>
      </c>
      <c r="C186" s="51">
        <v>44191</v>
      </c>
      <c r="D186" s="136">
        <v>69</v>
      </c>
      <c r="E186" s="138" t="s">
        <v>354</v>
      </c>
      <c r="F186" s="137" t="s">
        <v>826</v>
      </c>
      <c r="G186" s="138" t="s">
        <v>350</v>
      </c>
      <c r="H186" s="138" t="s">
        <v>751</v>
      </c>
      <c r="I186" s="136">
        <v>3000</v>
      </c>
      <c r="M186" s="46"/>
      <c r="O186" s="27"/>
    </row>
    <row r="187" spans="1:15" x14ac:dyDescent="0.15">
      <c r="A187" s="26">
        <v>44</v>
      </c>
      <c r="B187" s="138" t="s">
        <v>766</v>
      </c>
      <c r="C187" s="51">
        <v>44175</v>
      </c>
      <c r="D187" s="136">
        <v>89.16</v>
      </c>
      <c r="E187" s="138" t="s">
        <v>339</v>
      </c>
      <c r="F187" s="137" t="s">
        <v>826</v>
      </c>
      <c r="G187" s="138" t="s">
        <v>340</v>
      </c>
      <c r="H187" s="138" t="s">
        <v>726</v>
      </c>
      <c r="I187" s="136">
        <v>3700</v>
      </c>
      <c r="M187" s="46"/>
      <c r="O187" s="27"/>
    </row>
    <row r="188" spans="1:15" x14ac:dyDescent="0.15">
      <c r="A188" s="136">
        <v>45</v>
      </c>
      <c r="B188" s="138" t="s">
        <v>766</v>
      </c>
      <c r="C188" s="51">
        <v>44171</v>
      </c>
      <c r="D188" s="136">
        <v>70</v>
      </c>
      <c r="E188" s="138" t="s">
        <v>354</v>
      </c>
      <c r="F188" s="137" t="s">
        <v>826</v>
      </c>
      <c r="G188" s="138" t="s">
        <v>350</v>
      </c>
      <c r="H188" s="138" t="s">
        <v>751</v>
      </c>
      <c r="I188" s="136">
        <v>3150</v>
      </c>
      <c r="M188" s="46"/>
      <c r="O188" s="27"/>
    </row>
    <row r="189" spans="1:15" x14ac:dyDescent="0.15">
      <c r="A189" s="26">
        <v>46</v>
      </c>
      <c r="B189" s="138" t="s">
        <v>766</v>
      </c>
      <c r="C189" s="51">
        <v>44159</v>
      </c>
      <c r="D189" s="136">
        <v>90</v>
      </c>
      <c r="E189" s="138" t="s">
        <v>339</v>
      </c>
      <c r="F189" s="137" t="s">
        <v>826</v>
      </c>
      <c r="G189" s="138" t="s">
        <v>340</v>
      </c>
      <c r="H189" s="138" t="s">
        <v>730</v>
      </c>
      <c r="I189" s="136">
        <v>3800</v>
      </c>
      <c r="M189" s="46"/>
      <c r="O189" s="27"/>
    </row>
    <row r="190" spans="1:15" x14ac:dyDescent="0.15">
      <c r="A190" s="136">
        <v>47</v>
      </c>
      <c r="B190" s="138" t="s">
        <v>766</v>
      </c>
      <c r="C190" s="51">
        <v>44153</v>
      </c>
      <c r="D190" s="136">
        <v>83</v>
      </c>
      <c r="E190" s="138" t="s">
        <v>339</v>
      </c>
      <c r="F190" s="137" t="s">
        <v>826</v>
      </c>
      <c r="G190" s="138" t="s">
        <v>340</v>
      </c>
      <c r="H190" s="138" t="s">
        <v>726</v>
      </c>
      <c r="I190" s="136">
        <v>3667</v>
      </c>
      <c r="M190" s="46"/>
      <c r="O190" s="27"/>
    </row>
    <row r="191" spans="1:15" x14ac:dyDescent="0.15">
      <c r="A191" s="26">
        <v>48</v>
      </c>
      <c r="B191" s="138" t="s">
        <v>766</v>
      </c>
      <c r="C191" s="51">
        <v>44144</v>
      </c>
      <c r="D191" s="136">
        <v>49.89</v>
      </c>
      <c r="E191" s="138" t="s">
        <v>354</v>
      </c>
      <c r="F191" s="137" t="s">
        <v>826</v>
      </c>
      <c r="G191" s="138" t="s">
        <v>759</v>
      </c>
      <c r="H191" s="138" t="s">
        <v>757</v>
      </c>
      <c r="I191" s="136">
        <v>2900</v>
      </c>
      <c r="M191" s="46"/>
      <c r="O191" s="27"/>
    </row>
    <row r="192" spans="1:15" x14ac:dyDescent="0.15">
      <c r="A192" s="136">
        <v>49</v>
      </c>
      <c r="B192" s="138" t="s">
        <v>766</v>
      </c>
      <c r="C192" s="51">
        <v>44143</v>
      </c>
      <c r="D192" s="136">
        <v>67</v>
      </c>
      <c r="E192" s="138" t="s">
        <v>354</v>
      </c>
      <c r="F192" s="137" t="s">
        <v>826</v>
      </c>
      <c r="G192" s="138" t="s">
        <v>350</v>
      </c>
      <c r="H192" s="138" t="s">
        <v>729</v>
      </c>
      <c r="I192" s="136">
        <v>3000</v>
      </c>
      <c r="M192" s="46"/>
      <c r="O192" s="27"/>
    </row>
    <row r="193" spans="1:15" x14ac:dyDescent="0.15">
      <c r="A193" s="26">
        <v>50</v>
      </c>
      <c r="B193" s="138" t="s">
        <v>766</v>
      </c>
      <c r="C193" s="51">
        <v>44137</v>
      </c>
      <c r="D193" s="136">
        <v>90</v>
      </c>
      <c r="E193" s="138" t="s">
        <v>339</v>
      </c>
      <c r="F193" s="137" t="s">
        <v>826</v>
      </c>
      <c r="G193" s="138" t="s">
        <v>340</v>
      </c>
      <c r="H193" s="138" t="s">
        <v>730</v>
      </c>
      <c r="I193" s="136">
        <v>3800</v>
      </c>
      <c r="M193" s="46"/>
      <c r="O193" s="27"/>
    </row>
    <row r="194" spans="1:15" x14ac:dyDescent="0.15">
      <c r="A194" s="136">
        <v>51</v>
      </c>
      <c r="B194" s="138" t="s">
        <v>766</v>
      </c>
      <c r="C194" s="51">
        <v>44123</v>
      </c>
      <c r="D194" s="136">
        <v>90.7</v>
      </c>
      <c r="E194" s="138" t="s">
        <v>339</v>
      </c>
      <c r="F194" s="137" t="s">
        <v>826</v>
      </c>
      <c r="G194" s="138" t="s">
        <v>340</v>
      </c>
      <c r="H194" s="138" t="s">
        <v>726</v>
      </c>
      <c r="I194" s="136">
        <v>4500</v>
      </c>
      <c r="M194" s="46"/>
      <c r="O194" s="27"/>
    </row>
    <row r="195" spans="1:15" x14ac:dyDescent="0.15">
      <c r="A195" s="26">
        <v>52</v>
      </c>
      <c r="B195" s="138" t="s">
        <v>766</v>
      </c>
      <c r="C195" s="51">
        <v>44114</v>
      </c>
      <c r="D195" s="136">
        <v>90</v>
      </c>
      <c r="E195" s="138" t="s">
        <v>339</v>
      </c>
      <c r="F195" s="137" t="s">
        <v>826</v>
      </c>
      <c r="G195" s="138" t="s">
        <v>340</v>
      </c>
      <c r="H195" s="138" t="s">
        <v>757</v>
      </c>
      <c r="I195" s="136">
        <v>4000</v>
      </c>
      <c r="M195" s="46"/>
      <c r="O195" s="27"/>
    </row>
    <row r="196" spans="1:15" x14ac:dyDescent="0.15">
      <c r="A196" s="136">
        <v>53</v>
      </c>
      <c r="B196" s="138" t="s">
        <v>766</v>
      </c>
      <c r="C196" s="51">
        <v>44104</v>
      </c>
      <c r="D196" s="136">
        <v>100</v>
      </c>
      <c r="E196" s="138" t="s">
        <v>344</v>
      </c>
      <c r="F196" s="137" t="s">
        <v>826</v>
      </c>
      <c r="G196" s="138" t="s">
        <v>340</v>
      </c>
      <c r="H196" s="138" t="s">
        <v>730</v>
      </c>
      <c r="I196" s="136">
        <v>4800</v>
      </c>
      <c r="M196" s="46"/>
      <c r="O196" s="27"/>
    </row>
    <row r="197" spans="1:15" x14ac:dyDescent="0.15">
      <c r="A197" s="26">
        <v>54</v>
      </c>
      <c r="B197" s="138" t="s">
        <v>766</v>
      </c>
      <c r="C197" s="51">
        <v>44098</v>
      </c>
      <c r="D197" s="136">
        <v>99</v>
      </c>
      <c r="E197" s="138" t="s">
        <v>344</v>
      </c>
      <c r="F197" s="137" t="s">
        <v>826</v>
      </c>
      <c r="G197" s="138" t="s">
        <v>340</v>
      </c>
      <c r="H197" s="138" t="s">
        <v>723</v>
      </c>
      <c r="I197" s="136">
        <v>5300</v>
      </c>
      <c r="M197" s="46"/>
      <c r="O197" s="27"/>
    </row>
    <row r="198" spans="1:15" x14ac:dyDescent="0.15">
      <c r="A198" s="136">
        <v>55</v>
      </c>
      <c r="B198" s="138" t="s">
        <v>766</v>
      </c>
      <c r="C198" s="51">
        <v>44089</v>
      </c>
      <c r="D198" s="136">
        <v>50</v>
      </c>
      <c r="E198" s="138" t="s">
        <v>354</v>
      </c>
      <c r="F198" s="137" t="s">
        <v>826</v>
      </c>
      <c r="G198" s="138" t="s">
        <v>763</v>
      </c>
      <c r="H198" s="138" t="s">
        <v>757</v>
      </c>
      <c r="I198" s="136">
        <v>3100</v>
      </c>
      <c r="M198" s="46"/>
      <c r="O198" s="27"/>
    </row>
    <row r="199" spans="1:15" x14ac:dyDescent="0.15">
      <c r="A199" s="26">
        <v>56</v>
      </c>
      <c r="B199" s="138" t="s">
        <v>766</v>
      </c>
      <c r="C199" s="51">
        <v>44087</v>
      </c>
      <c r="D199" s="136">
        <v>90</v>
      </c>
      <c r="E199" s="138" t="s">
        <v>339</v>
      </c>
      <c r="F199" s="137" t="s">
        <v>826</v>
      </c>
      <c r="G199" s="138" t="s">
        <v>340</v>
      </c>
      <c r="H199" s="138" t="s">
        <v>730</v>
      </c>
      <c r="I199" s="136">
        <v>3800</v>
      </c>
      <c r="M199" s="46"/>
      <c r="O199" s="27"/>
    </row>
    <row r="200" spans="1:15" x14ac:dyDescent="0.15">
      <c r="A200" s="136">
        <v>57</v>
      </c>
      <c r="B200" s="138" t="s">
        <v>766</v>
      </c>
      <c r="C200" s="51">
        <v>44081</v>
      </c>
      <c r="D200" s="136">
        <v>98</v>
      </c>
      <c r="E200" s="138" t="s">
        <v>344</v>
      </c>
      <c r="F200" s="137" t="s">
        <v>826</v>
      </c>
      <c r="G200" s="138" t="s">
        <v>340</v>
      </c>
      <c r="H200" s="138" t="s">
        <v>751</v>
      </c>
      <c r="I200" s="136">
        <v>4600</v>
      </c>
      <c r="M200" s="46"/>
      <c r="O200" s="27"/>
    </row>
    <row r="201" spans="1:15" x14ac:dyDescent="0.15">
      <c r="A201" s="26">
        <v>58</v>
      </c>
      <c r="B201" s="138" t="s">
        <v>766</v>
      </c>
      <c r="C201" s="51">
        <v>44070</v>
      </c>
      <c r="D201" s="136">
        <v>65</v>
      </c>
      <c r="E201" s="138" t="s">
        <v>354</v>
      </c>
      <c r="F201" s="137" t="s">
        <v>826</v>
      </c>
      <c r="G201" s="138" t="s">
        <v>350</v>
      </c>
      <c r="H201" s="138" t="s">
        <v>740</v>
      </c>
      <c r="I201" s="136">
        <v>3000</v>
      </c>
      <c r="M201" s="46"/>
      <c r="O201" s="27"/>
    </row>
    <row r="202" spans="1:15" x14ac:dyDescent="0.15">
      <c r="A202" s="136">
        <v>59</v>
      </c>
      <c r="B202" s="138" t="s">
        <v>766</v>
      </c>
      <c r="C202" s="38">
        <v>44059</v>
      </c>
      <c r="D202" s="82">
        <v>70</v>
      </c>
      <c r="E202" s="138" t="s">
        <v>354</v>
      </c>
      <c r="F202" s="137" t="s">
        <v>826</v>
      </c>
      <c r="G202" s="138" t="s">
        <v>350</v>
      </c>
      <c r="H202" s="138" t="s">
        <v>730</v>
      </c>
      <c r="I202" s="82">
        <v>3200</v>
      </c>
      <c r="M202" s="46"/>
      <c r="O202" s="27"/>
    </row>
    <row r="203" spans="1:15" x14ac:dyDescent="0.15">
      <c r="A203" s="26">
        <v>60</v>
      </c>
      <c r="B203" s="138" t="s">
        <v>766</v>
      </c>
      <c r="C203" s="38">
        <v>44053</v>
      </c>
      <c r="D203" s="82">
        <v>92.4</v>
      </c>
      <c r="E203" s="138" t="s">
        <v>344</v>
      </c>
      <c r="F203" s="137" t="s">
        <v>826</v>
      </c>
      <c r="G203" s="138" t="s">
        <v>340</v>
      </c>
      <c r="H203" s="138" t="s">
        <v>724</v>
      </c>
      <c r="I203" s="82">
        <v>4200</v>
      </c>
      <c r="M203" s="46"/>
      <c r="O203" s="27"/>
    </row>
  </sheetData>
  <mergeCells count="71">
    <mergeCell ref="M4:M6"/>
    <mergeCell ref="A1:H1"/>
    <mergeCell ref="A3:A5"/>
    <mergeCell ref="F3:F5"/>
    <mergeCell ref="H3:H5"/>
    <mergeCell ref="L4:L6"/>
    <mergeCell ref="A6:A8"/>
    <mergeCell ref="F6:F8"/>
    <mergeCell ref="H6:H8"/>
    <mergeCell ref="G3:G5"/>
    <mergeCell ref="G6:G8"/>
    <mergeCell ref="A23:A25"/>
    <mergeCell ref="F23:F25"/>
    <mergeCell ref="H23:H25"/>
    <mergeCell ref="A9:A11"/>
    <mergeCell ref="F9:F11"/>
    <mergeCell ref="H9:H11"/>
    <mergeCell ref="A12:A14"/>
    <mergeCell ref="F12:F14"/>
    <mergeCell ref="H12:H14"/>
    <mergeCell ref="A16:F16"/>
    <mergeCell ref="A18:H18"/>
    <mergeCell ref="A20:A22"/>
    <mergeCell ref="F20:F22"/>
    <mergeCell ref="H20:H22"/>
    <mergeCell ref="G9:G11"/>
    <mergeCell ref="G12:G14"/>
    <mergeCell ref="A26:A28"/>
    <mergeCell ref="F26:F28"/>
    <mergeCell ref="H26:H28"/>
    <mergeCell ref="A29:A31"/>
    <mergeCell ref="F29:F31"/>
    <mergeCell ref="H29:H31"/>
    <mergeCell ref="H43:H45"/>
    <mergeCell ref="A46:A48"/>
    <mergeCell ref="F46:F48"/>
    <mergeCell ref="H46:H48"/>
    <mergeCell ref="A33:F33"/>
    <mergeCell ref="A35:H35"/>
    <mergeCell ref="A37:A39"/>
    <mergeCell ref="F37:F39"/>
    <mergeCell ref="H37:H39"/>
    <mergeCell ref="A40:A42"/>
    <mergeCell ref="F40:F42"/>
    <mergeCell ref="H40:H42"/>
    <mergeCell ref="G40:G42"/>
    <mergeCell ref="G43:G45"/>
    <mergeCell ref="G46:G48"/>
    <mergeCell ref="E67:E77"/>
    <mergeCell ref="E78:E83"/>
    <mergeCell ref="E85:E87"/>
    <mergeCell ref="E110:E112"/>
    <mergeCell ref="E105:E109"/>
    <mergeCell ref="E103:E104"/>
    <mergeCell ref="E98:E102"/>
    <mergeCell ref="E95:E97"/>
    <mergeCell ref="A50:F50"/>
    <mergeCell ref="A43:A45"/>
    <mergeCell ref="F43:F45"/>
    <mergeCell ref="E53:E59"/>
    <mergeCell ref="E60:E66"/>
    <mergeCell ref="A125:B125"/>
    <mergeCell ref="A133:B133"/>
    <mergeCell ref="A141:B141"/>
    <mergeCell ref="E88:E94"/>
    <mergeCell ref="E113:E117"/>
    <mergeCell ref="G20:G22"/>
    <mergeCell ref="G23:G25"/>
    <mergeCell ref="G26:G28"/>
    <mergeCell ref="G29:G31"/>
    <mergeCell ref="G37:G3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5"/>
  <sheetViews>
    <sheetView topLeftCell="A57" zoomScale="115" zoomScaleNormal="115" workbookViewId="0">
      <selection activeCell="D100" sqref="D100"/>
    </sheetView>
  </sheetViews>
  <sheetFormatPr defaultRowHeight="12" x14ac:dyDescent="0.15"/>
  <cols>
    <col min="1" max="1" width="19.125" style="95" customWidth="1"/>
    <col min="2" max="41" width="12.625" style="95" customWidth="1"/>
    <col min="42" max="42" width="15.25" style="95" customWidth="1"/>
    <col min="43" max="43" width="14" style="95" customWidth="1"/>
    <col min="44" max="44" width="12.75" style="95" customWidth="1"/>
    <col min="45" max="16384" width="9" style="95"/>
  </cols>
  <sheetData>
    <row r="1" spans="1:49" x14ac:dyDescent="0.15">
      <c r="A1" s="225" t="s">
        <v>108</v>
      </c>
      <c r="B1" s="224">
        <v>44378.333333333336</v>
      </c>
      <c r="C1" s="225"/>
      <c r="D1" s="225"/>
      <c r="E1" s="225"/>
      <c r="F1" s="224">
        <v>44348.333333333336</v>
      </c>
      <c r="G1" s="225"/>
      <c r="H1" s="225"/>
      <c r="I1" s="225"/>
      <c r="J1" s="224">
        <v>44317.333333333336</v>
      </c>
      <c r="K1" s="225"/>
      <c r="L1" s="225"/>
      <c r="M1" s="225"/>
      <c r="N1" s="224">
        <v>44287.333333333336</v>
      </c>
      <c r="O1" s="225"/>
      <c r="P1" s="225"/>
      <c r="Q1" s="225"/>
      <c r="R1" s="224">
        <v>44256.333333333336</v>
      </c>
      <c r="S1" s="225"/>
      <c r="T1" s="225"/>
      <c r="U1" s="225"/>
      <c r="V1" s="224">
        <v>44228.333333333336</v>
      </c>
      <c r="W1" s="225"/>
      <c r="X1" s="225"/>
      <c r="Y1" s="225"/>
      <c r="Z1" s="224">
        <v>44197.333333333336</v>
      </c>
      <c r="AA1" s="225"/>
      <c r="AB1" s="225"/>
      <c r="AC1" s="225"/>
      <c r="AD1" s="224">
        <v>44166.333333333336</v>
      </c>
      <c r="AE1" s="225"/>
      <c r="AF1" s="225"/>
      <c r="AG1" s="225"/>
      <c r="AH1" s="224">
        <v>44136.333333333336</v>
      </c>
      <c r="AI1" s="225"/>
      <c r="AJ1" s="225"/>
      <c r="AK1" s="225"/>
      <c r="AL1" s="224">
        <v>44105.333333333336</v>
      </c>
      <c r="AM1" s="225"/>
      <c r="AN1" s="225"/>
      <c r="AO1" s="225"/>
      <c r="AP1" s="224">
        <v>44075.333333333336</v>
      </c>
      <c r="AQ1" s="225"/>
      <c r="AR1" s="225"/>
      <c r="AS1" s="225"/>
      <c r="AT1" s="224">
        <v>44044.333333333336</v>
      </c>
      <c r="AU1" s="225"/>
      <c r="AV1" s="225"/>
      <c r="AW1" s="225"/>
    </row>
    <row r="2" spans="1:49" x14ac:dyDescent="0.15">
      <c r="A2" s="225"/>
      <c r="B2" s="109" t="s">
        <v>392</v>
      </c>
      <c r="C2" s="109" t="s">
        <v>393</v>
      </c>
      <c r="D2" s="109" t="s">
        <v>394</v>
      </c>
      <c r="E2" s="109" t="s">
        <v>395</v>
      </c>
      <c r="F2" s="109" t="s">
        <v>392</v>
      </c>
      <c r="G2" s="109" t="s">
        <v>393</v>
      </c>
      <c r="H2" s="109" t="s">
        <v>394</v>
      </c>
      <c r="I2" s="109" t="s">
        <v>395</v>
      </c>
      <c r="J2" s="109" t="s">
        <v>392</v>
      </c>
      <c r="K2" s="109" t="s">
        <v>393</v>
      </c>
      <c r="L2" s="109" t="s">
        <v>394</v>
      </c>
      <c r="M2" s="109" t="s">
        <v>395</v>
      </c>
      <c r="N2" s="109" t="s">
        <v>392</v>
      </c>
      <c r="O2" s="109" t="s">
        <v>393</v>
      </c>
      <c r="P2" s="109" t="s">
        <v>394</v>
      </c>
      <c r="Q2" s="109" t="s">
        <v>395</v>
      </c>
      <c r="R2" s="109" t="s">
        <v>392</v>
      </c>
      <c r="S2" s="109" t="s">
        <v>393</v>
      </c>
      <c r="T2" s="109" t="s">
        <v>394</v>
      </c>
      <c r="U2" s="109" t="s">
        <v>395</v>
      </c>
      <c r="V2" s="109" t="s">
        <v>392</v>
      </c>
      <c r="W2" s="109" t="s">
        <v>393</v>
      </c>
      <c r="X2" s="109" t="s">
        <v>394</v>
      </c>
      <c r="Y2" s="109" t="s">
        <v>395</v>
      </c>
      <c r="Z2" s="109" t="s">
        <v>392</v>
      </c>
      <c r="AA2" s="109" t="s">
        <v>393</v>
      </c>
      <c r="AB2" s="109" t="s">
        <v>394</v>
      </c>
      <c r="AC2" s="109" t="s">
        <v>395</v>
      </c>
      <c r="AD2" s="109" t="s">
        <v>392</v>
      </c>
      <c r="AE2" s="109" t="s">
        <v>393</v>
      </c>
      <c r="AF2" s="109" t="s">
        <v>394</v>
      </c>
      <c r="AG2" s="109" t="s">
        <v>395</v>
      </c>
      <c r="AH2" s="109" t="s">
        <v>392</v>
      </c>
      <c r="AI2" s="109" t="s">
        <v>393</v>
      </c>
      <c r="AJ2" s="109" t="s">
        <v>394</v>
      </c>
      <c r="AK2" s="109" t="s">
        <v>395</v>
      </c>
      <c r="AL2" s="109" t="s">
        <v>392</v>
      </c>
      <c r="AM2" s="109" t="s">
        <v>393</v>
      </c>
      <c r="AN2" s="109" t="s">
        <v>394</v>
      </c>
      <c r="AO2" s="109" t="s">
        <v>395</v>
      </c>
      <c r="AP2" s="109" t="s">
        <v>392</v>
      </c>
      <c r="AQ2" s="109" t="s">
        <v>393</v>
      </c>
      <c r="AR2" s="109" t="s">
        <v>394</v>
      </c>
      <c r="AS2" s="109" t="s">
        <v>395</v>
      </c>
      <c r="AT2" s="109" t="s">
        <v>392</v>
      </c>
      <c r="AU2" s="109" t="s">
        <v>393</v>
      </c>
      <c r="AV2" s="109" t="s">
        <v>394</v>
      </c>
      <c r="AW2" s="109" t="s">
        <v>395</v>
      </c>
    </row>
    <row r="3" spans="1:49" x14ac:dyDescent="0.15">
      <c r="A3" s="109" t="s">
        <v>396</v>
      </c>
      <c r="B3" s="109">
        <v>38.25</v>
      </c>
      <c r="C3" s="109">
        <v>4233</v>
      </c>
      <c r="D3" s="109">
        <v>31748</v>
      </c>
      <c r="E3" s="109" t="s">
        <v>217</v>
      </c>
      <c r="F3" s="109">
        <v>42.02</v>
      </c>
      <c r="G3" s="109">
        <v>3196</v>
      </c>
      <c r="H3" s="109">
        <v>31655</v>
      </c>
      <c r="I3" s="109" t="s">
        <v>397</v>
      </c>
      <c r="J3" s="109">
        <v>41.13</v>
      </c>
      <c r="K3" s="109">
        <v>3227</v>
      </c>
      <c r="L3" s="109">
        <v>31547</v>
      </c>
      <c r="M3" s="109" t="s">
        <v>264</v>
      </c>
      <c r="N3" s="109">
        <v>40.799999999999997</v>
      </c>
      <c r="O3" s="109">
        <v>3181</v>
      </c>
      <c r="P3" s="109">
        <v>32461</v>
      </c>
      <c r="Q3" s="109" t="s">
        <v>239</v>
      </c>
      <c r="R3" s="109">
        <v>42.73</v>
      </c>
      <c r="S3" s="109">
        <v>2910</v>
      </c>
      <c r="T3" s="109">
        <v>30652</v>
      </c>
      <c r="U3" s="109" t="s">
        <v>203</v>
      </c>
      <c r="V3" s="109">
        <v>40.31</v>
      </c>
      <c r="W3" s="109">
        <v>3048</v>
      </c>
      <c r="X3" s="109">
        <v>30360</v>
      </c>
      <c r="Y3" s="109" t="s">
        <v>397</v>
      </c>
      <c r="Z3" s="109">
        <v>40.020000000000003</v>
      </c>
      <c r="AA3" s="109">
        <v>3016</v>
      </c>
      <c r="AB3" s="109">
        <v>30626</v>
      </c>
      <c r="AC3" s="109" t="s">
        <v>237</v>
      </c>
      <c r="AD3" s="109">
        <v>40.46</v>
      </c>
      <c r="AE3" s="109">
        <v>3018</v>
      </c>
      <c r="AF3" s="109">
        <v>31329</v>
      </c>
      <c r="AG3" s="109" t="s">
        <v>246</v>
      </c>
      <c r="AH3" s="109">
        <v>40.630000000000003</v>
      </c>
      <c r="AI3" s="109">
        <v>3224</v>
      </c>
      <c r="AJ3" s="109">
        <v>31602</v>
      </c>
      <c r="AK3" s="109" t="s">
        <v>140</v>
      </c>
      <c r="AL3" s="109">
        <v>41.46</v>
      </c>
      <c r="AM3" s="109">
        <v>3161</v>
      </c>
      <c r="AN3" s="109">
        <v>32160</v>
      </c>
      <c r="AO3" s="109" t="s">
        <v>158</v>
      </c>
      <c r="AP3" s="109">
        <v>43.06</v>
      </c>
      <c r="AQ3" s="109">
        <v>3292</v>
      </c>
      <c r="AR3" s="109">
        <v>31778</v>
      </c>
      <c r="AS3" s="109" t="s">
        <v>176</v>
      </c>
      <c r="AT3" s="109">
        <v>41.58</v>
      </c>
      <c r="AU3" s="109">
        <v>3152</v>
      </c>
      <c r="AV3" s="109">
        <v>31857</v>
      </c>
      <c r="AW3" s="109" t="s">
        <v>293</v>
      </c>
    </row>
    <row r="4" spans="1:49" x14ac:dyDescent="0.15">
      <c r="A4" s="109" t="s">
        <v>398</v>
      </c>
      <c r="B4" s="109">
        <v>38.36</v>
      </c>
      <c r="C4" s="109">
        <v>2800</v>
      </c>
      <c r="D4" s="109">
        <v>29902</v>
      </c>
      <c r="E4" s="109" t="s">
        <v>166</v>
      </c>
      <c r="F4" s="109">
        <v>42.22</v>
      </c>
      <c r="G4" s="109">
        <v>2668</v>
      </c>
      <c r="H4" s="109">
        <v>30003</v>
      </c>
      <c r="I4" s="109" t="s">
        <v>277</v>
      </c>
      <c r="J4" s="109">
        <v>42.35</v>
      </c>
      <c r="K4" s="109">
        <v>2856</v>
      </c>
      <c r="L4" s="109">
        <v>29899</v>
      </c>
      <c r="M4" s="109" t="s">
        <v>399</v>
      </c>
      <c r="N4" s="109">
        <v>44.18</v>
      </c>
      <c r="O4" s="109">
        <v>2671</v>
      </c>
      <c r="P4" s="109">
        <v>29454</v>
      </c>
      <c r="Q4" s="109" t="s">
        <v>278</v>
      </c>
      <c r="R4" s="109">
        <v>41.16</v>
      </c>
      <c r="S4" s="109">
        <v>2655</v>
      </c>
      <c r="T4" s="109">
        <v>30933</v>
      </c>
      <c r="U4" s="109" t="s">
        <v>298</v>
      </c>
      <c r="V4" s="109">
        <v>37.4</v>
      </c>
      <c r="W4" s="109">
        <v>2502</v>
      </c>
      <c r="X4" s="109">
        <v>30049</v>
      </c>
      <c r="Y4" s="109" t="s">
        <v>400</v>
      </c>
      <c r="Z4" s="109">
        <v>41.46</v>
      </c>
      <c r="AA4" s="109">
        <v>2648</v>
      </c>
      <c r="AB4" s="109">
        <v>30374</v>
      </c>
      <c r="AC4" s="109" t="s">
        <v>401</v>
      </c>
      <c r="AD4" s="109">
        <v>39.43</v>
      </c>
      <c r="AE4" s="109">
        <v>2959</v>
      </c>
      <c r="AF4" s="109">
        <v>29684</v>
      </c>
      <c r="AG4" s="109" t="s">
        <v>138</v>
      </c>
      <c r="AH4" s="109">
        <v>42</v>
      </c>
      <c r="AI4" s="109">
        <v>3137</v>
      </c>
      <c r="AJ4" s="109">
        <v>30438</v>
      </c>
      <c r="AK4" s="109" t="s">
        <v>292</v>
      </c>
      <c r="AL4" s="109">
        <v>40.17</v>
      </c>
      <c r="AM4" s="109">
        <v>2958</v>
      </c>
      <c r="AN4" s="109">
        <v>28273</v>
      </c>
      <c r="AO4" s="109" t="s">
        <v>135</v>
      </c>
      <c r="AP4" s="109">
        <v>40.909999999999997</v>
      </c>
      <c r="AQ4" s="109">
        <v>2995</v>
      </c>
      <c r="AR4" s="109">
        <v>35868</v>
      </c>
      <c r="AS4" s="109" t="s">
        <v>402</v>
      </c>
      <c r="AT4" s="109">
        <v>40.159999999999997</v>
      </c>
      <c r="AU4" s="109">
        <v>2866</v>
      </c>
      <c r="AV4" s="109">
        <v>35240</v>
      </c>
      <c r="AW4" s="109" t="s">
        <v>311</v>
      </c>
    </row>
    <row r="5" spans="1:49" x14ac:dyDescent="0.15">
      <c r="A5" s="109" t="s">
        <v>403</v>
      </c>
      <c r="B5" s="109">
        <v>41.33</v>
      </c>
      <c r="C5" s="109">
        <v>3475</v>
      </c>
      <c r="D5" s="109">
        <v>36969</v>
      </c>
      <c r="E5" s="109" t="s">
        <v>404</v>
      </c>
      <c r="F5" s="109">
        <v>41.33</v>
      </c>
      <c r="G5" s="109">
        <v>3371</v>
      </c>
      <c r="H5" s="109">
        <v>37105</v>
      </c>
      <c r="I5" s="109" t="s">
        <v>405</v>
      </c>
      <c r="J5" s="109">
        <v>41.61</v>
      </c>
      <c r="K5" s="109">
        <v>3509</v>
      </c>
      <c r="L5" s="109">
        <v>36704</v>
      </c>
      <c r="M5" s="109" t="s">
        <v>406</v>
      </c>
      <c r="N5" s="109">
        <v>41.97</v>
      </c>
      <c r="O5" s="109">
        <v>3207</v>
      </c>
      <c r="P5" s="109">
        <v>36186</v>
      </c>
      <c r="Q5" s="109" t="s">
        <v>145</v>
      </c>
      <c r="R5" s="109">
        <v>41.61</v>
      </c>
      <c r="S5" s="109">
        <v>3388</v>
      </c>
      <c r="T5" s="109">
        <v>34230</v>
      </c>
      <c r="U5" s="109" t="s">
        <v>407</v>
      </c>
      <c r="V5" s="109">
        <v>41.59</v>
      </c>
      <c r="W5" s="109">
        <v>3654</v>
      </c>
      <c r="X5" s="109">
        <v>34055</v>
      </c>
      <c r="Y5" s="109" t="s">
        <v>254</v>
      </c>
      <c r="Z5" s="109">
        <v>40.07</v>
      </c>
      <c r="AA5" s="109">
        <v>3627</v>
      </c>
      <c r="AB5" s="109">
        <v>35528</v>
      </c>
      <c r="AC5" s="109" t="s">
        <v>408</v>
      </c>
      <c r="AD5" s="109">
        <v>39.74</v>
      </c>
      <c r="AE5" s="109">
        <v>3688</v>
      </c>
      <c r="AF5" s="109">
        <v>35306</v>
      </c>
      <c r="AG5" s="109" t="s">
        <v>409</v>
      </c>
      <c r="AH5" s="109">
        <v>41.52</v>
      </c>
      <c r="AI5" s="109">
        <v>3564</v>
      </c>
      <c r="AJ5" s="109">
        <v>34938</v>
      </c>
      <c r="AK5" s="109" t="s">
        <v>410</v>
      </c>
      <c r="AL5" s="109">
        <v>42.71</v>
      </c>
      <c r="AM5" s="109">
        <v>3848</v>
      </c>
      <c r="AN5" s="109">
        <v>35607</v>
      </c>
      <c r="AO5" s="109" t="s">
        <v>190</v>
      </c>
      <c r="AP5" s="109">
        <v>43.32</v>
      </c>
      <c r="AQ5" s="109">
        <v>3594</v>
      </c>
      <c r="AR5" s="109">
        <v>35705</v>
      </c>
      <c r="AS5" s="109" t="s">
        <v>141</v>
      </c>
      <c r="AT5" s="109">
        <v>49.09</v>
      </c>
      <c r="AU5" s="109">
        <v>3497</v>
      </c>
      <c r="AV5" s="109">
        <v>35457</v>
      </c>
      <c r="AW5" s="109" t="s">
        <v>411</v>
      </c>
    </row>
    <row r="6" spans="1:49" x14ac:dyDescent="0.15">
      <c r="A6" s="109" t="s">
        <v>412</v>
      </c>
      <c r="B6" s="109">
        <v>41.46</v>
      </c>
      <c r="C6" s="109">
        <v>3642</v>
      </c>
      <c r="D6" s="109">
        <v>14931</v>
      </c>
      <c r="E6" s="109" t="s">
        <v>413</v>
      </c>
      <c r="F6" s="109">
        <v>43.53</v>
      </c>
      <c r="G6" s="109">
        <v>2767</v>
      </c>
      <c r="H6" s="109">
        <v>15911</v>
      </c>
      <c r="I6" s="109" t="s">
        <v>414</v>
      </c>
      <c r="J6" s="109">
        <v>43.28</v>
      </c>
      <c r="K6" s="109">
        <v>2676</v>
      </c>
      <c r="L6" s="109">
        <v>15945</v>
      </c>
      <c r="M6" s="109" t="s">
        <v>415</v>
      </c>
      <c r="N6" s="109">
        <v>44.05</v>
      </c>
      <c r="O6" s="109">
        <v>2729</v>
      </c>
      <c r="P6" s="109">
        <v>15968</v>
      </c>
      <c r="Q6" s="109" t="s">
        <v>181</v>
      </c>
      <c r="R6" s="109">
        <v>43.88</v>
      </c>
      <c r="S6" s="109">
        <v>2646</v>
      </c>
      <c r="T6" s="109">
        <v>15810</v>
      </c>
      <c r="U6" s="109" t="s">
        <v>413</v>
      </c>
      <c r="V6" s="109">
        <v>45.14</v>
      </c>
      <c r="W6" s="109">
        <v>2601</v>
      </c>
      <c r="X6" s="109" t="s">
        <v>155</v>
      </c>
      <c r="Y6" s="109" t="s">
        <v>155</v>
      </c>
      <c r="Z6" s="109" t="s">
        <v>155</v>
      </c>
      <c r="AA6" s="109" t="s">
        <v>155</v>
      </c>
      <c r="AB6" s="109" t="s">
        <v>155</v>
      </c>
      <c r="AC6" s="109" t="s">
        <v>155</v>
      </c>
      <c r="AD6" s="109" t="s">
        <v>155</v>
      </c>
      <c r="AE6" s="109" t="s">
        <v>155</v>
      </c>
      <c r="AF6" s="109" t="s">
        <v>155</v>
      </c>
      <c r="AG6" s="109" t="s">
        <v>155</v>
      </c>
      <c r="AH6" s="109" t="s">
        <v>155</v>
      </c>
      <c r="AI6" s="109" t="s">
        <v>155</v>
      </c>
      <c r="AJ6" s="109" t="s">
        <v>155</v>
      </c>
      <c r="AK6" s="109" t="s">
        <v>155</v>
      </c>
      <c r="AL6" s="109" t="s">
        <v>155</v>
      </c>
      <c r="AM6" s="109" t="s">
        <v>155</v>
      </c>
      <c r="AN6" s="109" t="s">
        <v>155</v>
      </c>
      <c r="AO6" s="109" t="s">
        <v>155</v>
      </c>
      <c r="AP6" s="109" t="s">
        <v>155</v>
      </c>
      <c r="AQ6" s="109" t="s">
        <v>155</v>
      </c>
      <c r="AR6" s="109" t="s">
        <v>155</v>
      </c>
      <c r="AS6" s="109" t="s">
        <v>155</v>
      </c>
      <c r="AT6" s="109" t="s">
        <v>155</v>
      </c>
      <c r="AU6" s="109" t="s">
        <v>155</v>
      </c>
      <c r="AV6" s="109" t="s">
        <v>155</v>
      </c>
      <c r="AW6" s="109" t="s">
        <v>155</v>
      </c>
    </row>
    <row r="7" spans="1:49" x14ac:dyDescent="0.15">
      <c r="A7" s="109" t="s">
        <v>416</v>
      </c>
      <c r="B7" s="109">
        <v>42.55</v>
      </c>
      <c r="C7" s="109">
        <v>3582</v>
      </c>
      <c r="D7" s="109">
        <v>34614</v>
      </c>
      <c r="E7" s="109" t="s">
        <v>301</v>
      </c>
      <c r="F7" s="109">
        <v>42.93</v>
      </c>
      <c r="G7" s="109">
        <v>3618</v>
      </c>
      <c r="H7" s="109">
        <v>34032</v>
      </c>
      <c r="I7" s="109" t="s">
        <v>164</v>
      </c>
      <c r="J7" s="109">
        <v>43.51</v>
      </c>
      <c r="K7" s="109">
        <v>3652</v>
      </c>
      <c r="L7" s="109">
        <v>34143</v>
      </c>
      <c r="M7" s="109" t="s">
        <v>205</v>
      </c>
      <c r="N7" s="109">
        <v>43.51</v>
      </c>
      <c r="O7" s="109">
        <v>3591</v>
      </c>
      <c r="P7" s="109">
        <v>34240</v>
      </c>
      <c r="Q7" s="109" t="s">
        <v>136</v>
      </c>
      <c r="R7" s="109">
        <v>42.02</v>
      </c>
      <c r="S7" s="109">
        <v>3713</v>
      </c>
      <c r="T7" s="109">
        <v>34122</v>
      </c>
      <c r="U7" s="109" t="s">
        <v>300</v>
      </c>
      <c r="V7" s="109">
        <v>41.8</v>
      </c>
      <c r="W7" s="109">
        <v>3598</v>
      </c>
      <c r="X7" s="109">
        <v>34452</v>
      </c>
      <c r="Y7" s="109" t="s">
        <v>141</v>
      </c>
      <c r="Z7" s="109">
        <v>42.22</v>
      </c>
      <c r="AA7" s="109">
        <v>3584</v>
      </c>
      <c r="AB7" s="109">
        <v>35055</v>
      </c>
      <c r="AC7" s="109" t="s">
        <v>217</v>
      </c>
      <c r="AD7" s="109">
        <v>41.38</v>
      </c>
      <c r="AE7" s="109">
        <v>3486</v>
      </c>
      <c r="AF7" s="109">
        <v>35013</v>
      </c>
      <c r="AG7" s="109" t="s">
        <v>313</v>
      </c>
      <c r="AH7" s="109">
        <v>41.38</v>
      </c>
      <c r="AI7" s="109">
        <v>3702</v>
      </c>
      <c r="AJ7" s="109">
        <v>33712</v>
      </c>
      <c r="AK7" s="109" t="s">
        <v>417</v>
      </c>
      <c r="AL7" s="109">
        <v>42.05</v>
      </c>
      <c r="AM7" s="109">
        <v>3562</v>
      </c>
      <c r="AN7" s="109">
        <v>33605</v>
      </c>
      <c r="AO7" s="109" t="s">
        <v>242</v>
      </c>
      <c r="AP7" s="109">
        <v>43.33</v>
      </c>
      <c r="AQ7" s="109">
        <v>3627</v>
      </c>
      <c r="AR7" s="109">
        <v>33240</v>
      </c>
      <c r="AS7" s="109" t="s">
        <v>264</v>
      </c>
      <c r="AT7" s="109">
        <v>42.42</v>
      </c>
      <c r="AU7" s="109">
        <v>3662</v>
      </c>
      <c r="AV7" s="109">
        <v>33809</v>
      </c>
      <c r="AW7" s="109" t="s">
        <v>243</v>
      </c>
    </row>
    <row r="8" spans="1:49" x14ac:dyDescent="0.15">
      <c r="A8" s="109" t="s">
        <v>418</v>
      </c>
      <c r="B8" s="109">
        <v>44.86</v>
      </c>
      <c r="C8" s="109">
        <v>3565</v>
      </c>
      <c r="D8" s="109">
        <v>37177</v>
      </c>
      <c r="E8" s="109" t="s">
        <v>259</v>
      </c>
      <c r="F8" s="109">
        <v>43.98</v>
      </c>
      <c r="G8" s="109">
        <v>3115</v>
      </c>
      <c r="H8" s="109">
        <v>37216</v>
      </c>
      <c r="I8" s="109" t="s">
        <v>313</v>
      </c>
      <c r="J8" s="109">
        <v>42.97</v>
      </c>
      <c r="K8" s="109">
        <v>3165</v>
      </c>
      <c r="L8" s="109">
        <v>36543</v>
      </c>
      <c r="M8" s="109" t="s">
        <v>419</v>
      </c>
      <c r="N8" s="109">
        <v>43.9</v>
      </c>
      <c r="O8" s="109">
        <v>3095</v>
      </c>
      <c r="P8" s="109">
        <v>35425</v>
      </c>
      <c r="Q8" s="109" t="s">
        <v>308</v>
      </c>
      <c r="R8" s="109">
        <v>43.29</v>
      </c>
      <c r="S8" s="109">
        <v>3104</v>
      </c>
      <c r="T8" s="109">
        <v>36176</v>
      </c>
      <c r="U8" s="109" t="s">
        <v>139</v>
      </c>
      <c r="V8" s="109">
        <v>42.8</v>
      </c>
      <c r="W8" s="109">
        <v>3167</v>
      </c>
      <c r="X8" s="109">
        <v>36750</v>
      </c>
      <c r="Y8" s="109" t="s">
        <v>420</v>
      </c>
      <c r="Z8" s="109">
        <v>42.93</v>
      </c>
      <c r="AA8" s="109">
        <v>3089</v>
      </c>
      <c r="AB8" s="109">
        <v>36086</v>
      </c>
      <c r="AC8" s="109" t="s">
        <v>421</v>
      </c>
      <c r="AD8" s="109">
        <v>43.55</v>
      </c>
      <c r="AE8" s="109">
        <v>3177</v>
      </c>
      <c r="AF8" s="109">
        <v>36050</v>
      </c>
      <c r="AG8" s="109" t="s">
        <v>142</v>
      </c>
      <c r="AH8" s="109">
        <v>43.5</v>
      </c>
      <c r="AI8" s="109">
        <v>3151</v>
      </c>
      <c r="AJ8" s="109">
        <v>35167</v>
      </c>
      <c r="AK8" s="109" t="s">
        <v>162</v>
      </c>
      <c r="AL8" s="109">
        <v>43.1</v>
      </c>
      <c r="AM8" s="109">
        <v>3239</v>
      </c>
      <c r="AN8" s="109">
        <v>34183</v>
      </c>
      <c r="AO8" s="109" t="s">
        <v>220</v>
      </c>
      <c r="AP8" s="109">
        <v>44.09</v>
      </c>
      <c r="AQ8" s="109">
        <v>3317</v>
      </c>
      <c r="AR8" s="109">
        <v>34712</v>
      </c>
      <c r="AS8" s="109" t="s">
        <v>422</v>
      </c>
      <c r="AT8" s="109">
        <v>43.7</v>
      </c>
      <c r="AU8" s="109">
        <v>3109</v>
      </c>
      <c r="AV8" s="109">
        <v>34301</v>
      </c>
      <c r="AW8" s="109" t="s">
        <v>205</v>
      </c>
    </row>
    <row r="9" spans="1:49" x14ac:dyDescent="0.15">
      <c r="A9" s="109" t="s">
        <v>423</v>
      </c>
      <c r="B9" s="109">
        <v>45.17</v>
      </c>
      <c r="C9" s="109">
        <v>6255</v>
      </c>
      <c r="D9" s="109">
        <v>35536</v>
      </c>
      <c r="E9" s="109" t="s">
        <v>136</v>
      </c>
      <c r="F9" s="109">
        <v>55.91</v>
      </c>
      <c r="G9" s="109">
        <v>8107</v>
      </c>
      <c r="H9" s="109">
        <v>35349</v>
      </c>
      <c r="I9" s="109" t="s">
        <v>192</v>
      </c>
      <c r="J9" s="109">
        <v>51.71</v>
      </c>
      <c r="K9" s="109">
        <v>8067</v>
      </c>
      <c r="L9" s="109">
        <v>35595</v>
      </c>
      <c r="M9" s="109" t="s">
        <v>273</v>
      </c>
      <c r="N9" s="109">
        <v>44.02</v>
      </c>
      <c r="O9" s="109">
        <v>5032</v>
      </c>
      <c r="P9" s="109">
        <v>36095</v>
      </c>
      <c r="Q9" s="109" t="s">
        <v>424</v>
      </c>
      <c r="R9" s="109">
        <v>39.700000000000003</v>
      </c>
      <c r="S9" s="109">
        <v>3366</v>
      </c>
      <c r="T9" s="109">
        <v>35738</v>
      </c>
      <c r="U9" s="109" t="s">
        <v>156</v>
      </c>
      <c r="V9" s="109">
        <v>38.54</v>
      </c>
      <c r="W9" s="109">
        <v>3343</v>
      </c>
      <c r="X9" s="109">
        <v>35384</v>
      </c>
      <c r="Y9" s="109" t="s">
        <v>425</v>
      </c>
      <c r="Z9" s="109">
        <v>37.71</v>
      </c>
      <c r="AA9" s="109">
        <v>3574</v>
      </c>
      <c r="AB9" s="109">
        <v>35034</v>
      </c>
      <c r="AC9" s="109" t="s">
        <v>426</v>
      </c>
      <c r="AD9" s="109">
        <v>41.99</v>
      </c>
      <c r="AE9" s="109">
        <v>4413</v>
      </c>
      <c r="AF9" s="109">
        <v>35998</v>
      </c>
      <c r="AG9" s="109" t="s">
        <v>314</v>
      </c>
      <c r="AH9" s="109">
        <v>42.33</v>
      </c>
      <c r="AI9" s="109">
        <v>4773</v>
      </c>
      <c r="AJ9" s="109">
        <v>35642</v>
      </c>
      <c r="AK9" s="109" t="s">
        <v>427</v>
      </c>
      <c r="AL9" s="109">
        <v>40.26</v>
      </c>
      <c r="AM9" s="109">
        <v>4392</v>
      </c>
      <c r="AN9" s="109">
        <v>45450</v>
      </c>
      <c r="AO9" s="109" t="s">
        <v>428</v>
      </c>
      <c r="AP9" s="109">
        <v>40.369999999999997</v>
      </c>
      <c r="AQ9" s="109">
        <v>3646</v>
      </c>
      <c r="AR9" s="109">
        <v>45000</v>
      </c>
      <c r="AS9" s="109" t="s">
        <v>429</v>
      </c>
      <c r="AT9" s="109">
        <v>42.34</v>
      </c>
      <c r="AU9" s="109">
        <v>3827</v>
      </c>
      <c r="AV9" s="109">
        <v>48683</v>
      </c>
      <c r="AW9" s="109" t="s">
        <v>430</v>
      </c>
    </row>
    <row r="10" spans="1:49" x14ac:dyDescent="0.15">
      <c r="A10" s="109" t="s">
        <v>431</v>
      </c>
      <c r="B10" s="109">
        <v>45.41</v>
      </c>
      <c r="C10" s="109">
        <v>2856</v>
      </c>
      <c r="D10" s="109">
        <v>29694</v>
      </c>
      <c r="E10" s="109" t="s">
        <v>432</v>
      </c>
      <c r="F10" s="109" t="s">
        <v>155</v>
      </c>
      <c r="G10" s="109" t="s">
        <v>155</v>
      </c>
      <c r="H10" s="109" t="s">
        <v>155</v>
      </c>
      <c r="I10" s="109" t="s">
        <v>155</v>
      </c>
      <c r="J10" s="109" t="s">
        <v>155</v>
      </c>
      <c r="K10" s="109" t="s">
        <v>155</v>
      </c>
      <c r="L10" s="109" t="s">
        <v>155</v>
      </c>
      <c r="M10" s="109" t="s">
        <v>155</v>
      </c>
      <c r="N10" s="109">
        <v>47.2</v>
      </c>
      <c r="O10" s="109">
        <v>2764</v>
      </c>
      <c r="P10" s="109">
        <v>31054</v>
      </c>
      <c r="Q10" s="109" t="s">
        <v>178</v>
      </c>
      <c r="R10" s="109" t="s">
        <v>155</v>
      </c>
      <c r="S10" s="109" t="s">
        <v>155</v>
      </c>
      <c r="T10" s="109" t="s">
        <v>155</v>
      </c>
      <c r="U10" s="109" t="s">
        <v>155</v>
      </c>
      <c r="V10" s="109" t="s">
        <v>155</v>
      </c>
      <c r="W10" s="109" t="s">
        <v>155</v>
      </c>
      <c r="X10" s="109" t="s">
        <v>155</v>
      </c>
      <c r="Y10" s="109" t="s">
        <v>155</v>
      </c>
      <c r="Z10" s="109">
        <v>44.76</v>
      </c>
      <c r="AA10" s="109">
        <v>2671</v>
      </c>
      <c r="AB10" s="109">
        <v>32754</v>
      </c>
      <c r="AC10" s="109" t="s">
        <v>433</v>
      </c>
      <c r="AD10" s="109" t="s">
        <v>155</v>
      </c>
      <c r="AE10" s="109" t="s">
        <v>155</v>
      </c>
      <c r="AF10" s="109" t="s">
        <v>155</v>
      </c>
      <c r="AG10" s="109" t="s">
        <v>155</v>
      </c>
      <c r="AH10" s="109" t="s">
        <v>155</v>
      </c>
      <c r="AI10" s="109" t="s">
        <v>155</v>
      </c>
      <c r="AJ10" s="109" t="s">
        <v>155</v>
      </c>
      <c r="AK10" s="109" t="s">
        <v>155</v>
      </c>
      <c r="AL10" s="109" t="s">
        <v>155</v>
      </c>
      <c r="AM10" s="109" t="s">
        <v>155</v>
      </c>
      <c r="AN10" s="109" t="s">
        <v>155</v>
      </c>
      <c r="AO10" s="109" t="s">
        <v>155</v>
      </c>
      <c r="AP10" s="109">
        <v>50.13</v>
      </c>
      <c r="AQ10" s="109">
        <v>2800</v>
      </c>
      <c r="AR10" s="109">
        <v>31406</v>
      </c>
      <c r="AS10" s="109" t="s">
        <v>434</v>
      </c>
      <c r="AT10" s="109" t="s">
        <v>155</v>
      </c>
      <c r="AU10" s="109" t="s">
        <v>155</v>
      </c>
      <c r="AV10" s="109" t="s">
        <v>155</v>
      </c>
      <c r="AW10" s="109" t="s">
        <v>155</v>
      </c>
    </row>
    <row r="11" spans="1:49" x14ac:dyDescent="0.15">
      <c r="A11" s="109" t="s">
        <v>435</v>
      </c>
      <c r="B11" s="109">
        <v>46.26</v>
      </c>
      <c r="C11" s="109">
        <v>3400</v>
      </c>
      <c r="D11" s="109">
        <v>36930</v>
      </c>
      <c r="E11" s="109" t="s">
        <v>244</v>
      </c>
      <c r="F11" s="109">
        <v>47.09</v>
      </c>
      <c r="G11" s="109">
        <v>3383</v>
      </c>
      <c r="H11" s="109">
        <v>36963</v>
      </c>
      <c r="I11" s="109" t="s">
        <v>205</v>
      </c>
      <c r="J11" s="109">
        <v>43.35</v>
      </c>
      <c r="K11" s="109">
        <v>3472</v>
      </c>
      <c r="L11" s="109">
        <v>37010</v>
      </c>
      <c r="M11" s="109" t="s">
        <v>436</v>
      </c>
      <c r="N11" s="109">
        <v>43.59</v>
      </c>
      <c r="O11" s="109">
        <v>3461</v>
      </c>
      <c r="P11" s="109">
        <v>36632</v>
      </c>
      <c r="Q11" s="109" t="s">
        <v>421</v>
      </c>
      <c r="R11" s="109">
        <v>45.27</v>
      </c>
      <c r="S11" s="109">
        <v>3427</v>
      </c>
      <c r="T11" s="109">
        <v>34402</v>
      </c>
      <c r="U11" s="109" t="s">
        <v>161</v>
      </c>
      <c r="V11" s="109">
        <v>44.12</v>
      </c>
      <c r="W11" s="109">
        <v>3436</v>
      </c>
      <c r="X11" s="109">
        <v>34089</v>
      </c>
      <c r="Y11" s="109" t="s">
        <v>234</v>
      </c>
      <c r="Z11" s="109">
        <v>44.52</v>
      </c>
      <c r="AA11" s="109">
        <v>3393</v>
      </c>
      <c r="AB11" s="109">
        <v>33950</v>
      </c>
      <c r="AC11" s="109" t="s">
        <v>262</v>
      </c>
      <c r="AD11" s="109">
        <v>45.32</v>
      </c>
      <c r="AE11" s="109">
        <v>3635</v>
      </c>
      <c r="AF11" s="109">
        <v>34059</v>
      </c>
      <c r="AG11" s="109" t="s">
        <v>298</v>
      </c>
      <c r="AH11" s="109">
        <v>45.41</v>
      </c>
      <c r="AI11" s="109">
        <v>3534</v>
      </c>
      <c r="AJ11" s="109">
        <v>34964</v>
      </c>
      <c r="AK11" s="109" t="s">
        <v>216</v>
      </c>
      <c r="AL11" s="109">
        <v>43.95</v>
      </c>
      <c r="AM11" s="109">
        <v>3436</v>
      </c>
      <c r="AN11" s="109">
        <v>37586</v>
      </c>
      <c r="AO11" s="109" t="s">
        <v>437</v>
      </c>
      <c r="AP11" s="109">
        <v>47.11</v>
      </c>
      <c r="AQ11" s="109">
        <v>3796</v>
      </c>
      <c r="AR11" s="109">
        <v>35850</v>
      </c>
      <c r="AS11" s="109" t="s">
        <v>438</v>
      </c>
      <c r="AT11" s="109">
        <v>44.05</v>
      </c>
      <c r="AU11" s="109">
        <v>3632</v>
      </c>
      <c r="AV11" s="109">
        <v>34236</v>
      </c>
      <c r="AW11" s="109" t="s">
        <v>140</v>
      </c>
    </row>
    <row r="12" spans="1:49" x14ac:dyDescent="0.15">
      <c r="A12" s="109" t="s">
        <v>439</v>
      </c>
      <c r="B12" s="109">
        <v>47</v>
      </c>
      <c r="C12" s="109">
        <v>3267</v>
      </c>
      <c r="D12" s="109">
        <v>39065</v>
      </c>
      <c r="E12" s="109" t="s">
        <v>440</v>
      </c>
      <c r="F12" s="109">
        <v>42.73</v>
      </c>
      <c r="G12" s="109">
        <v>3253</v>
      </c>
      <c r="H12" s="109">
        <v>39027</v>
      </c>
      <c r="I12" s="109" t="s">
        <v>441</v>
      </c>
      <c r="J12" s="109">
        <v>46.41</v>
      </c>
      <c r="K12" s="109">
        <v>3479</v>
      </c>
      <c r="L12" s="109">
        <v>38952</v>
      </c>
      <c r="M12" s="109" t="s">
        <v>157</v>
      </c>
      <c r="N12" s="109">
        <v>45.75</v>
      </c>
      <c r="O12" s="109">
        <v>3328</v>
      </c>
      <c r="P12" s="109">
        <v>36884</v>
      </c>
      <c r="Q12" s="109" t="s">
        <v>308</v>
      </c>
      <c r="R12" s="109">
        <v>45.17</v>
      </c>
      <c r="S12" s="109">
        <v>3290</v>
      </c>
      <c r="T12" s="109">
        <v>37694</v>
      </c>
      <c r="U12" s="109" t="s">
        <v>442</v>
      </c>
      <c r="V12" s="109">
        <v>43.22</v>
      </c>
      <c r="W12" s="109">
        <v>3361</v>
      </c>
      <c r="X12" s="109">
        <v>36694</v>
      </c>
      <c r="Y12" s="109" t="s">
        <v>443</v>
      </c>
      <c r="Z12" s="109">
        <v>44.91</v>
      </c>
      <c r="AA12" s="109">
        <v>3300</v>
      </c>
      <c r="AB12" s="109">
        <v>37205</v>
      </c>
      <c r="AC12" s="109" t="s">
        <v>259</v>
      </c>
      <c r="AD12" s="109">
        <v>45.13</v>
      </c>
      <c r="AE12" s="109">
        <v>3400</v>
      </c>
      <c r="AF12" s="109">
        <v>37022</v>
      </c>
      <c r="AG12" s="109" t="s">
        <v>251</v>
      </c>
      <c r="AH12" s="109">
        <v>45.55</v>
      </c>
      <c r="AI12" s="109">
        <v>3402</v>
      </c>
      <c r="AJ12" s="109">
        <v>37936</v>
      </c>
      <c r="AK12" s="109" t="s">
        <v>284</v>
      </c>
      <c r="AL12" s="109">
        <v>48.54</v>
      </c>
      <c r="AM12" s="109">
        <v>3537</v>
      </c>
      <c r="AN12" s="109">
        <v>37305</v>
      </c>
      <c r="AO12" s="109" t="s">
        <v>146</v>
      </c>
      <c r="AP12" s="109">
        <v>46.97</v>
      </c>
      <c r="AQ12" s="109">
        <v>3552</v>
      </c>
      <c r="AR12" s="109">
        <v>37423</v>
      </c>
      <c r="AS12" s="109" t="s">
        <v>287</v>
      </c>
      <c r="AT12" s="109">
        <v>48.02</v>
      </c>
      <c r="AU12" s="109">
        <v>3581</v>
      </c>
      <c r="AV12" s="109">
        <v>37734</v>
      </c>
      <c r="AW12" s="109" t="s">
        <v>444</v>
      </c>
    </row>
    <row r="13" spans="1:49" x14ac:dyDescent="0.15">
      <c r="A13" s="109" t="s">
        <v>445</v>
      </c>
      <c r="B13" s="109">
        <v>47.3</v>
      </c>
      <c r="C13" s="109">
        <v>4163</v>
      </c>
      <c r="D13" s="109">
        <v>36088</v>
      </c>
      <c r="E13" s="109" t="s">
        <v>262</v>
      </c>
      <c r="F13" s="109" t="s">
        <v>155</v>
      </c>
      <c r="G13" s="109" t="s">
        <v>155</v>
      </c>
      <c r="H13" s="109" t="s">
        <v>155</v>
      </c>
      <c r="I13" s="109" t="s">
        <v>155</v>
      </c>
      <c r="J13" s="109">
        <v>46.36</v>
      </c>
      <c r="K13" s="109">
        <v>4055</v>
      </c>
      <c r="L13" s="109">
        <v>35954</v>
      </c>
      <c r="M13" s="109" t="s">
        <v>158</v>
      </c>
      <c r="N13" s="109">
        <v>44.18</v>
      </c>
      <c r="O13" s="109">
        <v>3814</v>
      </c>
      <c r="P13" s="109">
        <v>36136</v>
      </c>
      <c r="Q13" s="109" t="s">
        <v>252</v>
      </c>
      <c r="R13" s="109">
        <v>43.54</v>
      </c>
      <c r="S13" s="109">
        <v>3966</v>
      </c>
      <c r="T13" s="109">
        <v>35828</v>
      </c>
      <c r="U13" s="109" t="s">
        <v>407</v>
      </c>
      <c r="V13" s="109">
        <v>44.34</v>
      </c>
      <c r="W13" s="109">
        <v>4013</v>
      </c>
      <c r="X13" s="109">
        <v>35829</v>
      </c>
      <c r="Y13" s="109" t="s">
        <v>162</v>
      </c>
      <c r="Z13" s="109">
        <v>43</v>
      </c>
      <c r="AA13" s="109">
        <v>3906</v>
      </c>
      <c r="AB13" s="109">
        <v>36154</v>
      </c>
      <c r="AC13" s="109" t="s">
        <v>421</v>
      </c>
      <c r="AD13" s="109">
        <v>41.7</v>
      </c>
      <c r="AE13" s="109">
        <v>3795</v>
      </c>
      <c r="AF13" s="109">
        <v>35796</v>
      </c>
      <c r="AG13" s="109" t="s">
        <v>420</v>
      </c>
      <c r="AH13" s="109">
        <v>43.6</v>
      </c>
      <c r="AI13" s="109">
        <v>3747</v>
      </c>
      <c r="AJ13" s="109">
        <v>35000</v>
      </c>
      <c r="AK13" s="109" t="s">
        <v>446</v>
      </c>
      <c r="AL13" s="109">
        <v>46.71</v>
      </c>
      <c r="AM13" s="109">
        <v>4087</v>
      </c>
      <c r="AN13" s="109">
        <v>34195</v>
      </c>
      <c r="AO13" s="109" t="s">
        <v>401</v>
      </c>
      <c r="AP13" s="109">
        <v>44.49</v>
      </c>
      <c r="AQ13" s="109">
        <v>3716</v>
      </c>
      <c r="AR13" s="109">
        <v>37596</v>
      </c>
      <c r="AS13" s="109" t="s">
        <v>134</v>
      </c>
      <c r="AT13" s="109">
        <v>42.99</v>
      </c>
      <c r="AU13" s="109">
        <v>3803</v>
      </c>
      <c r="AV13" s="109">
        <v>40614</v>
      </c>
      <c r="AW13" s="109" t="s">
        <v>447</v>
      </c>
    </row>
    <row r="14" spans="1:49" x14ac:dyDescent="0.15">
      <c r="A14" s="109" t="s">
        <v>448</v>
      </c>
      <c r="B14" s="109">
        <v>49.16</v>
      </c>
      <c r="C14" s="109">
        <v>4400</v>
      </c>
      <c r="D14" s="109">
        <v>41693</v>
      </c>
      <c r="E14" s="109" t="s">
        <v>310</v>
      </c>
      <c r="F14" s="109" t="s">
        <v>155</v>
      </c>
      <c r="G14" s="109" t="s">
        <v>155</v>
      </c>
      <c r="H14" s="109" t="s">
        <v>155</v>
      </c>
      <c r="I14" s="109" t="s">
        <v>155</v>
      </c>
      <c r="J14" s="109">
        <v>46.82</v>
      </c>
      <c r="K14" s="109">
        <v>3773</v>
      </c>
      <c r="L14" s="109">
        <v>41939</v>
      </c>
      <c r="M14" s="109" t="s">
        <v>449</v>
      </c>
      <c r="N14" s="109">
        <v>45.74</v>
      </c>
      <c r="O14" s="109">
        <v>3884</v>
      </c>
      <c r="P14" s="109">
        <v>42146</v>
      </c>
      <c r="Q14" s="109" t="s">
        <v>450</v>
      </c>
      <c r="R14" s="109">
        <v>47.48</v>
      </c>
      <c r="S14" s="109">
        <v>3905</v>
      </c>
      <c r="T14" s="109">
        <v>40932</v>
      </c>
      <c r="U14" s="109" t="s">
        <v>145</v>
      </c>
      <c r="V14" s="109">
        <v>46.23</v>
      </c>
      <c r="W14" s="109">
        <v>3857</v>
      </c>
      <c r="X14" s="109">
        <v>39154</v>
      </c>
      <c r="Y14" s="109" t="s">
        <v>313</v>
      </c>
      <c r="Z14" s="109">
        <v>43.93</v>
      </c>
      <c r="AA14" s="109">
        <v>3452</v>
      </c>
      <c r="AB14" s="109">
        <v>39952</v>
      </c>
      <c r="AC14" s="109" t="s">
        <v>451</v>
      </c>
      <c r="AD14" s="109">
        <v>44.22</v>
      </c>
      <c r="AE14" s="109">
        <v>3810</v>
      </c>
      <c r="AF14" s="109">
        <v>39657</v>
      </c>
      <c r="AG14" s="109" t="s">
        <v>452</v>
      </c>
      <c r="AH14" s="109">
        <v>43.2</v>
      </c>
      <c r="AI14" s="109">
        <v>3607</v>
      </c>
      <c r="AJ14" s="109">
        <v>40823</v>
      </c>
      <c r="AK14" s="109" t="s">
        <v>447</v>
      </c>
      <c r="AL14" s="109">
        <v>52.1</v>
      </c>
      <c r="AM14" s="109">
        <v>4157</v>
      </c>
      <c r="AN14" s="109">
        <v>41056</v>
      </c>
      <c r="AO14" s="109" t="s">
        <v>453</v>
      </c>
      <c r="AP14" s="109">
        <v>46.35</v>
      </c>
      <c r="AQ14" s="109">
        <v>4034</v>
      </c>
      <c r="AR14" s="109">
        <v>41630</v>
      </c>
      <c r="AS14" s="109" t="s">
        <v>165</v>
      </c>
      <c r="AT14" s="109">
        <v>45.05</v>
      </c>
      <c r="AU14" s="109">
        <v>3658</v>
      </c>
      <c r="AV14" s="109">
        <v>42702</v>
      </c>
      <c r="AW14" s="109" t="s">
        <v>454</v>
      </c>
    </row>
    <row r="15" spans="1:49" x14ac:dyDescent="0.15">
      <c r="A15" s="109" t="s">
        <v>455</v>
      </c>
      <c r="B15" s="109">
        <v>49.94</v>
      </c>
      <c r="C15" s="109">
        <v>4440</v>
      </c>
      <c r="D15" s="109">
        <v>40432</v>
      </c>
      <c r="E15" s="109" t="s">
        <v>133</v>
      </c>
      <c r="F15" s="109">
        <v>51</v>
      </c>
      <c r="G15" s="109">
        <v>4267</v>
      </c>
      <c r="H15" s="109">
        <v>40493</v>
      </c>
      <c r="I15" s="109" t="s">
        <v>220</v>
      </c>
      <c r="J15" s="109">
        <v>50.34</v>
      </c>
      <c r="K15" s="109">
        <v>3994</v>
      </c>
      <c r="L15" s="109">
        <v>40398</v>
      </c>
      <c r="M15" s="109" t="s">
        <v>446</v>
      </c>
      <c r="N15" s="109">
        <v>50.5</v>
      </c>
      <c r="O15" s="109">
        <v>4011</v>
      </c>
      <c r="P15" s="109">
        <v>38100</v>
      </c>
      <c r="Q15" s="109" t="s">
        <v>456</v>
      </c>
      <c r="R15" s="109">
        <v>49.49</v>
      </c>
      <c r="S15" s="109">
        <v>3932</v>
      </c>
      <c r="T15" s="109">
        <v>37752</v>
      </c>
      <c r="U15" s="109" t="s">
        <v>262</v>
      </c>
      <c r="V15" s="109">
        <v>49.28</v>
      </c>
      <c r="W15" s="109">
        <v>3997</v>
      </c>
      <c r="X15" s="109">
        <v>38309</v>
      </c>
      <c r="Y15" s="109" t="s">
        <v>140</v>
      </c>
      <c r="Z15" s="109">
        <v>49.39</v>
      </c>
      <c r="AA15" s="109">
        <v>4076</v>
      </c>
      <c r="AB15" s="109">
        <v>39017</v>
      </c>
      <c r="AC15" s="109" t="s">
        <v>457</v>
      </c>
      <c r="AD15" s="109">
        <v>49.61</v>
      </c>
      <c r="AE15" s="109">
        <v>3929</v>
      </c>
      <c r="AF15" s="109">
        <v>39537</v>
      </c>
      <c r="AG15" s="109" t="s">
        <v>287</v>
      </c>
      <c r="AH15" s="109">
        <v>50.51</v>
      </c>
      <c r="AI15" s="109">
        <v>4261</v>
      </c>
      <c r="AJ15" s="109">
        <v>40092</v>
      </c>
      <c r="AK15" s="109" t="s">
        <v>220</v>
      </c>
      <c r="AL15" s="109">
        <v>50.57</v>
      </c>
      <c r="AM15" s="109">
        <v>4674</v>
      </c>
      <c r="AN15" s="109">
        <v>41223</v>
      </c>
      <c r="AO15" s="109" t="s">
        <v>249</v>
      </c>
      <c r="AP15" s="109">
        <v>50.15</v>
      </c>
      <c r="AQ15" s="109">
        <v>4299</v>
      </c>
      <c r="AR15" s="109">
        <v>39651</v>
      </c>
      <c r="AS15" s="109" t="s">
        <v>191</v>
      </c>
      <c r="AT15" s="109">
        <v>50.25</v>
      </c>
      <c r="AU15" s="109">
        <v>4291</v>
      </c>
      <c r="AV15" s="109">
        <v>40375</v>
      </c>
      <c r="AW15" s="109" t="s">
        <v>400</v>
      </c>
    </row>
    <row r="16" spans="1:49" x14ac:dyDescent="0.15">
      <c r="A16" s="109" t="s">
        <v>458</v>
      </c>
      <c r="B16" s="109">
        <v>50.25</v>
      </c>
      <c r="C16" s="109">
        <v>4257</v>
      </c>
      <c r="D16" s="109">
        <v>40078</v>
      </c>
      <c r="E16" s="109" t="s">
        <v>243</v>
      </c>
      <c r="F16" s="109">
        <v>51.96</v>
      </c>
      <c r="G16" s="109">
        <v>3423</v>
      </c>
      <c r="H16" s="109">
        <v>39805</v>
      </c>
      <c r="I16" s="109" t="s">
        <v>293</v>
      </c>
      <c r="J16" s="109">
        <v>50.97</v>
      </c>
      <c r="K16" s="109">
        <v>3518</v>
      </c>
      <c r="L16" s="109">
        <v>39828</v>
      </c>
      <c r="M16" s="109" t="s">
        <v>255</v>
      </c>
      <c r="N16" s="109">
        <v>50.01</v>
      </c>
      <c r="O16" s="109">
        <v>3175</v>
      </c>
      <c r="P16" s="109">
        <v>37671</v>
      </c>
      <c r="Q16" s="109" t="s">
        <v>397</v>
      </c>
      <c r="R16" s="109">
        <v>48.35</v>
      </c>
      <c r="S16" s="109">
        <v>3387</v>
      </c>
      <c r="T16" s="109">
        <v>37583</v>
      </c>
      <c r="U16" s="109" t="s">
        <v>140</v>
      </c>
      <c r="V16" s="109">
        <v>50.84</v>
      </c>
      <c r="W16" s="109">
        <v>3170</v>
      </c>
      <c r="X16" s="109">
        <v>38562</v>
      </c>
      <c r="Y16" s="109" t="s">
        <v>459</v>
      </c>
      <c r="Z16" s="109">
        <v>49.04</v>
      </c>
      <c r="AA16" s="109">
        <v>3309</v>
      </c>
      <c r="AB16" s="109">
        <v>38799</v>
      </c>
      <c r="AC16" s="109" t="s">
        <v>460</v>
      </c>
      <c r="AD16" s="109">
        <v>49.12</v>
      </c>
      <c r="AE16" s="109">
        <v>3271</v>
      </c>
      <c r="AF16" s="109">
        <v>38989</v>
      </c>
      <c r="AG16" s="109" t="s">
        <v>220</v>
      </c>
      <c r="AH16" s="109">
        <v>49.42</v>
      </c>
      <c r="AI16" s="109">
        <v>3210</v>
      </c>
      <c r="AJ16" s="109">
        <v>40029</v>
      </c>
      <c r="AK16" s="109" t="s">
        <v>133</v>
      </c>
      <c r="AL16" s="109">
        <v>49.06</v>
      </c>
      <c r="AM16" s="109">
        <v>3245</v>
      </c>
      <c r="AN16" s="109">
        <v>42203</v>
      </c>
      <c r="AO16" s="109" t="s">
        <v>248</v>
      </c>
      <c r="AP16" s="109">
        <v>50.39</v>
      </c>
      <c r="AQ16" s="109">
        <v>3351</v>
      </c>
      <c r="AR16" s="109">
        <v>39044</v>
      </c>
      <c r="AS16" s="109" t="s">
        <v>246</v>
      </c>
      <c r="AT16" s="109">
        <v>50.85</v>
      </c>
      <c r="AU16" s="109">
        <v>3356</v>
      </c>
      <c r="AV16" s="109">
        <v>38136</v>
      </c>
      <c r="AW16" s="109" t="s">
        <v>461</v>
      </c>
    </row>
    <row r="17" spans="1:49" x14ac:dyDescent="0.15">
      <c r="A17" s="109" t="s">
        <v>462</v>
      </c>
      <c r="B17" s="109">
        <v>50.46</v>
      </c>
      <c r="C17" s="109">
        <v>4700</v>
      </c>
      <c r="D17" s="109">
        <v>44699</v>
      </c>
      <c r="E17" s="109" t="s">
        <v>316</v>
      </c>
      <c r="F17" s="109">
        <v>51.22</v>
      </c>
      <c r="G17" s="109">
        <v>5061</v>
      </c>
      <c r="H17" s="109">
        <v>44626</v>
      </c>
      <c r="I17" s="109" t="s">
        <v>463</v>
      </c>
      <c r="J17" s="109">
        <v>51.85</v>
      </c>
      <c r="K17" s="109">
        <v>5050</v>
      </c>
      <c r="L17" s="109">
        <v>44680</v>
      </c>
      <c r="M17" s="109" t="s">
        <v>464</v>
      </c>
      <c r="N17" s="109">
        <v>53.17</v>
      </c>
      <c r="O17" s="109">
        <v>4733</v>
      </c>
      <c r="P17" s="109">
        <v>44064</v>
      </c>
      <c r="Q17" s="109" t="s">
        <v>259</v>
      </c>
      <c r="R17" s="109">
        <v>55</v>
      </c>
      <c r="S17" s="109">
        <v>5022</v>
      </c>
      <c r="T17" s="109">
        <v>42384</v>
      </c>
      <c r="U17" s="109" t="s">
        <v>263</v>
      </c>
      <c r="V17" s="109">
        <v>51.32</v>
      </c>
      <c r="W17" s="109">
        <v>4850</v>
      </c>
      <c r="X17" s="109">
        <v>42066</v>
      </c>
      <c r="Y17" s="109" t="s">
        <v>424</v>
      </c>
      <c r="Z17" s="109">
        <v>47.78</v>
      </c>
      <c r="AA17" s="109">
        <v>4538</v>
      </c>
      <c r="AB17" s="109">
        <v>42455</v>
      </c>
      <c r="AC17" s="109" t="s">
        <v>409</v>
      </c>
      <c r="AD17" s="109">
        <v>49.02</v>
      </c>
      <c r="AE17" s="109">
        <v>4803</v>
      </c>
      <c r="AF17" s="109">
        <v>41815</v>
      </c>
      <c r="AG17" s="109" t="s">
        <v>436</v>
      </c>
      <c r="AH17" s="109">
        <v>49.7</v>
      </c>
      <c r="AI17" s="109">
        <v>4616</v>
      </c>
      <c r="AJ17" s="109">
        <v>42338</v>
      </c>
      <c r="AK17" s="109" t="s">
        <v>465</v>
      </c>
      <c r="AL17" s="109">
        <v>50.6</v>
      </c>
      <c r="AM17" s="109">
        <v>4657</v>
      </c>
      <c r="AN17" s="109">
        <v>41670</v>
      </c>
      <c r="AO17" s="109" t="s">
        <v>304</v>
      </c>
      <c r="AP17" s="109">
        <v>52.42</v>
      </c>
      <c r="AQ17" s="109">
        <v>4483</v>
      </c>
      <c r="AR17" s="109">
        <v>43111</v>
      </c>
      <c r="AS17" s="109" t="s">
        <v>407</v>
      </c>
      <c r="AT17" s="109">
        <v>51.09</v>
      </c>
      <c r="AU17" s="109">
        <v>4152</v>
      </c>
      <c r="AV17" s="109">
        <v>42453</v>
      </c>
      <c r="AW17" s="109" t="s">
        <v>217</v>
      </c>
    </row>
    <row r="18" spans="1:49" x14ac:dyDescent="0.15">
      <c r="A18" s="109" t="s">
        <v>466</v>
      </c>
      <c r="B18" s="109">
        <v>51.34</v>
      </c>
      <c r="C18" s="109">
        <v>3600</v>
      </c>
      <c r="D18" s="109">
        <v>39346</v>
      </c>
      <c r="E18" s="109" t="s">
        <v>293</v>
      </c>
      <c r="F18" s="109">
        <v>55.1</v>
      </c>
      <c r="G18" s="109">
        <v>3671</v>
      </c>
      <c r="H18" s="109">
        <v>39209</v>
      </c>
      <c r="I18" s="109" t="s">
        <v>174</v>
      </c>
      <c r="J18" s="109">
        <v>51.29</v>
      </c>
      <c r="K18" s="109">
        <v>3605</v>
      </c>
      <c r="L18" s="109">
        <v>39272</v>
      </c>
      <c r="M18" s="109" t="s">
        <v>237</v>
      </c>
      <c r="N18" s="109">
        <v>51.33</v>
      </c>
      <c r="O18" s="109">
        <v>3612</v>
      </c>
      <c r="P18" s="109">
        <v>38968</v>
      </c>
      <c r="Q18" s="109" t="s">
        <v>161</v>
      </c>
      <c r="R18" s="109">
        <v>51.89</v>
      </c>
      <c r="S18" s="109">
        <v>3506</v>
      </c>
      <c r="T18" s="109">
        <v>37876</v>
      </c>
      <c r="U18" s="109" t="s">
        <v>467</v>
      </c>
      <c r="V18" s="109">
        <v>52.78</v>
      </c>
      <c r="W18" s="109">
        <v>3441</v>
      </c>
      <c r="X18" s="109">
        <v>37815</v>
      </c>
      <c r="Y18" s="109" t="s">
        <v>265</v>
      </c>
      <c r="Z18" s="109">
        <v>51.49</v>
      </c>
      <c r="AA18" s="109">
        <v>3513</v>
      </c>
      <c r="AB18" s="109">
        <v>35620</v>
      </c>
      <c r="AC18" s="109" t="s">
        <v>468</v>
      </c>
      <c r="AD18" s="109">
        <v>49.15</v>
      </c>
      <c r="AE18" s="109">
        <v>3494</v>
      </c>
      <c r="AF18" s="109">
        <v>38136</v>
      </c>
      <c r="AG18" s="109" t="s">
        <v>158</v>
      </c>
      <c r="AH18" s="109">
        <v>50.92</v>
      </c>
      <c r="AI18" s="109">
        <v>3437</v>
      </c>
      <c r="AJ18" s="109">
        <v>38712</v>
      </c>
      <c r="AK18" s="109" t="s">
        <v>438</v>
      </c>
      <c r="AL18" s="109">
        <v>50.9</v>
      </c>
      <c r="AM18" s="109">
        <v>3514</v>
      </c>
      <c r="AN18" s="109">
        <v>37398</v>
      </c>
      <c r="AO18" s="109" t="s">
        <v>295</v>
      </c>
      <c r="AP18" s="109">
        <v>53.83</v>
      </c>
      <c r="AQ18" s="109">
        <v>3560</v>
      </c>
      <c r="AR18" s="109">
        <v>38335</v>
      </c>
      <c r="AS18" s="109" t="s">
        <v>150</v>
      </c>
      <c r="AT18" s="109">
        <v>51.43</v>
      </c>
      <c r="AU18" s="109">
        <v>3565</v>
      </c>
      <c r="AV18" s="109">
        <v>37600</v>
      </c>
      <c r="AW18" s="109" t="s">
        <v>433</v>
      </c>
    </row>
    <row r="19" spans="1:49" x14ac:dyDescent="0.15">
      <c r="A19" s="109" t="s">
        <v>469</v>
      </c>
      <c r="B19" s="109">
        <v>51.36</v>
      </c>
      <c r="C19" s="109">
        <v>3313</v>
      </c>
      <c r="D19" s="109">
        <v>39309</v>
      </c>
      <c r="E19" s="109" t="s">
        <v>237</v>
      </c>
      <c r="F19" s="109">
        <v>50.93</v>
      </c>
      <c r="G19" s="109">
        <v>3329</v>
      </c>
      <c r="H19" s="109">
        <v>39206</v>
      </c>
      <c r="I19" s="109" t="s">
        <v>216</v>
      </c>
      <c r="J19" s="109">
        <v>50.55</v>
      </c>
      <c r="K19" s="109">
        <v>3206</v>
      </c>
      <c r="L19" s="109">
        <v>39076</v>
      </c>
      <c r="M19" s="109" t="s">
        <v>294</v>
      </c>
      <c r="N19" s="109">
        <v>49.38</v>
      </c>
      <c r="O19" s="109">
        <v>3046</v>
      </c>
      <c r="P19" s="109">
        <v>37829</v>
      </c>
      <c r="Q19" s="109" t="s">
        <v>293</v>
      </c>
      <c r="R19" s="109">
        <v>49.03</v>
      </c>
      <c r="S19" s="109">
        <v>3120</v>
      </c>
      <c r="T19" s="109">
        <v>36074</v>
      </c>
      <c r="U19" s="109" t="s">
        <v>470</v>
      </c>
      <c r="V19" s="109">
        <v>47.46</v>
      </c>
      <c r="W19" s="109">
        <v>3106</v>
      </c>
      <c r="X19" s="109">
        <v>36457</v>
      </c>
      <c r="Y19" s="109" t="s">
        <v>146</v>
      </c>
      <c r="Z19" s="109">
        <v>48.18</v>
      </c>
      <c r="AA19" s="109">
        <v>3070</v>
      </c>
      <c r="AB19" s="109">
        <v>36879</v>
      </c>
      <c r="AC19" s="109" t="s">
        <v>237</v>
      </c>
      <c r="AD19" s="109">
        <v>48.82</v>
      </c>
      <c r="AE19" s="109">
        <v>3100</v>
      </c>
      <c r="AF19" s="109">
        <v>37791</v>
      </c>
      <c r="AG19" s="109" t="s">
        <v>246</v>
      </c>
      <c r="AH19" s="109">
        <v>46.4</v>
      </c>
      <c r="AI19" s="109">
        <v>3128</v>
      </c>
      <c r="AJ19" s="109">
        <v>37157</v>
      </c>
      <c r="AK19" s="109" t="s">
        <v>143</v>
      </c>
      <c r="AL19" s="109">
        <v>45.14</v>
      </c>
      <c r="AM19" s="109">
        <v>3043</v>
      </c>
      <c r="AN19" s="109">
        <v>38234</v>
      </c>
      <c r="AO19" s="109" t="s">
        <v>471</v>
      </c>
      <c r="AP19" s="109">
        <v>49.33</v>
      </c>
      <c r="AQ19" s="109">
        <v>3143</v>
      </c>
      <c r="AR19" s="109">
        <v>42486</v>
      </c>
      <c r="AS19" s="109" t="s">
        <v>464</v>
      </c>
      <c r="AT19" s="109">
        <v>49.52</v>
      </c>
      <c r="AU19" s="109">
        <v>3187</v>
      </c>
      <c r="AV19" s="109">
        <v>40141</v>
      </c>
      <c r="AW19" s="109" t="s">
        <v>472</v>
      </c>
    </row>
    <row r="20" spans="1:49" x14ac:dyDescent="0.15">
      <c r="A20" s="109" t="s">
        <v>473</v>
      </c>
      <c r="B20" s="109">
        <v>51.4</v>
      </c>
      <c r="C20" s="109">
        <v>3213</v>
      </c>
      <c r="D20" s="109">
        <v>35262</v>
      </c>
      <c r="E20" s="109" t="s">
        <v>173</v>
      </c>
      <c r="F20" s="109">
        <v>46.29</v>
      </c>
      <c r="G20" s="109">
        <v>3310</v>
      </c>
      <c r="H20" s="109">
        <v>35183</v>
      </c>
      <c r="I20" s="109" t="s">
        <v>438</v>
      </c>
      <c r="J20" s="109">
        <v>45.41</v>
      </c>
      <c r="K20" s="109">
        <v>3407</v>
      </c>
      <c r="L20" s="109">
        <v>35013</v>
      </c>
      <c r="M20" s="109" t="s">
        <v>285</v>
      </c>
      <c r="N20" s="109">
        <v>47.89</v>
      </c>
      <c r="O20" s="109">
        <v>3094</v>
      </c>
      <c r="P20" s="109">
        <v>34289</v>
      </c>
      <c r="Q20" s="109" t="s">
        <v>474</v>
      </c>
      <c r="R20" s="109">
        <v>46.45</v>
      </c>
      <c r="S20" s="109">
        <v>3178</v>
      </c>
      <c r="T20" s="109">
        <v>33621</v>
      </c>
      <c r="U20" s="109" t="s">
        <v>267</v>
      </c>
      <c r="V20" s="109">
        <v>46.08</v>
      </c>
      <c r="W20" s="109">
        <v>3290</v>
      </c>
      <c r="X20" s="109">
        <v>33109</v>
      </c>
      <c r="Y20" s="109" t="s">
        <v>148</v>
      </c>
      <c r="Z20" s="109">
        <v>45.73</v>
      </c>
      <c r="AA20" s="109">
        <v>3026</v>
      </c>
      <c r="AB20" s="109">
        <v>33354</v>
      </c>
      <c r="AC20" s="109" t="s">
        <v>467</v>
      </c>
      <c r="AD20" s="109">
        <v>45.56</v>
      </c>
      <c r="AE20" s="109">
        <v>3109</v>
      </c>
      <c r="AF20" s="109">
        <v>34075</v>
      </c>
      <c r="AG20" s="109" t="s">
        <v>137</v>
      </c>
      <c r="AH20" s="109">
        <v>46.82</v>
      </c>
      <c r="AI20" s="109">
        <v>3026</v>
      </c>
      <c r="AJ20" s="109">
        <v>33955</v>
      </c>
      <c r="AK20" s="109" t="s">
        <v>475</v>
      </c>
      <c r="AL20" s="109">
        <v>46.15</v>
      </c>
      <c r="AM20" s="109">
        <v>3255</v>
      </c>
      <c r="AN20" s="109">
        <v>36774</v>
      </c>
      <c r="AO20" s="109" t="s">
        <v>287</v>
      </c>
      <c r="AP20" s="109">
        <v>48.12</v>
      </c>
      <c r="AQ20" s="109">
        <v>3342</v>
      </c>
      <c r="AR20" s="109">
        <v>38282</v>
      </c>
      <c r="AS20" s="109" t="s">
        <v>239</v>
      </c>
      <c r="AT20" s="109">
        <v>49.05</v>
      </c>
      <c r="AU20" s="109">
        <v>3241</v>
      </c>
      <c r="AV20" s="109">
        <v>38247</v>
      </c>
      <c r="AW20" s="109" t="s">
        <v>166</v>
      </c>
    </row>
    <row r="21" spans="1:49" x14ac:dyDescent="0.15">
      <c r="A21" s="109" t="s">
        <v>476</v>
      </c>
      <c r="B21" s="109">
        <v>51.79</v>
      </c>
      <c r="C21" s="109">
        <v>3279</v>
      </c>
      <c r="D21" s="109">
        <v>33481</v>
      </c>
      <c r="E21" s="109" t="s">
        <v>200</v>
      </c>
      <c r="F21" s="109">
        <v>48.1</v>
      </c>
      <c r="G21" s="109">
        <v>3409</v>
      </c>
      <c r="H21" s="109">
        <v>33500</v>
      </c>
      <c r="I21" s="109" t="s">
        <v>477</v>
      </c>
      <c r="J21" s="109">
        <v>50.62</v>
      </c>
      <c r="K21" s="109">
        <v>3422</v>
      </c>
      <c r="L21" s="109">
        <v>33517</v>
      </c>
      <c r="M21" s="109" t="s">
        <v>478</v>
      </c>
      <c r="N21" s="109">
        <v>50</v>
      </c>
      <c r="O21" s="109">
        <v>3435</v>
      </c>
      <c r="P21" s="109">
        <v>31584</v>
      </c>
      <c r="Q21" s="109" t="s">
        <v>233</v>
      </c>
      <c r="R21" s="109">
        <v>47.21</v>
      </c>
      <c r="S21" s="109">
        <v>3333</v>
      </c>
      <c r="T21" s="109">
        <v>30650</v>
      </c>
      <c r="U21" s="109" t="s">
        <v>250</v>
      </c>
      <c r="V21" s="109">
        <v>46.37</v>
      </c>
      <c r="W21" s="109">
        <v>3210</v>
      </c>
      <c r="X21" s="109">
        <v>30096</v>
      </c>
      <c r="Y21" s="109" t="s">
        <v>250</v>
      </c>
      <c r="Z21" s="109">
        <v>44.8</v>
      </c>
      <c r="AA21" s="109">
        <v>3197</v>
      </c>
      <c r="AB21" s="109">
        <v>31584</v>
      </c>
      <c r="AC21" s="109" t="s">
        <v>399</v>
      </c>
      <c r="AD21" s="109">
        <v>46.11</v>
      </c>
      <c r="AE21" s="109">
        <v>3246</v>
      </c>
      <c r="AF21" s="109">
        <v>31579</v>
      </c>
      <c r="AG21" s="109" t="s">
        <v>479</v>
      </c>
      <c r="AH21" s="109">
        <v>46.89</v>
      </c>
      <c r="AI21" s="109">
        <v>3350</v>
      </c>
      <c r="AJ21" s="109">
        <v>31266</v>
      </c>
      <c r="AK21" s="109" t="s">
        <v>278</v>
      </c>
      <c r="AL21" s="109">
        <v>47.23</v>
      </c>
      <c r="AM21" s="109">
        <v>3412</v>
      </c>
      <c r="AN21" s="109">
        <v>33267</v>
      </c>
      <c r="AO21" s="109" t="s">
        <v>197</v>
      </c>
      <c r="AP21" s="109">
        <v>45.44</v>
      </c>
      <c r="AQ21" s="109">
        <v>3388</v>
      </c>
      <c r="AR21" s="109">
        <v>35254</v>
      </c>
      <c r="AS21" s="109" t="s">
        <v>158</v>
      </c>
      <c r="AT21" s="109">
        <v>51.48</v>
      </c>
      <c r="AU21" s="109">
        <v>3690</v>
      </c>
      <c r="AV21" s="109">
        <v>33054</v>
      </c>
      <c r="AW21" s="109" t="s">
        <v>270</v>
      </c>
    </row>
    <row r="22" spans="1:49" x14ac:dyDescent="0.15">
      <c r="A22" s="109" t="s">
        <v>480</v>
      </c>
      <c r="B22" s="109">
        <v>51.84</v>
      </c>
      <c r="C22" s="109">
        <v>3756</v>
      </c>
      <c r="D22" s="109">
        <v>40885</v>
      </c>
      <c r="E22" s="109" t="s">
        <v>453</v>
      </c>
      <c r="F22" s="109" t="s">
        <v>155</v>
      </c>
      <c r="G22" s="109" t="s">
        <v>155</v>
      </c>
      <c r="H22" s="109" t="s">
        <v>155</v>
      </c>
      <c r="I22" s="109" t="s">
        <v>155</v>
      </c>
      <c r="J22" s="109">
        <v>45.74</v>
      </c>
      <c r="K22" s="109">
        <v>3875</v>
      </c>
      <c r="L22" s="109">
        <v>40935</v>
      </c>
      <c r="M22" s="109" t="s">
        <v>404</v>
      </c>
      <c r="N22" s="109">
        <v>43.26</v>
      </c>
      <c r="O22" s="109">
        <v>3362</v>
      </c>
      <c r="P22" s="109">
        <v>39989</v>
      </c>
      <c r="Q22" s="109" t="s">
        <v>481</v>
      </c>
      <c r="R22" s="109">
        <v>43.93</v>
      </c>
      <c r="S22" s="109">
        <v>3481</v>
      </c>
      <c r="T22" s="109">
        <v>38781</v>
      </c>
      <c r="U22" s="109" t="s">
        <v>406</v>
      </c>
      <c r="V22" s="109">
        <v>45.36</v>
      </c>
      <c r="W22" s="109">
        <v>3631</v>
      </c>
      <c r="X22" s="109">
        <v>39244</v>
      </c>
      <c r="Y22" s="109" t="s">
        <v>317</v>
      </c>
      <c r="Z22" s="109">
        <v>44.36</v>
      </c>
      <c r="AA22" s="109">
        <v>3531</v>
      </c>
      <c r="AB22" s="109">
        <v>39484</v>
      </c>
      <c r="AC22" s="109" t="s">
        <v>482</v>
      </c>
      <c r="AD22" s="109">
        <v>51.83</v>
      </c>
      <c r="AE22" s="109">
        <v>4137</v>
      </c>
      <c r="AF22" s="109">
        <v>40109</v>
      </c>
      <c r="AG22" s="109" t="s">
        <v>294</v>
      </c>
      <c r="AH22" s="109">
        <v>45.79</v>
      </c>
      <c r="AI22" s="109">
        <v>3585</v>
      </c>
      <c r="AJ22" s="109">
        <v>41128</v>
      </c>
      <c r="AK22" s="109" t="s">
        <v>165</v>
      </c>
      <c r="AL22" s="109">
        <v>48.62</v>
      </c>
      <c r="AM22" s="109">
        <v>3664</v>
      </c>
      <c r="AN22" s="109">
        <v>43703</v>
      </c>
      <c r="AO22" s="109" t="s">
        <v>165</v>
      </c>
      <c r="AP22" s="109">
        <v>46.93</v>
      </c>
      <c r="AQ22" s="109">
        <v>3623</v>
      </c>
      <c r="AR22" s="109">
        <v>43258</v>
      </c>
      <c r="AS22" s="109" t="s">
        <v>450</v>
      </c>
      <c r="AT22" s="109">
        <v>41.64</v>
      </c>
      <c r="AU22" s="109">
        <v>3581</v>
      </c>
      <c r="AV22" s="109">
        <v>40117</v>
      </c>
      <c r="AW22" s="109" t="s">
        <v>483</v>
      </c>
    </row>
    <row r="23" spans="1:49" x14ac:dyDescent="0.15">
      <c r="A23" s="109" t="s">
        <v>484</v>
      </c>
      <c r="B23" s="109">
        <v>51.98</v>
      </c>
      <c r="C23" s="109">
        <v>5807</v>
      </c>
      <c r="D23" s="109">
        <v>41502</v>
      </c>
      <c r="E23" s="109" t="s">
        <v>244</v>
      </c>
      <c r="F23" s="109">
        <v>50.62</v>
      </c>
      <c r="G23" s="109">
        <v>5368</v>
      </c>
      <c r="H23" s="109">
        <v>41566</v>
      </c>
      <c r="I23" s="109" t="s">
        <v>485</v>
      </c>
      <c r="J23" s="109">
        <v>49.35</v>
      </c>
      <c r="K23" s="109">
        <v>5865</v>
      </c>
      <c r="L23" s="109">
        <v>41461</v>
      </c>
      <c r="M23" s="109" t="s">
        <v>421</v>
      </c>
      <c r="N23" s="109">
        <v>49.91</v>
      </c>
      <c r="O23" s="109">
        <v>5670</v>
      </c>
      <c r="P23" s="109">
        <v>39114</v>
      </c>
      <c r="Q23" s="109" t="s">
        <v>245</v>
      </c>
      <c r="R23" s="109">
        <v>49.22</v>
      </c>
      <c r="S23" s="109">
        <v>5452</v>
      </c>
      <c r="T23" s="109">
        <v>38194</v>
      </c>
      <c r="U23" s="109" t="s">
        <v>158</v>
      </c>
      <c r="V23" s="109">
        <v>49.24</v>
      </c>
      <c r="W23" s="109">
        <v>4523</v>
      </c>
      <c r="X23" s="109">
        <v>37427</v>
      </c>
      <c r="Y23" s="109" t="s">
        <v>438</v>
      </c>
      <c r="Z23" s="109">
        <v>49.21</v>
      </c>
      <c r="AA23" s="109">
        <v>4547</v>
      </c>
      <c r="AB23" s="109">
        <v>37691</v>
      </c>
      <c r="AC23" s="109" t="s">
        <v>237</v>
      </c>
      <c r="AD23" s="109">
        <v>49.27</v>
      </c>
      <c r="AE23" s="109">
        <v>4438</v>
      </c>
      <c r="AF23" s="109">
        <v>38075</v>
      </c>
      <c r="AG23" s="109" t="s">
        <v>234</v>
      </c>
      <c r="AH23" s="109">
        <v>50.85</v>
      </c>
      <c r="AI23" s="109">
        <v>5145</v>
      </c>
      <c r="AJ23" s="109">
        <v>38200</v>
      </c>
      <c r="AK23" s="109" t="s">
        <v>298</v>
      </c>
      <c r="AL23" s="109">
        <v>48.75</v>
      </c>
      <c r="AM23" s="109">
        <v>4992</v>
      </c>
      <c r="AN23" s="109">
        <v>39969</v>
      </c>
      <c r="AO23" s="109" t="s">
        <v>424</v>
      </c>
      <c r="AP23" s="109">
        <v>49.45</v>
      </c>
      <c r="AQ23" s="109">
        <v>5625</v>
      </c>
      <c r="AR23" s="109">
        <v>39683</v>
      </c>
      <c r="AS23" s="109" t="s">
        <v>446</v>
      </c>
      <c r="AT23" s="109" t="s">
        <v>155</v>
      </c>
      <c r="AU23" s="109" t="s">
        <v>155</v>
      </c>
      <c r="AV23" s="109" t="s">
        <v>155</v>
      </c>
      <c r="AW23" s="109" t="s">
        <v>155</v>
      </c>
    </row>
    <row r="24" spans="1:49" x14ac:dyDescent="0.15">
      <c r="A24" s="109" t="s">
        <v>486</v>
      </c>
      <c r="B24" s="109">
        <v>52.92</v>
      </c>
      <c r="C24" s="109">
        <v>3709</v>
      </c>
      <c r="D24" s="109">
        <v>40278</v>
      </c>
      <c r="E24" s="109" t="s">
        <v>487</v>
      </c>
      <c r="F24" s="109">
        <v>52.39</v>
      </c>
      <c r="G24" s="109">
        <v>3843</v>
      </c>
      <c r="H24" s="109">
        <v>40155</v>
      </c>
      <c r="I24" s="109" t="s">
        <v>293</v>
      </c>
      <c r="J24" s="109">
        <v>51.88</v>
      </c>
      <c r="K24" s="109">
        <v>4107</v>
      </c>
      <c r="L24" s="109">
        <v>40197</v>
      </c>
      <c r="M24" s="109" t="s">
        <v>246</v>
      </c>
      <c r="N24" s="109">
        <v>50.35</v>
      </c>
      <c r="O24" s="109">
        <v>4045</v>
      </c>
      <c r="P24" s="109">
        <v>39680</v>
      </c>
      <c r="Q24" s="109" t="s">
        <v>453</v>
      </c>
      <c r="R24" s="109">
        <v>50.15</v>
      </c>
      <c r="S24" s="109">
        <v>3780</v>
      </c>
      <c r="T24" s="109">
        <v>39105</v>
      </c>
      <c r="U24" s="109" t="s">
        <v>166</v>
      </c>
      <c r="V24" s="109">
        <v>51.87</v>
      </c>
      <c r="W24" s="109">
        <v>3553</v>
      </c>
      <c r="X24" s="109">
        <v>37902</v>
      </c>
      <c r="Y24" s="109" t="s">
        <v>149</v>
      </c>
      <c r="Z24" s="109">
        <v>50.4</v>
      </c>
      <c r="AA24" s="109">
        <v>3574</v>
      </c>
      <c r="AB24" s="109">
        <v>37881</v>
      </c>
      <c r="AC24" s="109" t="s">
        <v>298</v>
      </c>
      <c r="AD24" s="109">
        <v>50.95</v>
      </c>
      <c r="AE24" s="109">
        <v>3752</v>
      </c>
      <c r="AF24" s="109">
        <v>38178</v>
      </c>
      <c r="AG24" s="109" t="s">
        <v>461</v>
      </c>
      <c r="AH24" s="109">
        <v>53.05</v>
      </c>
      <c r="AI24" s="109">
        <v>3923</v>
      </c>
      <c r="AJ24" s="109">
        <v>38641</v>
      </c>
      <c r="AK24" s="109" t="s">
        <v>189</v>
      </c>
      <c r="AL24" s="109">
        <v>52.55</v>
      </c>
      <c r="AM24" s="109">
        <v>3813</v>
      </c>
      <c r="AN24" s="109">
        <v>39146</v>
      </c>
      <c r="AO24" s="109" t="s">
        <v>260</v>
      </c>
      <c r="AP24" s="109">
        <v>50.17</v>
      </c>
      <c r="AQ24" s="109">
        <v>4176</v>
      </c>
      <c r="AR24" s="109">
        <v>38672</v>
      </c>
      <c r="AS24" s="109" t="s">
        <v>263</v>
      </c>
      <c r="AT24" s="109">
        <v>52.58</v>
      </c>
      <c r="AU24" s="109">
        <v>4132</v>
      </c>
      <c r="AV24" s="109">
        <v>38456</v>
      </c>
      <c r="AW24" s="109" t="s">
        <v>433</v>
      </c>
    </row>
    <row r="25" spans="1:49" x14ac:dyDescent="0.15">
      <c r="A25" s="109" t="s">
        <v>488</v>
      </c>
      <c r="B25" s="109">
        <v>53.25</v>
      </c>
      <c r="C25" s="109">
        <v>4100</v>
      </c>
      <c r="D25" s="109">
        <v>37425</v>
      </c>
      <c r="E25" s="109" t="s">
        <v>489</v>
      </c>
      <c r="F25" s="109">
        <v>56.16</v>
      </c>
      <c r="G25" s="109">
        <v>3888</v>
      </c>
      <c r="H25" s="109">
        <v>37239</v>
      </c>
      <c r="I25" s="109" t="s">
        <v>490</v>
      </c>
      <c r="J25" s="109">
        <v>53.16</v>
      </c>
      <c r="K25" s="109">
        <v>3777</v>
      </c>
      <c r="L25" s="109">
        <v>39315</v>
      </c>
      <c r="M25" s="109" t="s">
        <v>188</v>
      </c>
      <c r="N25" s="109">
        <v>53.73</v>
      </c>
      <c r="O25" s="109">
        <v>3803</v>
      </c>
      <c r="P25" s="109">
        <v>36012</v>
      </c>
      <c r="Q25" s="109" t="s">
        <v>491</v>
      </c>
      <c r="R25" s="109">
        <v>49.78</v>
      </c>
      <c r="S25" s="109">
        <v>3862</v>
      </c>
      <c r="T25" s="109">
        <v>35655</v>
      </c>
      <c r="U25" s="109" t="s">
        <v>265</v>
      </c>
      <c r="V25" s="109">
        <v>49.28</v>
      </c>
      <c r="W25" s="109">
        <v>3770</v>
      </c>
      <c r="X25" s="109">
        <v>35302</v>
      </c>
      <c r="Y25" s="109" t="s">
        <v>265</v>
      </c>
      <c r="Z25" s="109">
        <v>50.27</v>
      </c>
      <c r="AA25" s="109">
        <v>3614</v>
      </c>
      <c r="AB25" s="109">
        <v>35893</v>
      </c>
      <c r="AC25" s="109" t="s">
        <v>147</v>
      </c>
      <c r="AD25" s="109">
        <v>50.17</v>
      </c>
      <c r="AE25" s="109">
        <v>3718</v>
      </c>
      <c r="AF25" s="109">
        <v>33332</v>
      </c>
      <c r="AG25" s="109" t="s">
        <v>492</v>
      </c>
      <c r="AH25" s="109">
        <v>52.51</v>
      </c>
      <c r="AI25" s="109">
        <v>3771</v>
      </c>
      <c r="AJ25" s="109">
        <v>33419</v>
      </c>
      <c r="AK25" s="109" t="s">
        <v>193</v>
      </c>
      <c r="AL25" s="109">
        <v>51.87</v>
      </c>
      <c r="AM25" s="109">
        <v>3828</v>
      </c>
      <c r="AN25" s="109">
        <v>43783</v>
      </c>
      <c r="AO25" s="109" t="s">
        <v>253</v>
      </c>
      <c r="AP25" s="109">
        <v>52.79</v>
      </c>
      <c r="AQ25" s="109">
        <v>3672</v>
      </c>
      <c r="AR25" s="109">
        <v>41108</v>
      </c>
      <c r="AS25" s="109" t="s">
        <v>222</v>
      </c>
      <c r="AT25" s="109">
        <v>53.76</v>
      </c>
      <c r="AU25" s="109">
        <v>3333</v>
      </c>
      <c r="AV25" s="109">
        <v>37408</v>
      </c>
      <c r="AW25" s="109" t="s">
        <v>493</v>
      </c>
    </row>
    <row r="26" spans="1:49" x14ac:dyDescent="0.15">
      <c r="A26" s="109" t="s">
        <v>494</v>
      </c>
      <c r="B26" s="109">
        <v>53.26</v>
      </c>
      <c r="C26" s="109">
        <v>4767</v>
      </c>
      <c r="D26" s="109">
        <v>38986</v>
      </c>
      <c r="E26" s="109" t="s">
        <v>433</v>
      </c>
      <c r="F26" s="109">
        <v>52.84</v>
      </c>
      <c r="G26" s="109">
        <v>4638</v>
      </c>
      <c r="H26" s="109">
        <v>38437</v>
      </c>
      <c r="I26" s="109" t="s">
        <v>206</v>
      </c>
      <c r="J26" s="109">
        <v>51.17</v>
      </c>
      <c r="K26" s="109">
        <v>4234</v>
      </c>
      <c r="L26" s="109">
        <v>37653</v>
      </c>
      <c r="M26" s="109" t="s">
        <v>470</v>
      </c>
      <c r="N26" s="109">
        <v>53.37</v>
      </c>
      <c r="O26" s="109">
        <v>4154</v>
      </c>
      <c r="P26" s="109">
        <v>35288</v>
      </c>
      <c r="Q26" s="109" t="s">
        <v>495</v>
      </c>
      <c r="R26" s="109">
        <v>52.21</v>
      </c>
      <c r="S26" s="109">
        <v>4085</v>
      </c>
      <c r="T26" s="109">
        <v>36716</v>
      </c>
      <c r="U26" s="109" t="s">
        <v>135</v>
      </c>
      <c r="V26" s="109">
        <v>51.79</v>
      </c>
      <c r="W26" s="109">
        <v>3885</v>
      </c>
      <c r="X26" s="109">
        <v>36232</v>
      </c>
      <c r="Y26" s="109" t="s">
        <v>196</v>
      </c>
      <c r="Z26" s="109">
        <v>50.89</v>
      </c>
      <c r="AA26" s="109">
        <v>3668</v>
      </c>
      <c r="AB26" s="109">
        <v>36370</v>
      </c>
      <c r="AC26" s="109" t="s">
        <v>147</v>
      </c>
      <c r="AD26" s="109">
        <v>53.14</v>
      </c>
      <c r="AE26" s="109">
        <v>3889</v>
      </c>
      <c r="AF26" s="109">
        <v>36117</v>
      </c>
      <c r="AG26" s="109" t="s">
        <v>496</v>
      </c>
      <c r="AH26" s="109">
        <v>50.84</v>
      </c>
      <c r="AI26" s="109">
        <v>4007</v>
      </c>
      <c r="AJ26" s="109">
        <v>36175</v>
      </c>
      <c r="AK26" s="109" t="s">
        <v>174</v>
      </c>
      <c r="AL26" s="109">
        <v>51.63</v>
      </c>
      <c r="AM26" s="109">
        <v>4134</v>
      </c>
      <c r="AN26" s="109">
        <v>37842</v>
      </c>
      <c r="AO26" s="109" t="s">
        <v>401</v>
      </c>
      <c r="AP26" s="109">
        <v>54.08</v>
      </c>
      <c r="AQ26" s="109">
        <v>4105</v>
      </c>
      <c r="AR26" s="109">
        <v>38479</v>
      </c>
      <c r="AS26" s="109" t="s">
        <v>174</v>
      </c>
      <c r="AT26" s="109">
        <v>53.25</v>
      </c>
      <c r="AU26" s="109">
        <v>4130</v>
      </c>
      <c r="AV26" s="109">
        <v>38805</v>
      </c>
      <c r="AW26" s="109" t="s">
        <v>189</v>
      </c>
    </row>
    <row r="27" spans="1:49" x14ac:dyDescent="0.15">
      <c r="A27" s="109" t="s">
        <v>497</v>
      </c>
      <c r="B27" s="109">
        <v>53.36</v>
      </c>
      <c r="C27" s="109">
        <v>4443</v>
      </c>
      <c r="D27" s="109">
        <v>40497</v>
      </c>
      <c r="E27" s="109" t="s">
        <v>459</v>
      </c>
      <c r="F27" s="109">
        <v>47.44</v>
      </c>
      <c r="G27" s="109">
        <v>3986</v>
      </c>
      <c r="H27" s="109">
        <v>37771</v>
      </c>
      <c r="I27" s="109" t="s">
        <v>287</v>
      </c>
      <c r="J27" s="109">
        <v>46.91</v>
      </c>
      <c r="K27" s="109">
        <v>3786</v>
      </c>
      <c r="L27" s="109">
        <v>37242</v>
      </c>
      <c r="M27" s="109" t="s">
        <v>220</v>
      </c>
      <c r="N27" s="109">
        <v>47.38</v>
      </c>
      <c r="O27" s="109">
        <v>3795</v>
      </c>
      <c r="P27" s="109">
        <v>36578</v>
      </c>
      <c r="Q27" s="109" t="s">
        <v>234</v>
      </c>
      <c r="R27" s="109">
        <v>46.14</v>
      </c>
      <c r="S27" s="109">
        <v>3777</v>
      </c>
      <c r="T27" s="109">
        <v>35775</v>
      </c>
      <c r="U27" s="109" t="s">
        <v>158</v>
      </c>
      <c r="V27" s="109">
        <v>46.02</v>
      </c>
      <c r="W27" s="109">
        <v>3794</v>
      </c>
      <c r="X27" s="109">
        <v>35116</v>
      </c>
      <c r="Y27" s="109" t="s">
        <v>498</v>
      </c>
      <c r="Z27" s="109">
        <v>45.61</v>
      </c>
      <c r="AA27" s="109">
        <v>3736</v>
      </c>
      <c r="AB27" s="109">
        <v>35619</v>
      </c>
      <c r="AC27" s="109" t="s">
        <v>499</v>
      </c>
      <c r="AD27" s="109">
        <v>45.4</v>
      </c>
      <c r="AE27" s="109">
        <v>3665</v>
      </c>
      <c r="AF27" s="109">
        <v>34919</v>
      </c>
      <c r="AG27" s="109" t="s">
        <v>216</v>
      </c>
      <c r="AH27" s="109">
        <v>46.34</v>
      </c>
      <c r="AI27" s="109">
        <v>3693</v>
      </c>
      <c r="AJ27" s="109">
        <v>35032</v>
      </c>
      <c r="AK27" s="109" t="s">
        <v>286</v>
      </c>
      <c r="AL27" s="109">
        <v>46.26</v>
      </c>
      <c r="AM27" s="109">
        <v>3688</v>
      </c>
      <c r="AN27" s="109">
        <v>34861</v>
      </c>
      <c r="AO27" s="109" t="s">
        <v>397</v>
      </c>
      <c r="AP27" s="109">
        <v>46.24</v>
      </c>
      <c r="AQ27" s="109">
        <v>3726</v>
      </c>
      <c r="AR27" s="109">
        <v>35190</v>
      </c>
      <c r="AS27" s="109" t="s">
        <v>487</v>
      </c>
      <c r="AT27" s="109">
        <v>45.26</v>
      </c>
      <c r="AU27" s="109">
        <v>3621</v>
      </c>
      <c r="AV27" s="109">
        <v>35019</v>
      </c>
      <c r="AW27" s="109" t="s">
        <v>294</v>
      </c>
    </row>
    <row r="28" spans="1:49" x14ac:dyDescent="0.15">
      <c r="A28" s="109" t="s">
        <v>500</v>
      </c>
      <c r="B28" s="109">
        <v>53.86</v>
      </c>
      <c r="C28" s="109">
        <v>4417</v>
      </c>
      <c r="D28" s="109">
        <v>37030</v>
      </c>
      <c r="E28" s="109" t="s">
        <v>258</v>
      </c>
      <c r="F28" s="109" t="s">
        <v>155</v>
      </c>
      <c r="G28" s="109" t="s">
        <v>155</v>
      </c>
      <c r="H28" s="109" t="s">
        <v>155</v>
      </c>
      <c r="I28" s="109" t="s">
        <v>155</v>
      </c>
      <c r="J28" s="109" t="s">
        <v>155</v>
      </c>
      <c r="K28" s="109" t="s">
        <v>155</v>
      </c>
      <c r="L28" s="109" t="s">
        <v>155</v>
      </c>
      <c r="M28" s="109" t="s">
        <v>155</v>
      </c>
      <c r="N28" s="109">
        <v>49.94</v>
      </c>
      <c r="O28" s="109">
        <v>4053</v>
      </c>
      <c r="P28" s="109">
        <v>37307</v>
      </c>
      <c r="Q28" s="109" t="s">
        <v>137</v>
      </c>
      <c r="R28" s="109">
        <v>51.15</v>
      </c>
      <c r="S28" s="109">
        <v>3886</v>
      </c>
      <c r="T28" s="109">
        <v>35383</v>
      </c>
      <c r="U28" s="109" t="s">
        <v>468</v>
      </c>
      <c r="V28" s="109">
        <v>49.14</v>
      </c>
      <c r="W28" s="109">
        <v>3859</v>
      </c>
      <c r="X28" s="109">
        <v>35036</v>
      </c>
      <c r="Y28" s="109" t="s">
        <v>150</v>
      </c>
      <c r="Z28" s="109">
        <v>48.63</v>
      </c>
      <c r="AA28" s="109">
        <v>3807</v>
      </c>
      <c r="AB28" s="109">
        <v>35416</v>
      </c>
      <c r="AC28" s="109" t="s">
        <v>189</v>
      </c>
      <c r="AD28" s="109">
        <v>46.51</v>
      </c>
      <c r="AE28" s="109">
        <v>3908</v>
      </c>
      <c r="AF28" s="109">
        <v>36506</v>
      </c>
      <c r="AG28" s="109" t="s">
        <v>205</v>
      </c>
      <c r="AH28" s="109">
        <v>46.25</v>
      </c>
      <c r="AI28" s="109">
        <v>3924</v>
      </c>
      <c r="AJ28" s="109">
        <v>36187</v>
      </c>
      <c r="AK28" s="109" t="s">
        <v>247</v>
      </c>
      <c r="AL28" s="109">
        <v>46.39</v>
      </c>
      <c r="AM28" s="109">
        <v>4001</v>
      </c>
      <c r="AN28" s="109">
        <v>36460</v>
      </c>
      <c r="AO28" s="109" t="s">
        <v>444</v>
      </c>
      <c r="AP28" s="109">
        <v>48.65</v>
      </c>
      <c r="AQ28" s="109">
        <v>4105</v>
      </c>
      <c r="AR28" s="109">
        <v>36998</v>
      </c>
      <c r="AS28" s="109" t="s">
        <v>438</v>
      </c>
      <c r="AT28" s="109">
        <v>51.57</v>
      </c>
      <c r="AU28" s="109">
        <v>4201</v>
      </c>
      <c r="AV28" s="109">
        <v>35154</v>
      </c>
      <c r="AW28" s="109" t="s">
        <v>501</v>
      </c>
    </row>
    <row r="29" spans="1:49" x14ac:dyDescent="0.15">
      <c r="A29" s="109" t="s">
        <v>502</v>
      </c>
      <c r="B29" s="109">
        <v>54.24</v>
      </c>
      <c r="C29" s="109">
        <v>4595</v>
      </c>
      <c r="D29" s="109">
        <v>48469</v>
      </c>
      <c r="E29" s="109" t="s">
        <v>144</v>
      </c>
      <c r="F29" s="109">
        <v>55.98</v>
      </c>
      <c r="G29" s="109">
        <v>4585</v>
      </c>
      <c r="H29" s="109">
        <v>47482</v>
      </c>
      <c r="I29" s="109" t="s">
        <v>310</v>
      </c>
      <c r="J29" s="109">
        <v>56.48</v>
      </c>
      <c r="K29" s="109">
        <v>5003</v>
      </c>
      <c r="L29" s="109">
        <v>47382</v>
      </c>
      <c r="M29" s="109" t="s">
        <v>309</v>
      </c>
      <c r="N29" s="109">
        <v>54.48</v>
      </c>
      <c r="O29" s="109">
        <v>4842</v>
      </c>
      <c r="P29" s="109">
        <v>45848</v>
      </c>
      <c r="Q29" s="109" t="s">
        <v>410</v>
      </c>
      <c r="R29" s="109">
        <v>53.41</v>
      </c>
      <c r="S29" s="109">
        <v>4646</v>
      </c>
      <c r="T29" s="109">
        <v>45765</v>
      </c>
      <c r="U29" s="109" t="s">
        <v>503</v>
      </c>
      <c r="V29" s="109">
        <v>50.04</v>
      </c>
      <c r="W29" s="109">
        <v>4608</v>
      </c>
      <c r="X29" s="109">
        <v>45945</v>
      </c>
      <c r="Y29" s="109" t="s">
        <v>425</v>
      </c>
      <c r="Z29" s="109">
        <v>49.03</v>
      </c>
      <c r="AA29" s="109">
        <v>4444</v>
      </c>
      <c r="AB29" s="109">
        <v>45715</v>
      </c>
      <c r="AC29" s="109" t="s">
        <v>504</v>
      </c>
      <c r="AD29" s="109">
        <v>52.71</v>
      </c>
      <c r="AE29" s="109">
        <v>4580</v>
      </c>
      <c r="AF29" s="109">
        <v>45275</v>
      </c>
      <c r="AG29" s="109" t="s">
        <v>420</v>
      </c>
      <c r="AH29" s="109">
        <v>51.47</v>
      </c>
      <c r="AI29" s="109">
        <v>4411</v>
      </c>
      <c r="AJ29" s="109">
        <v>46089</v>
      </c>
      <c r="AK29" s="109" t="s">
        <v>449</v>
      </c>
      <c r="AL29" s="109">
        <v>52.78</v>
      </c>
      <c r="AM29" s="109">
        <v>4566</v>
      </c>
      <c r="AN29" s="109">
        <v>46110</v>
      </c>
      <c r="AO29" s="109" t="s">
        <v>505</v>
      </c>
      <c r="AP29" s="109">
        <v>55.78</v>
      </c>
      <c r="AQ29" s="109">
        <v>4870</v>
      </c>
      <c r="AR29" s="109">
        <v>45806</v>
      </c>
      <c r="AS29" s="109" t="s">
        <v>485</v>
      </c>
      <c r="AT29" s="109">
        <v>55.1</v>
      </c>
      <c r="AU29" s="109">
        <v>4998</v>
      </c>
      <c r="AV29" s="109">
        <v>46608</v>
      </c>
      <c r="AW29" s="109" t="s">
        <v>134</v>
      </c>
    </row>
    <row r="30" spans="1:49" x14ac:dyDescent="0.15">
      <c r="A30" s="109" t="s">
        <v>506</v>
      </c>
      <c r="B30" s="109">
        <v>54.59</v>
      </c>
      <c r="C30" s="109">
        <v>6906</v>
      </c>
      <c r="D30" s="109">
        <v>50449</v>
      </c>
      <c r="E30" s="109" t="s">
        <v>481</v>
      </c>
      <c r="F30" s="109" t="s">
        <v>155</v>
      </c>
      <c r="G30" s="109" t="s">
        <v>155</v>
      </c>
      <c r="H30" s="109" t="s">
        <v>155</v>
      </c>
      <c r="I30" s="109" t="s">
        <v>155</v>
      </c>
      <c r="J30" s="109">
        <v>53.83</v>
      </c>
      <c r="K30" s="109">
        <v>4962</v>
      </c>
      <c r="L30" s="109">
        <v>55117</v>
      </c>
      <c r="M30" s="109" t="s">
        <v>507</v>
      </c>
      <c r="N30" s="109">
        <v>55.47</v>
      </c>
      <c r="O30" s="109">
        <v>4717</v>
      </c>
      <c r="P30" s="109">
        <v>56390</v>
      </c>
      <c r="Q30" s="109" t="s">
        <v>508</v>
      </c>
      <c r="R30" s="109">
        <v>56.96</v>
      </c>
      <c r="S30" s="109">
        <v>5269</v>
      </c>
      <c r="T30" s="109">
        <v>56086</v>
      </c>
      <c r="U30" s="109" t="s">
        <v>509</v>
      </c>
      <c r="V30" s="109">
        <v>54.72</v>
      </c>
      <c r="W30" s="109">
        <v>5386</v>
      </c>
      <c r="X30" s="109">
        <v>55063</v>
      </c>
      <c r="Y30" s="109" t="s">
        <v>510</v>
      </c>
      <c r="Z30" s="109">
        <v>54.48</v>
      </c>
      <c r="AA30" s="109">
        <v>6140</v>
      </c>
      <c r="AB30" s="109">
        <v>55212</v>
      </c>
      <c r="AC30" s="109" t="s">
        <v>511</v>
      </c>
      <c r="AD30" s="109">
        <v>54.66</v>
      </c>
      <c r="AE30" s="109">
        <v>6389</v>
      </c>
      <c r="AF30" s="109">
        <v>50673</v>
      </c>
      <c r="AG30" s="109" t="s">
        <v>512</v>
      </c>
      <c r="AH30" s="109" t="s">
        <v>155</v>
      </c>
      <c r="AI30" s="109" t="s">
        <v>155</v>
      </c>
      <c r="AJ30" s="109" t="s">
        <v>155</v>
      </c>
      <c r="AK30" s="109" t="s">
        <v>155</v>
      </c>
      <c r="AL30" s="109" t="s">
        <v>155</v>
      </c>
      <c r="AM30" s="109" t="s">
        <v>155</v>
      </c>
      <c r="AN30" s="109" t="s">
        <v>155</v>
      </c>
      <c r="AO30" s="109" t="s">
        <v>155</v>
      </c>
      <c r="AP30" s="109" t="s">
        <v>155</v>
      </c>
      <c r="AQ30" s="109" t="s">
        <v>155</v>
      </c>
      <c r="AR30" s="109" t="s">
        <v>155</v>
      </c>
      <c r="AS30" s="109" t="s">
        <v>155</v>
      </c>
      <c r="AT30" s="109" t="s">
        <v>155</v>
      </c>
      <c r="AU30" s="109" t="s">
        <v>155</v>
      </c>
      <c r="AV30" s="109" t="s">
        <v>155</v>
      </c>
      <c r="AW30" s="109" t="s">
        <v>155</v>
      </c>
    </row>
    <row r="31" spans="1:49" x14ac:dyDescent="0.15">
      <c r="A31" s="109" t="s">
        <v>513</v>
      </c>
      <c r="B31" s="109">
        <v>54.81</v>
      </c>
      <c r="C31" s="109">
        <v>4275</v>
      </c>
      <c r="D31" s="109">
        <v>41048</v>
      </c>
      <c r="E31" s="109" t="s">
        <v>514</v>
      </c>
      <c r="F31" s="109">
        <v>55.84</v>
      </c>
      <c r="G31" s="109">
        <v>4542</v>
      </c>
      <c r="H31" s="109">
        <v>42283</v>
      </c>
      <c r="I31" s="109" t="s">
        <v>515</v>
      </c>
      <c r="J31" s="109">
        <v>53.49</v>
      </c>
      <c r="K31" s="109">
        <v>4232</v>
      </c>
      <c r="L31" s="109">
        <v>42831</v>
      </c>
      <c r="M31" s="109" t="s">
        <v>143</v>
      </c>
      <c r="N31" s="109">
        <v>54.32</v>
      </c>
      <c r="O31" s="109">
        <v>4165</v>
      </c>
      <c r="P31" s="109">
        <v>40111</v>
      </c>
      <c r="Q31" s="109" t="s">
        <v>288</v>
      </c>
      <c r="R31" s="109">
        <v>53.09</v>
      </c>
      <c r="S31" s="109">
        <v>4188</v>
      </c>
      <c r="T31" s="109">
        <v>38470</v>
      </c>
      <c r="U31" s="109" t="s">
        <v>292</v>
      </c>
      <c r="V31" s="109">
        <v>53.26</v>
      </c>
      <c r="W31" s="109">
        <v>4057</v>
      </c>
      <c r="X31" s="109">
        <v>39177</v>
      </c>
      <c r="Y31" s="109" t="s">
        <v>470</v>
      </c>
      <c r="Z31" s="109">
        <v>48.53</v>
      </c>
      <c r="AA31" s="109">
        <v>3803</v>
      </c>
      <c r="AB31" s="109">
        <v>40028</v>
      </c>
      <c r="AC31" s="109" t="s">
        <v>141</v>
      </c>
      <c r="AD31" s="109">
        <v>49.87</v>
      </c>
      <c r="AE31" s="109">
        <v>4118</v>
      </c>
      <c r="AF31" s="109">
        <v>40807</v>
      </c>
      <c r="AG31" s="109" t="s">
        <v>254</v>
      </c>
      <c r="AH31" s="109">
        <v>51.46</v>
      </c>
      <c r="AI31" s="109">
        <v>4157</v>
      </c>
      <c r="AJ31" s="109">
        <v>40033</v>
      </c>
      <c r="AK31" s="109" t="s">
        <v>140</v>
      </c>
      <c r="AL31" s="109">
        <v>51.58</v>
      </c>
      <c r="AM31" s="109">
        <v>4107</v>
      </c>
      <c r="AN31" s="109">
        <v>40890</v>
      </c>
      <c r="AO31" s="109" t="s">
        <v>164</v>
      </c>
      <c r="AP31" s="109">
        <v>53.66</v>
      </c>
      <c r="AQ31" s="109">
        <v>4127</v>
      </c>
      <c r="AR31" s="109">
        <v>40476</v>
      </c>
      <c r="AS31" s="109" t="s">
        <v>456</v>
      </c>
      <c r="AT31" s="109">
        <v>54.98</v>
      </c>
      <c r="AU31" s="109">
        <v>4052</v>
      </c>
      <c r="AV31" s="109">
        <v>40156</v>
      </c>
      <c r="AW31" s="109" t="s">
        <v>149</v>
      </c>
    </row>
    <row r="32" spans="1:49" x14ac:dyDescent="0.15">
      <c r="A32" s="109" t="s">
        <v>516</v>
      </c>
      <c r="B32" s="109">
        <v>55.27</v>
      </c>
      <c r="C32" s="109">
        <v>4863</v>
      </c>
      <c r="D32" s="109">
        <v>40039</v>
      </c>
      <c r="E32" s="109" t="s">
        <v>292</v>
      </c>
      <c r="F32" s="109" t="s">
        <v>155</v>
      </c>
      <c r="G32" s="109" t="s">
        <v>155</v>
      </c>
      <c r="H32" s="109" t="s">
        <v>155</v>
      </c>
      <c r="I32" s="109" t="s">
        <v>155</v>
      </c>
      <c r="J32" s="109">
        <v>48.27</v>
      </c>
      <c r="K32" s="109">
        <v>4240</v>
      </c>
      <c r="L32" s="109">
        <v>38421</v>
      </c>
      <c r="M32" s="109" t="s">
        <v>239</v>
      </c>
      <c r="N32" s="109">
        <v>49.71</v>
      </c>
      <c r="O32" s="109">
        <v>4474</v>
      </c>
      <c r="P32" s="109">
        <v>38265</v>
      </c>
      <c r="Q32" s="109" t="s">
        <v>216</v>
      </c>
      <c r="R32" s="109">
        <v>47.3</v>
      </c>
      <c r="S32" s="109">
        <v>4292</v>
      </c>
      <c r="T32" s="109">
        <v>36751</v>
      </c>
      <c r="U32" s="109" t="s">
        <v>517</v>
      </c>
      <c r="V32" s="109">
        <v>49.23</v>
      </c>
      <c r="W32" s="109">
        <v>3971</v>
      </c>
      <c r="X32" s="109">
        <v>36850</v>
      </c>
      <c r="Y32" s="109" t="s">
        <v>514</v>
      </c>
      <c r="Z32" s="109">
        <v>45.72</v>
      </c>
      <c r="AA32" s="109">
        <v>3693</v>
      </c>
      <c r="AB32" s="109">
        <v>37153</v>
      </c>
      <c r="AC32" s="109" t="s">
        <v>300</v>
      </c>
      <c r="AD32" s="109">
        <v>48.19</v>
      </c>
      <c r="AE32" s="109">
        <v>3761</v>
      </c>
      <c r="AF32" s="109">
        <v>38151</v>
      </c>
      <c r="AG32" s="109" t="s">
        <v>460</v>
      </c>
      <c r="AH32" s="109">
        <v>46.92</v>
      </c>
      <c r="AI32" s="109">
        <v>3773</v>
      </c>
      <c r="AJ32" s="109">
        <v>37766</v>
      </c>
      <c r="AK32" s="109" t="s">
        <v>163</v>
      </c>
      <c r="AL32" s="109">
        <v>44.21</v>
      </c>
      <c r="AM32" s="109">
        <v>4357</v>
      </c>
      <c r="AN32" s="109">
        <v>37917</v>
      </c>
      <c r="AO32" s="109" t="s">
        <v>314</v>
      </c>
      <c r="AP32" s="109">
        <v>47.52</v>
      </c>
      <c r="AQ32" s="109">
        <v>4549</v>
      </c>
      <c r="AR32" s="109">
        <v>34270</v>
      </c>
      <c r="AS32" s="109" t="s">
        <v>518</v>
      </c>
      <c r="AT32" s="109">
        <v>53.38</v>
      </c>
      <c r="AU32" s="109">
        <v>4545</v>
      </c>
      <c r="AV32" s="109">
        <v>38608</v>
      </c>
      <c r="AW32" s="109" t="s">
        <v>267</v>
      </c>
    </row>
    <row r="33" spans="1:49" x14ac:dyDescent="0.15">
      <c r="A33" s="109" t="s">
        <v>519</v>
      </c>
      <c r="B33" s="109">
        <v>55.96</v>
      </c>
      <c r="C33" s="109">
        <v>3233</v>
      </c>
      <c r="D33" s="109">
        <v>39388</v>
      </c>
      <c r="E33" s="109" t="s">
        <v>135</v>
      </c>
      <c r="F33" s="109">
        <v>49.37</v>
      </c>
      <c r="G33" s="109">
        <v>3140</v>
      </c>
      <c r="H33" s="109">
        <v>39319</v>
      </c>
      <c r="I33" s="109" t="s">
        <v>287</v>
      </c>
      <c r="J33" s="109">
        <v>50.16</v>
      </c>
      <c r="K33" s="109">
        <v>3324</v>
      </c>
      <c r="L33" s="109">
        <v>39283</v>
      </c>
      <c r="M33" s="109" t="s">
        <v>245</v>
      </c>
      <c r="N33" s="109">
        <v>52.11</v>
      </c>
      <c r="O33" s="109">
        <v>3162</v>
      </c>
      <c r="P33" s="109">
        <v>37873</v>
      </c>
      <c r="Q33" s="109" t="s">
        <v>520</v>
      </c>
      <c r="R33" s="109">
        <v>52.24</v>
      </c>
      <c r="S33" s="109">
        <v>3110</v>
      </c>
      <c r="T33" s="109">
        <v>37288</v>
      </c>
      <c r="U33" s="109" t="s">
        <v>521</v>
      </c>
      <c r="V33" s="109">
        <v>51.39</v>
      </c>
      <c r="W33" s="109">
        <v>3102</v>
      </c>
      <c r="X33" s="109">
        <v>35687</v>
      </c>
      <c r="Y33" s="109" t="s">
        <v>198</v>
      </c>
      <c r="Z33" s="109">
        <v>54.21</v>
      </c>
      <c r="AA33" s="109">
        <v>3227</v>
      </c>
      <c r="AB33" s="109">
        <v>35841</v>
      </c>
      <c r="AC33" s="109" t="s">
        <v>495</v>
      </c>
      <c r="AD33" s="109">
        <v>51.3</v>
      </c>
      <c r="AE33" s="109">
        <v>3076</v>
      </c>
      <c r="AF33" s="109">
        <v>37127</v>
      </c>
      <c r="AG33" s="109" t="s">
        <v>267</v>
      </c>
      <c r="AH33" s="109">
        <v>53.75</v>
      </c>
      <c r="AI33" s="109">
        <v>3181</v>
      </c>
      <c r="AJ33" s="109">
        <v>36815</v>
      </c>
      <c r="AK33" s="109" t="s">
        <v>479</v>
      </c>
      <c r="AL33" s="109">
        <v>53.79</v>
      </c>
      <c r="AM33" s="109">
        <v>3275</v>
      </c>
      <c r="AN33" s="109">
        <v>39801</v>
      </c>
      <c r="AO33" s="109" t="s">
        <v>188</v>
      </c>
      <c r="AP33" s="109">
        <v>55.06</v>
      </c>
      <c r="AQ33" s="109">
        <v>3141</v>
      </c>
      <c r="AR33" s="109">
        <v>34719</v>
      </c>
      <c r="AS33" s="109" t="s">
        <v>223</v>
      </c>
      <c r="AT33" s="109">
        <v>52.44</v>
      </c>
      <c r="AU33" s="109">
        <v>3311</v>
      </c>
      <c r="AV33" s="109">
        <v>35465</v>
      </c>
      <c r="AW33" s="109" t="s">
        <v>199</v>
      </c>
    </row>
    <row r="34" spans="1:49" x14ac:dyDescent="0.15">
      <c r="A34" s="109" t="s">
        <v>522</v>
      </c>
      <c r="B34" s="109">
        <v>55.99</v>
      </c>
      <c r="C34" s="109">
        <v>6488</v>
      </c>
      <c r="D34" s="109">
        <v>50118</v>
      </c>
      <c r="E34" s="109" t="s">
        <v>449</v>
      </c>
      <c r="F34" s="109">
        <v>56.53</v>
      </c>
      <c r="G34" s="109">
        <v>5584</v>
      </c>
      <c r="H34" s="109">
        <v>49181</v>
      </c>
      <c r="I34" s="109" t="s">
        <v>523</v>
      </c>
      <c r="J34" s="109">
        <v>54.02</v>
      </c>
      <c r="K34" s="109">
        <v>6515</v>
      </c>
      <c r="L34" s="109">
        <v>48547</v>
      </c>
      <c r="M34" s="109" t="s">
        <v>165</v>
      </c>
      <c r="N34" s="109" t="s">
        <v>155</v>
      </c>
      <c r="O34" s="109" t="s">
        <v>155</v>
      </c>
      <c r="P34" s="109" t="s">
        <v>155</v>
      </c>
      <c r="Q34" s="109" t="s">
        <v>155</v>
      </c>
      <c r="R34" s="109">
        <v>55.4</v>
      </c>
      <c r="S34" s="109">
        <v>6088</v>
      </c>
      <c r="T34" s="109">
        <v>48876</v>
      </c>
      <c r="U34" s="109" t="s">
        <v>406</v>
      </c>
      <c r="V34" s="109">
        <v>63.3</v>
      </c>
      <c r="W34" s="109">
        <v>5800</v>
      </c>
      <c r="X34" s="109">
        <v>49838</v>
      </c>
      <c r="Y34" s="109" t="s">
        <v>422</v>
      </c>
      <c r="Z34" s="109">
        <v>50.23</v>
      </c>
      <c r="AA34" s="109">
        <v>4782</v>
      </c>
      <c r="AB34" s="109">
        <v>47973</v>
      </c>
      <c r="AC34" s="109" t="s">
        <v>524</v>
      </c>
      <c r="AD34" s="109" t="s">
        <v>155</v>
      </c>
      <c r="AE34" s="109" t="s">
        <v>155</v>
      </c>
      <c r="AF34" s="109" t="s">
        <v>155</v>
      </c>
      <c r="AG34" s="109" t="s">
        <v>155</v>
      </c>
      <c r="AH34" s="109" t="s">
        <v>155</v>
      </c>
      <c r="AI34" s="109" t="s">
        <v>155</v>
      </c>
      <c r="AJ34" s="109" t="s">
        <v>155</v>
      </c>
      <c r="AK34" s="109" t="s">
        <v>155</v>
      </c>
      <c r="AL34" s="109" t="s">
        <v>155</v>
      </c>
      <c r="AM34" s="109" t="s">
        <v>155</v>
      </c>
      <c r="AN34" s="109" t="s">
        <v>155</v>
      </c>
      <c r="AO34" s="109" t="s">
        <v>155</v>
      </c>
      <c r="AP34" s="109">
        <v>54.33</v>
      </c>
      <c r="AQ34" s="109">
        <v>6403</v>
      </c>
      <c r="AR34" s="109">
        <v>49476</v>
      </c>
      <c r="AS34" s="109" t="s">
        <v>525</v>
      </c>
      <c r="AT34" s="109">
        <v>55.17</v>
      </c>
      <c r="AU34" s="109">
        <v>5943</v>
      </c>
      <c r="AV34" s="109">
        <v>49457</v>
      </c>
      <c r="AW34" s="109" t="s">
        <v>452</v>
      </c>
    </row>
    <row r="35" spans="1:49" x14ac:dyDescent="0.15">
      <c r="A35" s="109" t="s">
        <v>526</v>
      </c>
      <c r="B35" s="109">
        <v>56.12</v>
      </c>
      <c r="C35" s="109">
        <v>5200</v>
      </c>
      <c r="D35" s="109">
        <v>46300</v>
      </c>
      <c r="E35" s="109" t="s">
        <v>240</v>
      </c>
      <c r="F35" s="109">
        <v>54.54</v>
      </c>
      <c r="G35" s="109">
        <v>5409</v>
      </c>
      <c r="H35" s="109">
        <v>46018</v>
      </c>
      <c r="I35" s="109" t="s">
        <v>238</v>
      </c>
      <c r="J35" s="109">
        <v>54.03</v>
      </c>
      <c r="K35" s="109">
        <v>4880</v>
      </c>
      <c r="L35" s="109">
        <v>46037</v>
      </c>
      <c r="M35" s="109" t="s">
        <v>527</v>
      </c>
      <c r="N35" s="109">
        <v>55.3</v>
      </c>
      <c r="O35" s="109">
        <v>4954</v>
      </c>
      <c r="P35" s="109">
        <v>41462</v>
      </c>
      <c r="Q35" s="109" t="s">
        <v>461</v>
      </c>
      <c r="R35" s="109">
        <v>54.79</v>
      </c>
      <c r="S35" s="109">
        <v>5105</v>
      </c>
      <c r="T35" s="109">
        <v>40923</v>
      </c>
      <c r="U35" s="109" t="s">
        <v>269</v>
      </c>
      <c r="V35" s="109">
        <v>52.6</v>
      </c>
      <c r="W35" s="109">
        <v>4888</v>
      </c>
      <c r="X35" s="109">
        <v>41182</v>
      </c>
      <c r="Y35" s="109" t="s">
        <v>247</v>
      </c>
      <c r="Z35" s="109">
        <v>49.79</v>
      </c>
      <c r="AA35" s="109">
        <v>4681</v>
      </c>
      <c r="AB35" s="109">
        <v>40940</v>
      </c>
      <c r="AC35" s="109" t="s">
        <v>407</v>
      </c>
      <c r="AD35" s="109">
        <v>55.62</v>
      </c>
      <c r="AE35" s="109">
        <v>4998</v>
      </c>
      <c r="AF35" s="109">
        <v>40948</v>
      </c>
      <c r="AG35" s="109" t="s">
        <v>528</v>
      </c>
      <c r="AH35" s="109">
        <v>54.94</v>
      </c>
      <c r="AI35" s="109">
        <v>5079</v>
      </c>
      <c r="AJ35" s="109">
        <v>40232</v>
      </c>
      <c r="AK35" s="109" t="s">
        <v>401</v>
      </c>
      <c r="AL35" s="109">
        <v>56.87</v>
      </c>
      <c r="AM35" s="109">
        <v>5401</v>
      </c>
      <c r="AN35" s="109">
        <v>44922</v>
      </c>
      <c r="AO35" s="109" t="s">
        <v>457</v>
      </c>
      <c r="AP35" s="109">
        <v>56.53</v>
      </c>
      <c r="AQ35" s="109">
        <v>5541</v>
      </c>
      <c r="AR35" s="109">
        <v>44906</v>
      </c>
      <c r="AS35" s="109" t="s">
        <v>261</v>
      </c>
      <c r="AT35" s="109">
        <v>53.26</v>
      </c>
      <c r="AU35" s="109">
        <v>6100</v>
      </c>
      <c r="AV35" s="109">
        <v>44718</v>
      </c>
      <c r="AW35" s="109" t="s">
        <v>157</v>
      </c>
    </row>
    <row r="36" spans="1:49" x14ac:dyDescent="0.15">
      <c r="A36" s="109" t="s">
        <v>529</v>
      </c>
      <c r="B36" s="109">
        <v>56.15</v>
      </c>
      <c r="C36" s="109">
        <v>4867</v>
      </c>
      <c r="D36" s="109">
        <v>44178</v>
      </c>
      <c r="E36" s="109" t="s">
        <v>136</v>
      </c>
      <c r="F36" s="109">
        <v>52.17</v>
      </c>
      <c r="G36" s="109">
        <v>5100</v>
      </c>
      <c r="H36" s="109">
        <v>43921</v>
      </c>
      <c r="I36" s="109" t="s">
        <v>410</v>
      </c>
      <c r="J36" s="109">
        <v>54.18</v>
      </c>
      <c r="K36" s="109">
        <v>4265</v>
      </c>
      <c r="L36" s="109">
        <v>44033</v>
      </c>
      <c r="M36" s="109" t="s">
        <v>300</v>
      </c>
      <c r="N36" s="109">
        <v>49.44</v>
      </c>
      <c r="O36" s="109">
        <v>4776</v>
      </c>
      <c r="P36" s="109">
        <v>41476</v>
      </c>
      <c r="Q36" s="109" t="s">
        <v>309</v>
      </c>
      <c r="R36" s="109">
        <v>50.87</v>
      </c>
      <c r="S36" s="109">
        <v>4825</v>
      </c>
      <c r="T36" s="109">
        <v>41584</v>
      </c>
      <c r="U36" s="109" t="s">
        <v>252</v>
      </c>
      <c r="V36" s="109">
        <v>47.67</v>
      </c>
      <c r="W36" s="109">
        <v>4397</v>
      </c>
      <c r="X36" s="109">
        <v>39950</v>
      </c>
      <c r="Y36" s="109" t="s">
        <v>309</v>
      </c>
      <c r="Z36" s="109">
        <v>48.99</v>
      </c>
      <c r="AA36" s="109">
        <v>4287</v>
      </c>
      <c r="AB36" s="109">
        <v>42332</v>
      </c>
      <c r="AC36" s="109" t="s">
        <v>530</v>
      </c>
      <c r="AD36" s="109">
        <v>48.36</v>
      </c>
      <c r="AE36" s="109">
        <v>4547</v>
      </c>
      <c r="AF36" s="109">
        <v>41962</v>
      </c>
      <c r="AG36" s="109" t="s">
        <v>531</v>
      </c>
      <c r="AH36" s="109">
        <v>51.16</v>
      </c>
      <c r="AI36" s="109">
        <v>4555</v>
      </c>
      <c r="AJ36" s="109">
        <v>42430</v>
      </c>
      <c r="AK36" s="109" t="s">
        <v>532</v>
      </c>
      <c r="AL36" s="109">
        <v>52.07</v>
      </c>
      <c r="AM36" s="109">
        <v>4490</v>
      </c>
      <c r="AN36" s="109">
        <v>43476</v>
      </c>
      <c r="AO36" s="109" t="s">
        <v>442</v>
      </c>
      <c r="AP36" s="109">
        <v>50.98</v>
      </c>
      <c r="AQ36" s="109">
        <v>4533</v>
      </c>
      <c r="AR36" s="109">
        <v>42802</v>
      </c>
      <c r="AS36" s="109" t="s">
        <v>157</v>
      </c>
      <c r="AT36" s="109">
        <v>51.49</v>
      </c>
      <c r="AU36" s="109">
        <v>4727</v>
      </c>
      <c r="AV36" s="109">
        <v>44156</v>
      </c>
      <c r="AW36" s="109" t="s">
        <v>314</v>
      </c>
    </row>
    <row r="37" spans="1:49" x14ac:dyDescent="0.15">
      <c r="A37" s="109" t="s">
        <v>533</v>
      </c>
      <c r="B37" s="109">
        <v>56.27</v>
      </c>
      <c r="C37" s="109">
        <v>3925</v>
      </c>
      <c r="D37" s="109">
        <v>39946</v>
      </c>
      <c r="E37" s="109" t="s">
        <v>297</v>
      </c>
      <c r="F37" s="109">
        <v>56.31</v>
      </c>
      <c r="G37" s="109">
        <v>4683</v>
      </c>
      <c r="H37" s="109">
        <v>39894</v>
      </c>
      <c r="I37" s="109" t="s">
        <v>257</v>
      </c>
      <c r="J37" s="109" t="s">
        <v>155</v>
      </c>
      <c r="K37" s="109" t="s">
        <v>155</v>
      </c>
      <c r="L37" s="109" t="s">
        <v>155</v>
      </c>
      <c r="M37" s="109" t="s">
        <v>155</v>
      </c>
      <c r="N37" s="109">
        <v>57.08</v>
      </c>
      <c r="O37" s="109">
        <v>3910</v>
      </c>
      <c r="P37" s="109">
        <v>38210</v>
      </c>
      <c r="Q37" s="109" t="s">
        <v>175</v>
      </c>
      <c r="R37" s="109">
        <v>54.62</v>
      </c>
      <c r="S37" s="109">
        <v>4016</v>
      </c>
      <c r="T37" s="109">
        <v>38542</v>
      </c>
      <c r="U37" s="109" t="s">
        <v>399</v>
      </c>
      <c r="V37" s="109">
        <v>53.99</v>
      </c>
      <c r="W37" s="109">
        <v>3714</v>
      </c>
      <c r="X37" s="109">
        <v>37209</v>
      </c>
      <c r="Y37" s="109" t="s">
        <v>534</v>
      </c>
      <c r="Z37" s="109">
        <v>52.38</v>
      </c>
      <c r="AA37" s="109">
        <v>3628</v>
      </c>
      <c r="AB37" s="109">
        <v>37616</v>
      </c>
      <c r="AC37" s="109" t="s">
        <v>148</v>
      </c>
      <c r="AD37" s="109">
        <v>54.28</v>
      </c>
      <c r="AE37" s="109">
        <v>3619</v>
      </c>
      <c r="AF37" s="109">
        <v>37782</v>
      </c>
      <c r="AG37" s="109" t="s">
        <v>477</v>
      </c>
      <c r="AH37" s="109">
        <v>55.47</v>
      </c>
      <c r="AI37" s="109">
        <v>3692</v>
      </c>
      <c r="AJ37" s="109">
        <v>38347</v>
      </c>
      <c r="AK37" s="109" t="s">
        <v>468</v>
      </c>
      <c r="AL37" s="109">
        <v>55.22</v>
      </c>
      <c r="AM37" s="109">
        <v>3691</v>
      </c>
      <c r="AN37" s="109">
        <v>38582</v>
      </c>
      <c r="AO37" s="109" t="s">
        <v>201</v>
      </c>
      <c r="AP37" s="109">
        <v>54.97</v>
      </c>
      <c r="AQ37" s="109">
        <v>3790</v>
      </c>
      <c r="AR37" s="109">
        <v>40007</v>
      </c>
      <c r="AS37" s="109" t="s">
        <v>206</v>
      </c>
      <c r="AT37" s="109">
        <v>54.83</v>
      </c>
      <c r="AU37" s="109">
        <v>3802</v>
      </c>
      <c r="AV37" s="109">
        <v>39993</v>
      </c>
      <c r="AW37" s="109" t="s">
        <v>467</v>
      </c>
    </row>
    <row r="38" spans="1:49" x14ac:dyDescent="0.15">
      <c r="A38" s="109" t="s">
        <v>535</v>
      </c>
      <c r="B38" s="109">
        <v>56.57</v>
      </c>
      <c r="C38" s="109">
        <v>5713</v>
      </c>
      <c r="D38" s="109">
        <v>46254</v>
      </c>
      <c r="E38" s="109" t="s">
        <v>252</v>
      </c>
      <c r="F38" s="109">
        <v>55.82</v>
      </c>
      <c r="G38" s="109">
        <v>5973</v>
      </c>
      <c r="H38" s="109">
        <v>45575</v>
      </c>
      <c r="I38" s="109" t="s">
        <v>256</v>
      </c>
      <c r="J38" s="109">
        <v>53.62</v>
      </c>
      <c r="K38" s="109">
        <v>5885</v>
      </c>
      <c r="L38" s="109">
        <v>44550</v>
      </c>
      <c r="M38" s="109" t="s">
        <v>217</v>
      </c>
      <c r="N38" s="109">
        <v>54.67</v>
      </c>
      <c r="O38" s="109">
        <v>5443</v>
      </c>
      <c r="P38" s="109">
        <v>40657</v>
      </c>
      <c r="Q38" s="109" t="s">
        <v>536</v>
      </c>
      <c r="R38" s="109">
        <v>51.85</v>
      </c>
      <c r="S38" s="109">
        <v>5034</v>
      </c>
      <c r="T38" s="109">
        <v>42197</v>
      </c>
      <c r="U38" s="109" t="s">
        <v>301</v>
      </c>
      <c r="V38" s="109">
        <v>55.76</v>
      </c>
      <c r="W38" s="109">
        <v>4805</v>
      </c>
      <c r="X38" s="109">
        <v>42117</v>
      </c>
      <c r="Y38" s="109" t="s">
        <v>286</v>
      </c>
      <c r="Z38" s="109">
        <v>51</v>
      </c>
      <c r="AA38" s="109">
        <v>4763</v>
      </c>
      <c r="AB38" s="109">
        <v>43102</v>
      </c>
      <c r="AC38" s="109" t="s">
        <v>134</v>
      </c>
      <c r="AD38" s="109">
        <v>50.78</v>
      </c>
      <c r="AE38" s="109">
        <v>4801</v>
      </c>
      <c r="AF38" s="109">
        <v>43525</v>
      </c>
      <c r="AG38" s="109" t="s">
        <v>314</v>
      </c>
      <c r="AH38" s="109">
        <v>51.25</v>
      </c>
      <c r="AI38" s="109">
        <v>4908</v>
      </c>
      <c r="AJ38" s="109">
        <v>43238</v>
      </c>
      <c r="AK38" s="109" t="s">
        <v>238</v>
      </c>
      <c r="AL38" s="109">
        <v>52.58</v>
      </c>
      <c r="AM38" s="109">
        <v>4739</v>
      </c>
      <c r="AN38" s="109">
        <v>44761</v>
      </c>
      <c r="AO38" s="109" t="s">
        <v>465</v>
      </c>
      <c r="AP38" s="109">
        <v>54.19</v>
      </c>
      <c r="AQ38" s="109">
        <v>5213</v>
      </c>
      <c r="AR38" s="109">
        <v>42203</v>
      </c>
      <c r="AS38" s="109" t="s">
        <v>222</v>
      </c>
      <c r="AT38" s="109">
        <v>55.18</v>
      </c>
      <c r="AU38" s="109">
        <v>5413</v>
      </c>
      <c r="AV38" s="109">
        <v>42080</v>
      </c>
      <c r="AW38" s="109" t="s">
        <v>262</v>
      </c>
    </row>
    <row r="39" spans="1:49" x14ac:dyDescent="0.15">
      <c r="A39" s="109" t="s">
        <v>537</v>
      </c>
      <c r="B39" s="109">
        <v>57.03</v>
      </c>
      <c r="C39" s="109">
        <v>4158</v>
      </c>
      <c r="D39" s="109">
        <v>43477</v>
      </c>
      <c r="E39" s="109" t="s">
        <v>262</v>
      </c>
      <c r="F39" s="109">
        <v>56.99</v>
      </c>
      <c r="G39" s="109">
        <v>4231</v>
      </c>
      <c r="H39" s="109">
        <v>43276</v>
      </c>
      <c r="I39" s="109" t="s">
        <v>161</v>
      </c>
      <c r="J39" s="109">
        <v>52.71</v>
      </c>
      <c r="K39" s="109">
        <v>4338</v>
      </c>
      <c r="L39" s="109">
        <v>43225</v>
      </c>
      <c r="M39" s="109" t="s">
        <v>251</v>
      </c>
      <c r="N39" s="109">
        <v>52.61</v>
      </c>
      <c r="O39" s="109">
        <v>4281</v>
      </c>
      <c r="P39" s="109">
        <v>42321</v>
      </c>
      <c r="Q39" s="109" t="s">
        <v>163</v>
      </c>
      <c r="R39" s="109">
        <v>52.6</v>
      </c>
      <c r="S39" s="109">
        <v>4340</v>
      </c>
      <c r="T39" s="109">
        <v>41702</v>
      </c>
      <c r="U39" s="109" t="s">
        <v>164</v>
      </c>
      <c r="V39" s="109">
        <v>50.58</v>
      </c>
      <c r="W39" s="109">
        <v>3846</v>
      </c>
      <c r="X39" s="109">
        <v>42039</v>
      </c>
      <c r="Y39" s="109" t="s">
        <v>440</v>
      </c>
      <c r="Z39" s="109">
        <v>50.73</v>
      </c>
      <c r="AA39" s="109">
        <v>4051</v>
      </c>
      <c r="AB39" s="109">
        <v>41828</v>
      </c>
      <c r="AC39" s="109" t="s">
        <v>141</v>
      </c>
      <c r="AD39" s="109">
        <v>50.81</v>
      </c>
      <c r="AE39" s="109">
        <v>4079</v>
      </c>
      <c r="AF39" s="109">
        <v>42398</v>
      </c>
      <c r="AG39" s="109" t="s">
        <v>442</v>
      </c>
      <c r="AH39" s="109">
        <v>53.06</v>
      </c>
      <c r="AI39" s="109">
        <v>4281</v>
      </c>
      <c r="AJ39" s="109">
        <v>42452</v>
      </c>
      <c r="AK39" s="109" t="s">
        <v>143</v>
      </c>
      <c r="AL39" s="109">
        <v>54.21</v>
      </c>
      <c r="AM39" s="109">
        <v>4134</v>
      </c>
      <c r="AN39" s="109">
        <v>41996</v>
      </c>
      <c r="AO39" s="109" t="s">
        <v>246</v>
      </c>
      <c r="AP39" s="109">
        <v>55.63</v>
      </c>
      <c r="AQ39" s="109">
        <v>4348</v>
      </c>
      <c r="AR39" s="109">
        <v>41761</v>
      </c>
      <c r="AS39" s="109" t="s">
        <v>160</v>
      </c>
      <c r="AT39" s="109">
        <v>56.19</v>
      </c>
      <c r="AU39" s="109">
        <v>4822</v>
      </c>
      <c r="AV39" s="109">
        <v>42584</v>
      </c>
      <c r="AW39" s="109" t="s">
        <v>515</v>
      </c>
    </row>
    <row r="40" spans="1:49" x14ac:dyDescent="0.15">
      <c r="A40" s="109" t="s">
        <v>538</v>
      </c>
      <c r="B40" s="109">
        <v>57.08</v>
      </c>
      <c r="C40" s="109">
        <v>4873</v>
      </c>
      <c r="D40" s="109">
        <v>44122</v>
      </c>
      <c r="E40" s="109" t="s">
        <v>234</v>
      </c>
      <c r="F40" s="109">
        <v>52.08</v>
      </c>
      <c r="G40" s="109">
        <v>4370</v>
      </c>
      <c r="H40" s="109">
        <v>44177</v>
      </c>
      <c r="I40" s="109" t="s">
        <v>310</v>
      </c>
      <c r="J40" s="109">
        <v>56.27</v>
      </c>
      <c r="K40" s="109">
        <v>4228</v>
      </c>
      <c r="L40" s="109">
        <v>44266</v>
      </c>
      <c r="M40" s="109" t="s">
        <v>136</v>
      </c>
      <c r="N40" s="109">
        <v>54.35</v>
      </c>
      <c r="O40" s="109">
        <v>4270</v>
      </c>
      <c r="P40" s="109">
        <v>43897</v>
      </c>
      <c r="Q40" s="109" t="s">
        <v>241</v>
      </c>
      <c r="R40" s="109">
        <v>53.45</v>
      </c>
      <c r="S40" s="109">
        <v>4311</v>
      </c>
      <c r="T40" s="109">
        <v>43355</v>
      </c>
      <c r="U40" s="109" t="s">
        <v>218</v>
      </c>
      <c r="V40" s="109">
        <v>52.62</v>
      </c>
      <c r="W40" s="109">
        <v>4251</v>
      </c>
      <c r="X40" s="109">
        <v>42641</v>
      </c>
      <c r="Y40" s="109" t="s">
        <v>472</v>
      </c>
      <c r="Z40" s="109">
        <v>50.24</v>
      </c>
      <c r="AA40" s="109">
        <v>4201</v>
      </c>
      <c r="AB40" s="109">
        <v>44104</v>
      </c>
      <c r="AC40" s="109" t="s">
        <v>311</v>
      </c>
      <c r="AD40" s="109">
        <v>51.38</v>
      </c>
      <c r="AE40" s="109">
        <v>4338</v>
      </c>
      <c r="AF40" s="109">
        <v>43353</v>
      </c>
      <c r="AG40" s="109" t="s">
        <v>238</v>
      </c>
      <c r="AH40" s="109">
        <v>50.48</v>
      </c>
      <c r="AI40" s="109">
        <v>4447</v>
      </c>
      <c r="AJ40" s="109">
        <v>44364</v>
      </c>
      <c r="AK40" s="109" t="s">
        <v>319</v>
      </c>
      <c r="AL40" s="109">
        <v>53.55</v>
      </c>
      <c r="AM40" s="109">
        <v>4710</v>
      </c>
      <c r="AN40" s="109">
        <v>44176</v>
      </c>
      <c r="AO40" s="109" t="s">
        <v>141</v>
      </c>
      <c r="AP40" s="109">
        <v>52.28</v>
      </c>
      <c r="AQ40" s="109">
        <v>4764</v>
      </c>
      <c r="AR40" s="109">
        <v>43833</v>
      </c>
      <c r="AS40" s="109" t="s">
        <v>309</v>
      </c>
      <c r="AT40" s="109">
        <v>54.92</v>
      </c>
      <c r="AU40" s="109">
        <v>4682</v>
      </c>
      <c r="AV40" s="109">
        <v>42622</v>
      </c>
      <c r="AW40" s="109" t="s">
        <v>517</v>
      </c>
    </row>
    <row r="41" spans="1:49" x14ac:dyDescent="0.15">
      <c r="A41" s="109" t="s">
        <v>539</v>
      </c>
      <c r="B41" s="109">
        <v>57.85</v>
      </c>
      <c r="C41" s="109">
        <v>4838</v>
      </c>
      <c r="D41" s="109">
        <v>40159</v>
      </c>
      <c r="E41" s="109" t="s">
        <v>198</v>
      </c>
      <c r="F41" s="109" t="s">
        <v>155</v>
      </c>
      <c r="G41" s="109" t="s">
        <v>155</v>
      </c>
      <c r="H41" s="109" t="s">
        <v>155</v>
      </c>
      <c r="I41" s="109" t="s">
        <v>155</v>
      </c>
      <c r="J41" s="109" t="s">
        <v>155</v>
      </c>
      <c r="K41" s="109" t="s">
        <v>155</v>
      </c>
      <c r="L41" s="109" t="s">
        <v>155</v>
      </c>
      <c r="M41" s="109" t="s">
        <v>155</v>
      </c>
      <c r="N41" s="109" t="s">
        <v>155</v>
      </c>
      <c r="O41" s="109" t="s">
        <v>155</v>
      </c>
      <c r="P41" s="109" t="s">
        <v>155</v>
      </c>
      <c r="Q41" s="109" t="s">
        <v>155</v>
      </c>
      <c r="R41" s="109" t="s">
        <v>155</v>
      </c>
      <c r="S41" s="109" t="s">
        <v>155</v>
      </c>
      <c r="T41" s="109" t="s">
        <v>155</v>
      </c>
      <c r="U41" s="109" t="s">
        <v>155</v>
      </c>
      <c r="V41" s="109" t="s">
        <v>155</v>
      </c>
      <c r="W41" s="109" t="s">
        <v>155</v>
      </c>
      <c r="X41" s="109" t="s">
        <v>155</v>
      </c>
      <c r="Y41" s="109" t="s">
        <v>155</v>
      </c>
      <c r="Z41" s="109">
        <v>47.1</v>
      </c>
      <c r="AA41" s="109">
        <v>3803</v>
      </c>
      <c r="AB41" s="109">
        <v>37877</v>
      </c>
      <c r="AC41" s="109" t="s">
        <v>163</v>
      </c>
      <c r="AD41" s="109" t="s">
        <v>155</v>
      </c>
      <c r="AE41" s="109" t="s">
        <v>155</v>
      </c>
      <c r="AF41" s="109" t="s">
        <v>155</v>
      </c>
      <c r="AG41" s="109" t="s">
        <v>155</v>
      </c>
      <c r="AH41" s="109" t="s">
        <v>155</v>
      </c>
      <c r="AI41" s="109" t="s">
        <v>155</v>
      </c>
      <c r="AJ41" s="109" t="s">
        <v>155</v>
      </c>
      <c r="AK41" s="109" t="s">
        <v>155</v>
      </c>
      <c r="AL41" s="109">
        <v>56.38</v>
      </c>
      <c r="AM41" s="109">
        <v>4222</v>
      </c>
      <c r="AN41" s="109">
        <v>38939</v>
      </c>
      <c r="AO41" s="109" t="s">
        <v>540</v>
      </c>
      <c r="AP41" s="109">
        <v>55.13</v>
      </c>
      <c r="AQ41" s="109">
        <v>4529</v>
      </c>
      <c r="AR41" s="109">
        <v>38411</v>
      </c>
      <c r="AS41" s="109" t="s">
        <v>477</v>
      </c>
      <c r="AT41" s="109">
        <v>55.22</v>
      </c>
      <c r="AU41" s="109">
        <v>4231</v>
      </c>
      <c r="AV41" s="109">
        <v>38270</v>
      </c>
      <c r="AW41" s="109" t="s">
        <v>296</v>
      </c>
    </row>
    <row r="42" spans="1:49" x14ac:dyDescent="0.15">
      <c r="A42" s="109" t="s">
        <v>541</v>
      </c>
      <c r="B42" s="109">
        <v>58.58</v>
      </c>
      <c r="C42" s="109">
        <v>4685</v>
      </c>
      <c r="D42" s="109">
        <v>55880</v>
      </c>
      <c r="E42" s="109" t="s">
        <v>542</v>
      </c>
      <c r="F42" s="109">
        <v>59.54</v>
      </c>
      <c r="G42" s="109">
        <v>4662</v>
      </c>
      <c r="H42" s="109">
        <v>55341</v>
      </c>
      <c r="I42" s="109" t="s">
        <v>426</v>
      </c>
      <c r="J42" s="109">
        <v>58.86</v>
      </c>
      <c r="K42" s="109">
        <v>5089</v>
      </c>
      <c r="L42" s="109">
        <v>55046</v>
      </c>
      <c r="M42" s="109" t="s">
        <v>543</v>
      </c>
      <c r="N42" s="109">
        <v>58.99</v>
      </c>
      <c r="O42" s="109">
        <v>4930</v>
      </c>
      <c r="P42" s="109">
        <v>53977</v>
      </c>
      <c r="Q42" s="109" t="s">
        <v>544</v>
      </c>
      <c r="R42" s="109">
        <v>58.41</v>
      </c>
      <c r="S42" s="109">
        <v>4926</v>
      </c>
      <c r="T42" s="109">
        <v>51336</v>
      </c>
      <c r="U42" s="109" t="s">
        <v>319</v>
      </c>
      <c r="V42" s="109">
        <v>58.59</v>
      </c>
      <c r="W42" s="109">
        <v>5113</v>
      </c>
      <c r="X42" s="109">
        <v>52300</v>
      </c>
      <c r="Y42" s="109" t="s">
        <v>545</v>
      </c>
      <c r="Z42" s="109">
        <v>55.78</v>
      </c>
      <c r="AA42" s="109">
        <v>4845</v>
      </c>
      <c r="AB42" s="109">
        <v>52746</v>
      </c>
      <c r="AC42" s="109" t="s">
        <v>546</v>
      </c>
      <c r="AD42" s="109">
        <v>56.89</v>
      </c>
      <c r="AE42" s="109">
        <v>5001</v>
      </c>
      <c r="AF42" s="109">
        <v>53353</v>
      </c>
      <c r="AG42" s="109" t="s">
        <v>547</v>
      </c>
      <c r="AH42" s="109">
        <v>57.29</v>
      </c>
      <c r="AI42" s="109">
        <v>4915</v>
      </c>
      <c r="AJ42" s="109">
        <v>53519</v>
      </c>
      <c r="AK42" s="109" t="s">
        <v>548</v>
      </c>
      <c r="AL42" s="109">
        <v>58.81</v>
      </c>
      <c r="AM42" s="109">
        <v>4893</v>
      </c>
      <c r="AN42" s="109">
        <v>54165</v>
      </c>
      <c r="AO42" s="109" t="s">
        <v>450</v>
      </c>
      <c r="AP42" s="109">
        <v>60.11</v>
      </c>
      <c r="AQ42" s="109">
        <v>4967</v>
      </c>
      <c r="AR42" s="109">
        <v>54532</v>
      </c>
      <c r="AS42" s="109" t="s">
        <v>549</v>
      </c>
      <c r="AT42" s="109">
        <v>58.79</v>
      </c>
      <c r="AU42" s="109">
        <v>5144</v>
      </c>
      <c r="AV42" s="109">
        <v>52719</v>
      </c>
      <c r="AW42" s="109" t="s">
        <v>452</v>
      </c>
    </row>
    <row r="43" spans="1:49" x14ac:dyDescent="0.15">
      <c r="A43" s="109" t="s">
        <v>550</v>
      </c>
      <c r="B43" s="109">
        <v>58.66</v>
      </c>
      <c r="C43" s="109">
        <v>5375</v>
      </c>
      <c r="D43" s="109">
        <v>44892</v>
      </c>
      <c r="E43" s="109" t="s">
        <v>237</v>
      </c>
      <c r="F43" s="109">
        <v>54.44</v>
      </c>
      <c r="G43" s="109">
        <v>4840</v>
      </c>
      <c r="H43" s="109">
        <v>45177</v>
      </c>
      <c r="I43" s="109" t="s">
        <v>532</v>
      </c>
      <c r="J43" s="109">
        <v>56.64</v>
      </c>
      <c r="K43" s="109">
        <v>4630</v>
      </c>
      <c r="L43" s="109">
        <v>43040</v>
      </c>
      <c r="M43" s="109" t="s">
        <v>161</v>
      </c>
      <c r="N43" s="109">
        <v>53.76</v>
      </c>
      <c r="O43" s="109">
        <v>4640</v>
      </c>
      <c r="P43" s="109">
        <v>40690</v>
      </c>
      <c r="Q43" s="109" t="s">
        <v>274</v>
      </c>
      <c r="R43" s="109">
        <v>50.54</v>
      </c>
      <c r="S43" s="109">
        <v>5191</v>
      </c>
      <c r="T43" s="109">
        <v>42728</v>
      </c>
      <c r="U43" s="109" t="s">
        <v>134</v>
      </c>
      <c r="V43" s="109">
        <v>51.21</v>
      </c>
      <c r="W43" s="109">
        <v>5021</v>
      </c>
      <c r="X43" s="109">
        <v>42027</v>
      </c>
      <c r="Y43" s="109" t="s">
        <v>251</v>
      </c>
      <c r="Z43" s="109">
        <v>51.54</v>
      </c>
      <c r="AA43" s="109">
        <v>5461</v>
      </c>
      <c r="AB43" s="109">
        <v>42005</v>
      </c>
      <c r="AC43" s="109" t="s">
        <v>417</v>
      </c>
      <c r="AD43" s="109">
        <v>52.7</v>
      </c>
      <c r="AE43" s="109">
        <v>4694</v>
      </c>
      <c r="AF43" s="109">
        <v>42821</v>
      </c>
      <c r="AG43" s="109" t="s">
        <v>300</v>
      </c>
      <c r="AH43" s="109">
        <v>50.78</v>
      </c>
      <c r="AI43" s="109">
        <v>5312</v>
      </c>
      <c r="AJ43" s="109">
        <v>42606</v>
      </c>
      <c r="AK43" s="109" t="s">
        <v>157</v>
      </c>
      <c r="AL43" s="109">
        <v>53.46</v>
      </c>
      <c r="AM43" s="109">
        <v>5377</v>
      </c>
      <c r="AN43" s="109">
        <v>43894</v>
      </c>
      <c r="AO43" s="109" t="s">
        <v>485</v>
      </c>
      <c r="AP43" s="109">
        <v>54.78</v>
      </c>
      <c r="AQ43" s="109">
        <v>5082</v>
      </c>
      <c r="AR43" s="109">
        <v>41016</v>
      </c>
      <c r="AS43" s="109" t="s">
        <v>514</v>
      </c>
      <c r="AT43" s="109">
        <v>53.05</v>
      </c>
      <c r="AU43" s="109">
        <v>5250</v>
      </c>
      <c r="AV43" s="109">
        <v>42322</v>
      </c>
      <c r="AW43" s="109" t="s">
        <v>243</v>
      </c>
    </row>
    <row r="44" spans="1:49" x14ac:dyDescent="0.15">
      <c r="A44" s="109" t="s">
        <v>551</v>
      </c>
      <c r="B44" s="109">
        <v>58.86</v>
      </c>
      <c r="C44" s="109">
        <v>3175</v>
      </c>
      <c r="D44" s="109">
        <v>41943</v>
      </c>
      <c r="E44" s="109" t="s">
        <v>150</v>
      </c>
      <c r="F44" s="109">
        <v>59.42</v>
      </c>
      <c r="G44" s="109">
        <v>3341</v>
      </c>
      <c r="H44" s="109">
        <v>42002</v>
      </c>
      <c r="I44" s="109" t="s">
        <v>177</v>
      </c>
      <c r="J44" s="109">
        <v>58.12</v>
      </c>
      <c r="K44" s="109">
        <v>3282</v>
      </c>
      <c r="L44" s="109">
        <v>42126</v>
      </c>
      <c r="M44" s="109" t="s">
        <v>292</v>
      </c>
      <c r="N44" s="109">
        <v>52.97</v>
      </c>
      <c r="O44" s="109">
        <v>3183</v>
      </c>
      <c r="P44" s="109">
        <v>40279</v>
      </c>
      <c r="Q44" s="109" t="s">
        <v>438</v>
      </c>
      <c r="R44" s="109">
        <v>57.41</v>
      </c>
      <c r="S44" s="109">
        <v>3105</v>
      </c>
      <c r="T44" s="109">
        <v>40116</v>
      </c>
      <c r="U44" s="109" t="s">
        <v>201</v>
      </c>
      <c r="V44" s="109">
        <v>57.26</v>
      </c>
      <c r="W44" s="109">
        <v>3005</v>
      </c>
      <c r="X44" s="109">
        <v>38192</v>
      </c>
      <c r="Y44" s="109" t="s">
        <v>278</v>
      </c>
      <c r="Z44" s="109">
        <v>55.75</v>
      </c>
      <c r="AA44" s="109">
        <v>3030</v>
      </c>
      <c r="AB44" s="109">
        <v>38625</v>
      </c>
      <c r="AC44" s="109" t="s">
        <v>276</v>
      </c>
      <c r="AD44" s="109">
        <v>53.71</v>
      </c>
      <c r="AE44" s="109">
        <v>3003</v>
      </c>
      <c r="AF44" s="109">
        <v>39046</v>
      </c>
      <c r="AG44" s="109" t="s">
        <v>520</v>
      </c>
      <c r="AH44" s="109">
        <v>53.26</v>
      </c>
      <c r="AI44" s="109">
        <v>2914</v>
      </c>
      <c r="AJ44" s="109">
        <v>39975</v>
      </c>
      <c r="AK44" s="109" t="s">
        <v>160</v>
      </c>
      <c r="AL44" s="109">
        <v>51.75</v>
      </c>
      <c r="AM44" s="109">
        <v>3007</v>
      </c>
      <c r="AN44" s="109">
        <v>40785</v>
      </c>
      <c r="AO44" s="109" t="s">
        <v>453</v>
      </c>
      <c r="AP44" s="109">
        <v>57.81</v>
      </c>
      <c r="AQ44" s="109">
        <v>3160</v>
      </c>
      <c r="AR44" s="109">
        <v>39456</v>
      </c>
      <c r="AS44" s="109" t="s">
        <v>552</v>
      </c>
      <c r="AT44" s="109">
        <v>56.88</v>
      </c>
      <c r="AU44" s="109">
        <v>3075</v>
      </c>
      <c r="AV44" s="109">
        <v>37729</v>
      </c>
      <c r="AW44" s="109" t="s">
        <v>490</v>
      </c>
    </row>
    <row r="45" spans="1:49" x14ac:dyDescent="0.15">
      <c r="A45" s="109" t="s">
        <v>553</v>
      </c>
      <c r="B45" s="109">
        <v>59</v>
      </c>
      <c r="C45" s="109">
        <v>4374</v>
      </c>
      <c r="D45" s="109">
        <v>36209</v>
      </c>
      <c r="E45" s="109" t="s">
        <v>271</v>
      </c>
      <c r="F45" s="109">
        <v>58.36</v>
      </c>
      <c r="G45" s="109">
        <v>4165</v>
      </c>
      <c r="H45" s="109">
        <v>36209</v>
      </c>
      <c r="I45" s="109" t="s">
        <v>554</v>
      </c>
      <c r="J45" s="109">
        <v>57.35</v>
      </c>
      <c r="K45" s="109">
        <v>3602</v>
      </c>
      <c r="L45" s="109">
        <v>36209</v>
      </c>
      <c r="M45" s="109" t="s">
        <v>233</v>
      </c>
      <c r="N45" s="109">
        <v>57.82</v>
      </c>
      <c r="O45" s="109">
        <v>3376</v>
      </c>
      <c r="P45" s="109">
        <v>36209</v>
      </c>
      <c r="Q45" s="109" t="s">
        <v>434</v>
      </c>
      <c r="R45" s="109">
        <v>57.94</v>
      </c>
      <c r="S45" s="109">
        <v>3464</v>
      </c>
      <c r="T45" s="109">
        <v>36209</v>
      </c>
      <c r="U45" s="109" t="s">
        <v>555</v>
      </c>
      <c r="V45" s="109">
        <v>55.33</v>
      </c>
      <c r="W45" s="109">
        <v>3547</v>
      </c>
      <c r="X45" s="109">
        <v>36209</v>
      </c>
      <c r="Y45" s="109" t="s">
        <v>187</v>
      </c>
      <c r="Z45" s="109">
        <v>53.28</v>
      </c>
      <c r="AA45" s="109">
        <v>3234</v>
      </c>
      <c r="AB45" s="109">
        <v>36209</v>
      </c>
      <c r="AC45" s="109" t="s">
        <v>496</v>
      </c>
      <c r="AD45" s="109">
        <v>53.7</v>
      </c>
      <c r="AE45" s="109">
        <v>3170</v>
      </c>
      <c r="AF45" s="109">
        <v>36209</v>
      </c>
      <c r="AG45" s="109" t="s">
        <v>272</v>
      </c>
      <c r="AH45" s="109">
        <v>57.12</v>
      </c>
      <c r="AI45" s="109">
        <v>3543</v>
      </c>
      <c r="AJ45" s="109">
        <v>36209</v>
      </c>
      <c r="AK45" s="109" t="s">
        <v>556</v>
      </c>
      <c r="AL45" s="109">
        <v>60.41</v>
      </c>
      <c r="AM45" s="109">
        <v>3122</v>
      </c>
      <c r="AN45" s="109">
        <v>36209</v>
      </c>
      <c r="AO45" s="109" t="s">
        <v>268</v>
      </c>
      <c r="AP45" s="109">
        <v>57.56</v>
      </c>
      <c r="AQ45" s="109">
        <v>2937</v>
      </c>
      <c r="AR45" s="109">
        <v>36209</v>
      </c>
      <c r="AS45" s="109" t="s">
        <v>557</v>
      </c>
      <c r="AT45" s="109">
        <v>57.71</v>
      </c>
      <c r="AU45" s="109">
        <v>2847</v>
      </c>
      <c r="AV45" s="109">
        <v>36209</v>
      </c>
      <c r="AW45" s="109" t="s">
        <v>558</v>
      </c>
    </row>
    <row r="46" spans="1:49" x14ac:dyDescent="0.15">
      <c r="A46" s="109" t="s">
        <v>559</v>
      </c>
      <c r="B46" s="109">
        <v>59.38</v>
      </c>
      <c r="C46" s="109">
        <v>7214</v>
      </c>
      <c r="D46" s="109">
        <v>49691</v>
      </c>
      <c r="E46" s="109" t="s">
        <v>312</v>
      </c>
      <c r="F46" s="109">
        <v>48.98</v>
      </c>
      <c r="G46" s="109">
        <v>6186</v>
      </c>
      <c r="H46" s="109">
        <v>49608</v>
      </c>
      <c r="I46" s="109" t="s">
        <v>560</v>
      </c>
      <c r="J46" s="109">
        <v>55.44</v>
      </c>
      <c r="K46" s="109">
        <v>6621</v>
      </c>
      <c r="L46" s="109">
        <v>49548</v>
      </c>
      <c r="M46" s="109" t="s">
        <v>144</v>
      </c>
      <c r="N46" s="109">
        <v>51.56</v>
      </c>
      <c r="O46" s="109">
        <v>6981</v>
      </c>
      <c r="P46" s="109">
        <v>49846</v>
      </c>
      <c r="Q46" s="109" t="s">
        <v>561</v>
      </c>
      <c r="R46" s="109">
        <v>53.96</v>
      </c>
      <c r="S46" s="109">
        <v>6593</v>
      </c>
      <c r="T46" s="109">
        <v>47516</v>
      </c>
      <c r="U46" s="109" t="s">
        <v>562</v>
      </c>
      <c r="V46" s="109">
        <v>51</v>
      </c>
      <c r="W46" s="109">
        <v>6198</v>
      </c>
      <c r="X46" s="109">
        <v>47772</v>
      </c>
      <c r="Y46" s="109" t="s">
        <v>318</v>
      </c>
      <c r="Z46" s="109">
        <v>51.4</v>
      </c>
      <c r="AA46" s="109">
        <v>5909</v>
      </c>
      <c r="AB46" s="109">
        <v>47166</v>
      </c>
      <c r="AC46" s="109" t="s">
        <v>563</v>
      </c>
      <c r="AD46" s="109">
        <v>54.76</v>
      </c>
      <c r="AE46" s="109">
        <v>6585</v>
      </c>
      <c r="AF46" s="109">
        <v>47455</v>
      </c>
      <c r="AG46" s="109" t="s">
        <v>315</v>
      </c>
      <c r="AH46" s="109">
        <v>53.68</v>
      </c>
      <c r="AI46" s="109">
        <v>6491</v>
      </c>
      <c r="AJ46" s="109">
        <v>47529</v>
      </c>
      <c r="AK46" s="109" t="s">
        <v>316</v>
      </c>
      <c r="AL46" s="109">
        <v>55.71</v>
      </c>
      <c r="AM46" s="109">
        <v>6676</v>
      </c>
      <c r="AN46" s="109">
        <v>48496</v>
      </c>
      <c r="AO46" s="109" t="s">
        <v>219</v>
      </c>
      <c r="AP46" s="109">
        <v>56.05</v>
      </c>
      <c r="AQ46" s="109">
        <v>6773</v>
      </c>
      <c r="AR46" s="109">
        <v>48145</v>
      </c>
      <c r="AS46" s="109" t="s">
        <v>420</v>
      </c>
      <c r="AT46" s="109">
        <v>53.65</v>
      </c>
      <c r="AU46" s="109">
        <v>6801</v>
      </c>
      <c r="AV46" s="109">
        <v>49556</v>
      </c>
      <c r="AW46" s="109" t="s">
        <v>564</v>
      </c>
    </row>
    <row r="47" spans="1:49" x14ac:dyDescent="0.15">
      <c r="A47" s="109" t="s">
        <v>565</v>
      </c>
      <c r="B47" s="109">
        <v>60.14</v>
      </c>
      <c r="C47" s="109">
        <v>12862</v>
      </c>
      <c r="D47" s="109">
        <v>52515</v>
      </c>
      <c r="E47" s="109" t="s">
        <v>505</v>
      </c>
      <c r="F47" s="109">
        <v>67.98</v>
      </c>
      <c r="G47" s="109">
        <v>11200</v>
      </c>
      <c r="H47" s="109">
        <v>52652</v>
      </c>
      <c r="I47" s="109" t="s">
        <v>246</v>
      </c>
      <c r="J47" s="109">
        <v>66.040000000000006</v>
      </c>
      <c r="K47" s="109">
        <v>10636</v>
      </c>
      <c r="L47" s="109">
        <v>50773</v>
      </c>
      <c r="M47" s="109" t="s">
        <v>146</v>
      </c>
      <c r="N47" s="109">
        <v>63.31</v>
      </c>
      <c r="O47" s="109">
        <v>10736</v>
      </c>
      <c r="P47" s="109">
        <v>49168</v>
      </c>
      <c r="Q47" s="109" t="s">
        <v>517</v>
      </c>
      <c r="R47" s="109">
        <v>59.05</v>
      </c>
      <c r="S47" s="109">
        <v>6371</v>
      </c>
      <c r="T47" s="109">
        <v>48372</v>
      </c>
      <c r="U47" s="109" t="s">
        <v>424</v>
      </c>
      <c r="V47" s="109">
        <v>66.37</v>
      </c>
      <c r="W47" s="109">
        <v>8276</v>
      </c>
      <c r="X47" s="109">
        <v>46452</v>
      </c>
      <c r="Y47" s="109" t="s">
        <v>196</v>
      </c>
      <c r="Z47" s="109">
        <v>62.35</v>
      </c>
      <c r="AA47" s="109">
        <v>9781</v>
      </c>
      <c r="AB47" s="109">
        <v>47068</v>
      </c>
      <c r="AC47" s="109" t="s">
        <v>456</v>
      </c>
      <c r="AD47" s="109">
        <v>62.1</v>
      </c>
      <c r="AE47" s="109">
        <v>11352</v>
      </c>
      <c r="AF47" s="109">
        <v>47310</v>
      </c>
      <c r="AG47" s="109" t="s">
        <v>487</v>
      </c>
      <c r="AH47" s="109">
        <v>67.12</v>
      </c>
      <c r="AI47" s="109">
        <v>12490</v>
      </c>
      <c r="AJ47" s="109">
        <v>46555</v>
      </c>
      <c r="AK47" s="109" t="s">
        <v>296</v>
      </c>
      <c r="AL47" s="109">
        <v>60.22</v>
      </c>
      <c r="AM47" s="109">
        <v>8616</v>
      </c>
      <c r="AN47" s="109">
        <v>44720</v>
      </c>
      <c r="AO47" s="109" t="s">
        <v>291</v>
      </c>
      <c r="AP47" s="109">
        <v>71.38</v>
      </c>
      <c r="AQ47" s="109">
        <v>12338</v>
      </c>
      <c r="AR47" s="109">
        <v>43915</v>
      </c>
      <c r="AS47" s="109" t="s">
        <v>289</v>
      </c>
      <c r="AT47" s="109">
        <v>69.489999999999995</v>
      </c>
      <c r="AU47" s="109">
        <v>8329</v>
      </c>
      <c r="AV47" s="109">
        <v>45324</v>
      </c>
      <c r="AW47" s="109" t="s">
        <v>202</v>
      </c>
    </row>
    <row r="48" spans="1:49" x14ac:dyDescent="0.15">
      <c r="A48" s="109" t="s">
        <v>566</v>
      </c>
      <c r="B48" s="109">
        <v>60.84</v>
      </c>
      <c r="C48" s="109">
        <v>4989</v>
      </c>
      <c r="D48" s="109">
        <v>47165</v>
      </c>
      <c r="E48" s="109" t="s">
        <v>158</v>
      </c>
      <c r="F48" s="109">
        <v>58.66</v>
      </c>
      <c r="G48" s="109">
        <v>5007</v>
      </c>
      <c r="H48" s="109">
        <v>47156</v>
      </c>
      <c r="I48" s="109" t="s">
        <v>400</v>
      </c>
      <c r="J48" s="109">
        <v>55.84</v>
      </c>
      <c r="K48" s="109">
        <v>4608</v>
      </c>
      <c r="L48" s="109">
        <v>47162</v>
      </c>
      <c r="M48" s="109" t="s">
        <v>253</v>
      </c>
      <c r="N48" s="109">
        <v>55.22</v>
      </c>
      <c r="O48" s="109">
        <v>4937</v>
      </c>
      <c r="P48" s="109">
        <v>46086</v>
      </c>
      <c r="Q48" s="109" t="s">
        <v>442</v>
      </c>
      <c r="R48" s="109">
        <v>56.51</v>
      </c>
      <c r="S48" s="109">
        <v>5013</v>
      </c>
      <c r="T48" s="109">
        <v>44207</v>
      </c>
      <c r="U48" s="109" t="s">
        <v>247</v>
      </c>
      <c r="V48" s="109">
        <v>50.74</v>
      </c>
      <c r="W48" s="109">
        <v>4635</v>
      </c>
      <c r="X48" s="109">
        <v>44537</v>
      </c>
      <c r="Y48" s="109" t="s">
        <v>311</v>
      </c>
      <c r="Z48" s="109">
        <v>50.37</v>
      </c>
      <c r="AA48" s="109">
        <v>4346</v>
      </c>
      <c r="AB48" s="109">
        <v>45028</v>
      </c>
      <c r="AC48" s="109" t="s">
        <v>144</v>
      </c>
      <c r="AD48" s="109">
        <v>51.38</v>
      </c>
      <c r="AE48" s="109">
        <v>4518</v>
      </c>
      <c r="AF48" s="109">
        <v>44169</v>
      </c>
      <c r="AG48" s="109" t="s">
        <v>159</v>
      </c>
      <c r="AH48" s="109">
        <v>53.64</v>
      </c>
      <c r="AI48" s="109">
        <v>4459</v>
      </c>
      <c r="AJ48" s="109">
        <v>44222</v>
      </c>
      <c r="AK48" s="109" t="s">
        <v>141</v>
      </c>
      <c r="AL48" s="109">
        <v>56.75</v>
      </c>
      <c r="AM48" s="109">
        <v>4673</v>
      </c>
      <c r="AN48" s="109">
        <v>44697</v>
      </c>
      <c r="AO48" s="109" t="s">
        <v>422</v>
      </c>
      <c r="AP48" s="109">
        <v>58.26</v>
      </c>
      <c r="AQ48" s="109">
        <v>4836</v>
      </c>
      <c r="AR48" s="109">
        <v>44414</v>
      </c>
      <c r="AS48" s="109" t="s">
        <v>262</v>
      </c>
      <c r="AT48" s="109">
        <v>56.39</v>
      </c>
      <c r="AU48" s="109">
        <v>4717</v>
      </c>
      <c r="AV48" s="109">
        <v>44462</v>
      </c>
      <c r="AW48" s="109" t="s">
        <v>453</v>
      </c>
    </row>
    <row r="49" spans="1:49" x14ac:dyDescent="0.15">
      <c r="A49" s="109" t="s">
        <v>567</v>
      </c>
      <c r="B49" s="109">
        <v>60.96</v>
      </c>
      <c r="C49" s="109">
        <v>6178</v>
      </c>
      <c r="D49" s="109">
        <v>50133</v>
      </c>
      <c r="E49" s="109" t="s">
        <v>407</v>
      </c>
      <c r="F49" s="109">
        <v>62.05</v>
      </c>
      <c r="G49" s="109">
        <v>5991</v>
      </c>
      <c r="H49" s="109">
        <v>50086</v>
      </c>
      <c r="I49" s="109" t="s">
        <v>241</v>
      </c>
      <c r="J49" s="109">
        <v>63.82</v>
      </c>
      <c r="K49" s="109">
        <v>6212</v>
      </c>
      <c r="L49" s="109">
        <v>50132</v>
      </c>
      <c r="M49" s="109" t="s">
        <v>444</v>
      </c>
      <c r="N49" s="109">
        <v>60.66</v>
      </c>
      <c r="O49" s="109">
        <v>5983</v>
      </c>
      <c r="P49" s="109">
        <v>49133</v>
      </c>
      <c r="Q49" s="109" t="s">
        <v>133</v>
      </c>
      <c r="R49" s="109">
        <v>57.52</v>
      </c>
      <c r="S49" s="109">
        <v>5601</v>
      </c>
      <c r="T49" s="109">
        <v>48968</v>
      </c>
      <c r="U49" s="109" t="s">
        <v>465</v>
      </c>
      <c r="V49" s="109">
        <v>58.48</v>
      </c>
      <c r="W49" s="109">
        <v>5689</v>
      </c>
      <c r="X49" s="109">
        <v>48298</v>
      </c>
      <c r="Y49" s="109" t="s">
        <v>240</v>
      </c>
      <c r="Z49" s="109">
        <v>56.18</v>
      </c>
      <c r="AA49" s="109">
        <v>5479</v>
      </c>
      <c r="AB49" s="109">
        <v>48360</v>
      </c>
      <c r="AC49" s="109" t="s">
        <v>248</v>
      </c>
      <c r="AD49" s="109">
        <v>57.7</v>
      </c>
      <c r="AE49" s="109">
        <v>5600</v>
      </c>
      <c r="AF49" s="109">
        <v>48757</v>
      </c>
      <c r="AG49" s="109" t="s">
        <v>134</v>
      </c>
      <c r="AH49" s="109">
        <v>57.71</v>
      </c>
      <c r="AI49" s="109">
        <v>5195</v>
      </c>
      <c r="AJ49" s="109">
        <v>48818</v>
      </c>
      <c r="AK49" s="109" t="s">
        <v>134</v>
      </c>
      <c r="AL49" s="109">
        <v>60.38</v>
      </c>
      <c r="AM49" s="109">
        <v>5744</v>
      </c>
      <c r="AN49" s="109">
        <v>48392</v>
      </c>
      <c r="AO49" s="109" t="s">
        <v>303</v>
      </c>
      <c r="AP49" s="109">
        <v>60.63</v>
      </c>
      <c r="AQ49" s="109">
        <v>5976</v>
      </c>
      <c r="AR49" s="109">
        <v>48490</v>
      </c>
      <c r="AS49" s="109" t="s">
        <v>242</v>
      </c>
      <c r="AT49" s="109">
        <v>60.86</v>
      </c>
      <c r="AU49" s="109">
        <v>6116</v>
      </c>
      <c r="AV49" s="109">
        <v>48801</v>
      </c>
      <c r="AW49" s="109" t="s">
        <v>303</v>
      </c>
    </row>
    <row r="50" spans="1:49" x14ac:dyDescent="0.15">
      <c r="A50" s="109" t="s">
        <v>568</v>
      </c>
      <c r="B50" s="109">
        <v>60.97</v>
      </c>
      <c r="C50" s="109">
        <v>7269</v>
      </c>
      <c r="D50" s="109">
        <v>59033</v>
      </c>
      <c r="E50" s="109" t="s">
        <v>569</v>
      </c>
      <c r="F50" s="109" t="s">
        <v>155</v>
      </c>
      <c r="G50" s="109" t="s">
        <v>155</v>
      </c>
      <c r="H50" s="109" t="s">
        <v>155</v>
      </c>
      <c r="I50" s="109" t="s">
        <v>155</v>
      </c>
      <c r="J50" s="109">
        <v>54.46</v>
      </c>
      <c r="K50" s="109">
        <v>5865</v>
      </c>
      <c r="L50" s="109">
        <v>56393</v>
      </c>
      <c r="M50" s="109" t="s">
        <v>570</v>
      </c>
      <c r="N50" s="109">
        <v>54.09</v>
      </c>
      <c r="O50" s="109">
        <v>5304</v>
      </c>
      <c r="P50" s="109">
        <v>56360</v>
      </c>
      <c r="Q50" s="109" t="s">
        <v>571</v>
      </c>
      <c r="R50" s="109">
        <v>56.58</v>
      </c>
      <c r="S50" s="109">
        <v>6027</v>
      </c>
      <c r="T50" s="109">
        <v>55684</v>
      </c>
      <c r="U50" s="109" t="s">
        <v>509</v>
      </c>
      <c r="V50" s="109">
        <v>56.75</v>
      </c>
      <c r="W50" s="109">
        <v>5821</v>
      </c>
      <c r="X50" s="109">
        <v>55772</v>
      </c>
      <c r="Y50" s="109" t="s">
        <v>572</v>
      </c>
      <c r="Z50" s="109">
        <v>54.98</v>
      </c>
      <c r="AA50" s="109">
        <v>5826</v>
      </c>
      <c r="AB50" s="109">
        <v>55568</v>
      </c>
      <c r="AC50" s="109" t="s">
        <v>573</v>
      </c>
      <c r="AD50" s="109">
        <v>58.22</v>
      </c>
      <c r="AE50" s="109">
        <v>6092</v>
      </c>
      <c r="AF50" s="109">
        <v>55356</v>
      </c>
      <c r="AG50" s="109" t="s">
        <v>574</v>
      </c>
      <c r="AH50" s="109">
        <v>57.98</v>
      </c>
      <c r="AI50" s="109">
        <v>6055</v>
      </c>
      <c r="AJ50" s="109">
        <v>55114</v>
      </c>
      <c r="AK50" s="109" t="s">
        <v>574</v>
      </c>
      <c r="AL50" s="109">
        <v>59.91</v>
      </c>
      <c r="AM50" s="109">
        <v>6132</v>
      </c>
      <c r="AN50" s="109">
        <v>55164</v>
      </c>
      <c r="AO50" s="109" t="s">
        <v>575</v>
      </c>
      <c r="AP50" s="109">
        <v>60.99</v>
      </c>
      <c r="AQ50" s="109">
        <v>6557</v>
      </c>
      <c r="AR50" s="109">
        <v>54809</v>
      </c>
      <c r="AS50" s="109" t="s">
        <v>165</v>
      </c>
      <c r="AT50" s="109">
        <v>58.62</v>
      </c>
      <c r="AU50" s="109">
        <v>6770</v>
      </c>
      <c r="AV50" s="109">
        <v>54651</v>
      </c>
      <c r="AW50" s="109" t="s">
        <v>504</v>
      </c>
    </row>
    <row r="51" spans="1:49" x14ac:dyDescent="0.15">
      <c r="A51" s="109" t="s">
        <v>576</v>
      </c>
      <c r="B51" s="109">
        <v>61.55</v>
      </c>
      <c r="C51" s="109">
        <v>5900</v>
      </c>
      <c r="D51" s="109" t="s">
        <v>155</v>
      </c>
      <c r="E51" s="109" t="s">
        <v>155</v>
      </c>
      <c r="F51" s="109">
        <v>57.03</v>
      </c>
      <c r="G51" s="109">
        <v>5950</v>
      </c>
      <c r="H51" s="109">
        <v>44859</v>
      </c>
      <c r="I51" s="109" t="s">
        <v>136</v>
      </c>
      <c r="J51" s="109" t="s">
        <v>155</v>
      </c>
      <c r="K51" s="109" t="s">
        <v>155</v>
      </c>
      <c r="L51" s="109" t="s">
        <v>155</v>
      </c>
      <c r="M51" s="109" t="s">
        <v>155</v>
      </c>
      <c r="N51" s="109" t="s">
        <v>155</v>
      </c>
      <c r="O51" s="109" t="s">
        <v>155</v>
      </c>
      <c r="P51" s="109" t="s">
        <v>155</v>
      </c>
      <c r="Q51" s="109" t="s">
        <v>155</v>
      </c>
      <c r="R51" s="109" t="s">
        <v>155</v>
      </c>
      <c r="S51" s="109" t="s">
        <v>155</v>
      </c>
      <c r="T51" s="109" t="s">
        <v>155</v>
      </c>
      <c r="U51" s="109" t="s">
        <v>155</v>
      </c>
      <c r="V51" s="109" t="s">
        <v>155</v>
      </c>
      <c r="W51" s="109" t="s">
        <v>155</v>
      </c>
      <c r="X51" s="109" t="s">
        <v>155</v>
      </c>
      <c r="Y51" s="109" t="s">
        <v>155</v>
      </c>
      <c r="Z51" s="109" t="s">
        <v>155</v>
      </c>
      <c r="AA51" s="109" t="s">
        <v>155</v>
      </c>
      <c r="AB51" s="109" t="s">
        <v>155</v>
      </c>
      <c r="AC51" s="109" t="s">
        <v>155</v>
      </c>
      <c r="AD51" s="109" t="s">
        <v>155</v>
      </c>
      <c r="AE51" s="109" t="s">
        <v>155</v>
      </c>
      <c r="AF51" s="109" t="s">
        <v>155</v>
      </c>
      <c r="AG51" s="109" t="s">
        <v>155</v>
      </c>
      <c r="AH51" s="109" t="s">
        <v>155</v>
      </c>
      <c r="AI51" s="109" t="s">
        <v>155</v>
      </c>
      <c r="AJ51" s="109" t="s">
        <v>155</v>
      </c>
      <c r="AK51" s="109" t="s">
        <v>155</v>
      </c>
      <c r="AL51" s="109" t="s">
        <v>155</v>
      </c>
      <c r="AM51" s="109" t="s">
        <v>155</v>
      </c>
      <c r="AN51" s="109" t="s">
        <v>155</v>
      </c>
      <c r="AO51" s="109" t="s">
        <v>155</v>
      </c>
      <c r="AP51" s="109" t="s">
        <v>155</v>
      </c>
      <c r="AQ51" s="109" t="s">
        <v>155</v>
      </c>
      <c r="AR51" s="109" t="s">
        <v>155</v>
      </c>
      <c r="AS51" s="109" t="s">
        <v>155</v>
      </c>
      <c r="AT51" s="109" t="s">
        <v>155</v>
      </c>
      <c r="AU51" s="109" t="s">
        <v>155</v>
      </c>
      <c r="AV51" s="109" t="s">
        <v>155</v>
      </c>
      <c r="AW51" s="109" t="s">
        <v>155</v>
      </c>
    </row>
    <row r="52" spans="1:49" x14ac:dyDescent="0.15">
      <c r="A52" s="109" t="s">
        <v>577</v>
      </c>
      <c r="B52" s="109">
        <v>61.66</v>
      </c>
      <c r="C52" s="109">
        <v>4847</v>
      </c>
      <c r="D52" s="109">
        <v>52350</v>
      </c>
      <c r="E52" s="109" t="s">
        <v>443</v>
      </c>
      <c r="F52" s="109">
        <v>60.71</v>
      </c>
      <c r="G52" s="109">
        <v>4463</v>
      </c>
      <c r="H52" s="109">
        <v>52288</v>
      </c>
      <c r="I52" s="109" t="s">
        <v>464</v>
      </c>
      <c r="J52" s="109">
        <v>58.63</v>
      </c>
      <c r="K52" s="109">
        <v>4469</v>
      </c>
      <c r="L52" s="109">
        <v>52319</v>
      </c>
      <c r="M52" s="109" t="s">
        <v>545</v>
      </c>
      <c r="N52" s="109">
        <v>57.81</v>
      </c>
      <c r="O52" s="109">
        <v>4388</v>
      </c>
      <c r="P52" s="109">
        <v>44526</v>
      </c>
      <c r="Q52" s="109" t="s">
        <v>263</v>
      </c>
      <c r="R52" s="109">
        <v>56.99</v>
      </c>
      <c r="S52" s="109">
        <v>4365</v>
      </c>
      <c r="T52" s="109">
        <v>47768</v>
      </c>
      <c r="U52" s="109" t="s">
        <v>309</v>
      </c>
      <c r="V52" s="109">
        <v>57.22</v>
      </c>
      <c r="W52" s="109">
        <v>4313</v>
      </c>
      <c r="X52" s="109">
        <v>47530</v>
      </c>
      <c r="Y52" s="109" t="s">
        <v>217</v>
      </c>
      <c r="Z52" s="109">
        <v>53.43</v>
      </c>
      <c r="AA52" s="109">
        <v>4148</v>
      </c>
      <c r="AB52" s="109">
        <v>48325</v>
      </c>
      <c r="AC52" s="109" t="s">
        <v>578</v>
      </c>
      <c r="AD52" s="109">
        <v>56.08</v>
      </c>
      <c r="AE52" s="109">
        <v>4166</v>
      </c>
      <c r="AF52" s="109">
        <v>49278</v>
      </c>
      <c r="AG52" s="109" t="s">
        <v>319</v>
      </c>
      <c r="AH52" s="109">
        <v>62.5</v>
      </c>
      <c r="AI52" s="109">
        <v>3942</v>
      </c>
      <c r="AJ52" s="109">
        <v>48538</v>
      </c>
      <c r="AK52" s="109" t="s">
        <v>517</v>
      </c>
      <c r="AL52" s="109">
        <v>57.28</v>
      </c>
      <c r="AM52" s="109">
        <v>4234</v>
      </c>
      <c r="AN52" s="109">
        <v>50332</v>
      </c>
      <c r="AO52" s="109" t="s">
        <v>319</v>
      </c>
      <c r="AP52" s="109">
        <v>60.27</v>
      </c>
      <c r="AQ52" s="109">
        <v>4624</v>
      </c>
      <c r="AR52" s="109">
        <v>51624</v>
      </c>
      <c r="AS52" s="109" t="s">
        <v>503</v>
      </c>
      <c r="AT52" s="109">
        <v>56.55</v>
      </c>
      <c r="AU52" s="109">
        <v>4218</v>
      </c>
      <c r="AV52" s="109">
        <v>44526</v>
      </c>
      <c r="AW52" s="109" t="s">
        <v>422</v>
      </c>
    </row>
    <row r="53" spans="1:49" x14ac:dyDescent="0.15">
      <c r="A53" s="109" t="s">
        <v>579</v>
      </c>
      <c r="B53" s="109">
        <v>61.95</v>
      </c>
      <c r="C53" s="109">
        <v>6505</v>
      </c>
      <c r="D53" s="109">
        <v>52426</v>
      </c>
      <c r="E53" s="109" t="s">
        <v>313</v>
      </c>
      <c r="F53" s="109">
        <v>60.24</v>
      </c>
      <c r="G53" s="109">
        <v>6253</v>
      </c>
      <c r="H53" s="109">
        <v>52575</v>
      </c>
      <c r="I53" s="109" t="s">
        <v>307</v>
      </c>
      <c r="J53" s="109">
        <v>64.95</v>
      </c>
      <c r="K53" s="109">
        <v>7422</v>
      </c>
      <c r="L53" s="109">
        <v>52576</v>
      </c>
      <c r="M53" s="109" t="s">
        <v>133</v>
      </c>
      <c r="N53" s="109">
        <v>62.77</v>
      </c>
      <c r="O53" s="109">
        <v>6815</v>
      </c>
      <c r="P53" s="109">
        <v>53069</v>
      </c>
      <c r="Q53" s="109" t="s">
        <v>134</v>
      </c>
      <c r="R53" s="109">
        <v>63.03</v>
      </c>
      <c r="S53" s="109">
        <v>7243</v>
      </c>
      <c r="T53" s="109">
        <v>50848</v>
      </c>
      <c r="U53" s="109" t="s">
        <v>308</v>
      </c>
      <c r="V53" s="109">
        <v>60.75</v>
      </c>
      <c r="W53" s="109">
        <v>6684</v>
      </c>
      <c r="X53" s="109">
        <v>50632</v>
      </c>
      <c r="Y53" s="109" t="s">
        <v>190</v>
      </c>
      <c r="Z53" s="109">
        <v>60.14</v>
      </c>
      <c r="AA53" s="109">
        <v>6183</v>
      </c>
      <c r="AB53" s="109">
        <v>49993</v>
      </c>
      <c r="AC53" s="109" t="s">
        <v>440</v>
      </c>
      <c r="AD53" s="109">
        <v>61.61</v>
      </c>
      <c r="AE53" s="109">
        <v>6631</v>
      </c>
      <c r="AF53" s="109">
        <v>50832</v>
      </c>
      <c r="AG53" s="109" t="s">
        <v>240</v>
      </c>
      <c r="AH53" s="109">
        <v>60.65</v>
      </c>
      <c r="AI53" s="109">
        <v>6302</v>
      </c>
      <c r="AJ53" s="109">
        <v>51536</v>
      </c>
      <c r="AK53" s="109" t="s">
        <v>443</v>
      </c>
      <c r="AL53" s="109">
        <v>57.81</v>
      </c>
      <c r="AM53" s="109">
        <v>6316</v>
      </c>
      <c r="AN53" s="109">
        <v>50839</v>
      </c>
      <c r="AO53" s="109" t="s">
        <v>306</v>
      </c>
      <c r="AP53" s="109">
        <v>62.94</v>
      </c>
      <c r="AQ53" s="109">
        <v>6267</v>
      </c>
      <c r="AR53" s="109">
        <v>49720</v>
      </c>
      <c r="AS53" s="109" t="s">
        <v>457</v>
      </c>
      <c r="AT53" s="109">
        <v>56.07</v>
      </c>
      <c r="AU53" s="109">
        <v>8122</v>
      </c>
      <c r="AV53" s="109">
        <v>49424</v>
      </c>
      <c r="AW53" s="109" t="s">
        <v>302</v>
      </c>
    </row>
    <row r="54" spans="1:49" x14ac:dyDescent="0.15">
      <c r="A54" s="109" t="s">
        <v>580</v>
      </c>
      <c r="B54" s="109">
        <v>62.35</v>
      </c>
      <c r="C54" s="109">
        <v>3788</v>
      </c>
      <c r="D54" s="109">
        <v>42946</v>
      </c>
      <c r="E54" s="109" t="s">
        <v>273</v>
      </c>
      <c r="F54" s="109">
        <v>57.72</v>
      </c>
      <c r="G54" s="109">
        <v>3773</v>
      </c>
      <c r="H54" s="109">
        <v>42662</v>
      </c>
      <c r="I54" s="109" t="s">
        <v>188</v>
      </c>
      <c r="J54" s="109">
        <v>58.62</v>
      </c>
      <c r="K54" s="109">
        <v>3700</v>
      </c>
      <c r="L54" s="109">
        <v>42563</v>
      </c>
      <c r="M54" s="109" t="s">
        <v>520</v>
      </c>
      <c r="N54" s="109">
        <v>56.97</v>
      </c>
      <c r="O54" s="109">
        <v>3492</v>
      </c>
      <c r="P54" s="109">
        <v>40350</v>
      </c>
      <c r="Q54" s="109" t="s">
        <v>257</v>
      </c>
      <c r="R54" s="109">
        <v>57.39</v>
      </c>
      <c r="S54" s="109">
        <v>3524</v>
      </c>
      <c r="T54" s="109">
        <v>39766</v>
      </c>
      <c r="U54" s="109" t="s">
        <v>276</v>
      </c>
      <c r="V54" s="109">
        <v>55.2</v>
      </c>
      <c r="W54" s="109">
        <v>3371</v>
      </c>
      <c r="X54" s="109">
        <v>40384</v>
      </c>
      <c r="Y54" s="109" t="s">
        <v>433</v>
      </c>
      <c r="Z54" s="109">
        <v>52.73</v>
      </c>
      <c r="AA54" s="109">
        <v>3222</v>
      </c>
      <c r="AB54" s="109">
        <v>40151</v>
      </c>
      <c r="AC54" s="109" t="s">
        <v>487</v>
      </c>
      <c r="AD54" s="109">
        <v>54.81</v>
      </c>
      <c r="AE54" s="109">
        <v>3343</v>
      </c>
      <c r="AF54" s="109">
        <v>41236</v>
      </c>
      <c r="AG54" s="109" t="s">
        <v>138</v>
      </c>
      <c r="AH54" s="109">
        <v>52.88</v>
      </c>
      <c r="AI54" s="109">
        <v>3254</v>
      </c>
      <c r="AJ54" s="109">
        <v>41601</v>
      </c>
      <c r="AK54" s="109" t="s">
        <v>136</v>
      </c>
      <c r="AL54" s="109">
        <v>56.56</v>
      </c>
      <c r="AM54" s="109">
        <v>3466</v>
      </c>
      <c r="AN54" s="109">
        <v>42036</v>
      </c>
      <c r="AO54" s="109" t="s">
        <v>536</v>
      </c>
      <c r="AP54" s="109">
        <v>58.66</v>
      </c>
      <c r="AQ54" s="109">
        <v>3530</v>
      </c>
      <c r="AR54" s="109">
        <v>41970</v>
      </c>
      <c r="AS54" s="109" t="s">
        <v>474</v>
      </c>
      <c r="AT54" s="109">
        <v>58.46</v>
      </c>
      <c r="AU54" s="109">
        <v>3470</v>
      </c>
      <c r="AV54" s="109">
        <v>41136</v>
      </c>
      <c r="AW54" s="109" t="s">
        <v>135</v>
      </c>
    </row>
    <row r="55" spans="1:49" x14ac:dyDescent="0.15">
      <c r="A55" s="109" t="s">
        <v>581</v>
      </c>
      <c r="B55" s="109">
        <v>64</v>
      </c>
      <c r="C55" s="109">
        <v>4731</v>
      </c>
      <c r="D55" s="109">
        <v>45166</v>
      </c>
      <c r="E55" s="109" t="s">
        <v>399</v>
      </c>
      <c r="F55" s="109">
        <v>59.88</v>
      </c>
      <c r="G55" s="109">
        <v>4444</v>
      </c>
      <c r="H55" s="109">
        <v>45170</v>
      </c>
      <c r="I55" s="109" t="s">
        <v>456</v>
      </c>
      <c r="J55" s="109">
        <v>57.89</v>
      </c>
      <c r="K55" s="109">
        <v>4250</v>
      </c>
      <c r="L55" s="109">
        <v>44878</v>
      </c>
      <c r="M55" s="109" t="s">
        <v>158</v>
      </c>
      <c r="N55" s="109">
        <v>57</v>
      </c>
      <c r="O55" s="109">
        <v>4178</v>
      </c>
      <c r="P55" s="109">
        <v>44723</v>
      </c>
      <c r="Q55" s="109" t="s">
        <v>205</v>
      </c>
      <c r="R55" s="109">
        <v>57.4</v>
      </c>
      <c r="S55" s="109">
        <v>4082</v>
      </c>
      <c r="T55" s="109">
        <v>44328</v>
      </c>
      <c r="U55" s="109" t="s">
        <v>234</v>
      </c>
      <c r="V55" s="109">
        <v>54.37</v>
      </c>
      <c r="W55" s="109">
        <v>4122</v>
      </c>
      <c r="X55" s="109">
        <v>46851</v>
      </c>
      <c r="Y55" s="109" t="s">
        <v>464</v>
      </c>
      <c r="Z55" s="109">
        <v>52.46</v>
      </c>
      <c r="AA55" s="109">
        <v>4108</v>
      </c>
      <c r="AB55" s="109">
        <v>45875</v>
      </c>
      <c r="AC55" s="109" t="s">
        <v>582</v>
      </c>
      <c r="AD55" s="109">
        <v>54.13</v>
      </c>
      <c r="AE55" s="109">
        <v>4182</v>
      </c>
      <c r="AF55" s="109">
        <v>44241</v>
      </c>
      <c r="AG55" s="109" t="s">
        <v>252</v>
      </c>
      <c r="AH55" s="109">
        <v>56.15</v>
      </c>
      <c r="AI55" s="109">
        <v>4266</v>
      </c>
      <c r="AJ55" s="109">
        <v>44925</v>
      </c>
      <c r="AK55" s="109" t="s">
        <v>143</v>
      </c>
      <c r="AL55" s="109">
        <v>56</v>
      </c>
      <c r="AM55" s="109">
        <v>4276</v>
      </c>
      <c r="AN55" s="109">
        <v>42685</v>
      </c>
      <c r="AO55" s="109" t="s">
        <v>262</v>
      </c>
      <c r="AP55" s="109">
        <v>57.67</v>
      </c>
      <c r="AQ55" s="109">
        <v>4325</v>
      </c>
      <c r="AR55" s="109">
        <v>43792</v>
      </c>
      <c r="AS55" s="109" t="s">
        <v>161</v>
      </c>
      <c r="AT55" s="109">
        <v>57.45</v>
      </c>
      <c r="AU55" s="109">
        <v>4542</v>
      </c>
      <c r="AV55" s="109">
        <v>43432</v>
      </c>
      <c r="AW55" s="109" t="s">
        <v>286</v>
      </c>
    </row>
    <row r="56" spans="1:49" x14ac:dyDescent="0.15">
      <c r="A56" s="109" t="s">
        <v>583</v>
      </c>
      <c r="B56" s="109">
        <v>65.599999999999994</v>
      </c>
      <c r="C56" s="109">
        <v>5117</v>
      </c>
      <c r="D56" s="109">
        <v>52499</v>
      </c>
      <c r="E56" s="109" t="s">
        <v>143</v>
      </c>
      <c r="F56" s="109">
        <v>59.13</v>
      </c>
      <c r="G56" s="109">
        <v>4086</v>
      </c>
      <c r="H56" s="109">
        <v>52167</v>
      </c>
      <c r="I56" s="109" t="s">
        <v>406</v>
      </c>
      <c r="J56" s="109">
        <v>57.64</v>
      </c>
      <c r="K56" s="109">
        <v>3897</v>
      </c>
      <c r="L56" s="109">
        <v>52315</v>
      </c>
      <c r="M56" s="109" t="s">
        <v>549</v>
      </c>
      <c r="N56" s="109">
        <v>59.66</v>
      </c>
      <c r="O56" s="109">
        <v>4202</v>
      </c>
      <c r="P56" s="109">
        <v>51063</v>
      </c>
      <c r="Q56" s="109" t="s">
        <v>437</v>
      </c>
      <c r="R56" s="109">
        <v>58.91</v>
      </c>
      <c r="S56" s="109">
        <v>3985</v>
      </c>
      <c r="T56" s="109">
        <v>51462</v>
      </c>
      <c r="U56" s="109" t="s">
        <v>505</v>
      </c>
      <c r="V56" s="109">
        <v>62.57</v>
      </c>
      <c r="W56" s="109">
        <v>4289</v>
      </c>
      <c r="X56" s="109">
        <v>44098</v>
      </c>
      <c r="Y56" s="109" t="s">
        <v>197</v>
      </c>
      <c r="Z56" s="109">
        <v>59.14</v>
      </c>
      <c r="AA56" s="109">
        <v>4326</v>
      </c>
      <c r="AB56" s="109">
        <v>51644</v>
      </c>
      <c r="AC56" s="109" t="s">
        <v>505</v>
      </c>
      <c r="AD56" s="109">
        <v>60.75</v>
      </c>
      <c r="AE56" s="109">
        <v>4235</v>
      </c>
      <c r="AF56" s="109">
        <v>51269</v>
      </c>
      <c r="AG56" s="109" t="s">
        <v>238</v>
      </c>
      <c r="AH56" s="109">
        <v>63.38</v>
      </c>
      <c r="AI56" s="109">
        <v>3988</v>
      </c>
      <c r="AJ56" s="109">
        <v>49863</v>
      </c>
      <c r="AK56" s="109" t="s">
        <v>136</v>
      </c>
      <c r="AL56" s="109">
        <v>60.92</v>
      </c>
      <c r="AM56" s="109">
        <v>4700</v>
      </c>
      <c r="AN56" s="109">
        <v>50847</v>
      </c>
      <c r="AO56" s="109" t="s">
        <v>442</v>
      </c>
      <c r="AP56" s="109">
        <v>64.25</v>
      </c>
      <c r="AQ56" s="109">
        <v>4469</v>
      </c>
      <c r="AR56" s="109">
        <v>49953</v>
      </c>
      <c r="AS56" s="109" t="s">
        <v>140</v>
      </c>
      <c r="AT56" s="109">
        <v>68.78</v>
      </c>
      <c r="AU56" s="109">
        <v>4896</v>
      </c>
      <c r="AV56" s="109">
        <v>48964</v>
      </c>
      <c r="AW56" s="109" t="s">
        <v>174</v>
      </c>
    </row>
    <row r="57" spans="1:49" x14ac:dyDescent="0.15">
      <c r="A57" s="109" t="s">
        <v>584</v>
      </c>
      <c r="B57" s="109">
        <v>65.739999999999995</v>
      </c>
      <c r="C57" s="109">
        <v>9307</v>
      </c>
      <c r="D57" s="109">
        <v>48260</v>
      </c>
      <c r="E57" s="109" t="s">
        <v>295</v>
      </c>
      <c r="F57" s="109">
        <v>73.03</v>
      </c>
      <c r="G57" s="109">
        <v>13211</v>
      </c>
      <c r="H57" s="109">
        <v>47849</v>
      </c>
      <c r="I57" s="109" t="s">
        <v>585</v>
      </c>
      <c r="J57" s="109">
        <v>56.3</v>
      </c>
      <c r="K57" s="109">
        <v>4310</v>
      </c>
      <c r="L57" s="109">
        <v>47645</v>
      </c>
      <c r="M57" s="109" t="s">
        <v>313</v>
      </c>
      <c r="N57" s="109">
        <v>57.73</v>
      </c>
      <c r="O57" s="109">
        <v>4320</v>
      </c>
      <c r="P57" s="109">
        <v>44268</v>
      </c>
      <c r="Q57" s="109" t="s">
        <v>293</v>
      </c>
      <c r="R57" s="109">
        <v>55.71</v>
      </c>
      <c r="S57" s="109">
        <v>4160</v>
      </c>
      <c r="T57" s="109">
        <v>45201</v>
      </c>
      <c r="U57" s="109" t="s">
        <v>218</v>
      </c>
      <c r="V57" s="109">
        <v>57.11</v>
      </c>
      <c r="W57" s="109">
        <v>4607</v>
      </c>
      <c r="X57" s="109">
        <v>45003</v>
      </c>
      <c r="Y57" s="109" t="s">
        <v>453</v>
      </c>
      <c r="Z57" s="109">
        <v>52.57</v>
      </c>
      <c r="AA57" s="109">
        <v>5018</v>
      </c>
      <c r="AB57" s="109">
        <v>45603</v>
      </c>
      <c r="AC57" s="109" t="s">
        <v>531</v>
      </c>
      <c r="AD57" s="109">
        <v>52.59</v>
      </c>
      <c r="AE57" s="109">
        <v>5286</v>
      </c>
      <c r="AF57" s="109">
        <v>45133</v>
      </c>
      <c r="AG57" s="109" t="s">
        <v>420</v>
      </c>
      <c r="AH57" s="109">
        <v>55.89</v>
      </c>
      <c r="AI57" s="109">
        <v>5383</v>
      </c>
      <c r="AJ57" s="109">
        <v>45311</v>
      </c>
      <c r="AK57" s="109" t="s">
        <v>472</v>
      </c>
      <c r="AL57" s="109">
        <v>55.99</v>
      </c>
      <c r="AM57" s="109">
        <v>5514</v>
      </c>
      <c r="AN57" s="109">
        <v>45690</v>
      </c>
      <c r="AO57" s="109" t="s">
        <v>256</v>
      </c>
      <c r="AP57" s="109">
        <v>58.9</v>
      </c>
      <c r="AQ57" s="109">
        <v>5396</v>
      </c>
      <c r="AR57" s="109">
        <v>46026</v>
      </c>
      <c r="AS57" s="109" t="s">
        <v>255</v>
      </c>
      <c r="AT57" s="109">
        <v>60.02</v>
      </c>
      <c r="AU57" s="109">
        <v>5529</v>
      </c>
      <c r="AV57" s="109">
        <v>45780</v>
      </c>
      <c r="AW57" s="109" t="s">
        <v>262</v>
      </c>
    </row>
    <row r="58" spans="1:49" x14ac:dyDescent="0.15">
      <c r="A58" s="109" t="s">
        <v>586</v>
      </c>
      <c r="B58" s="109">
        <v>65.790000000000006</v>
      </c>
      <c r="C58" s="109">
        <v>7917</v>
      </c>
      <c r="D58" s="109">
        <v>26500</v>
      </c>
      <c r="E58" s="109" t="s">
        <v>587</v>
      </c>
      <c r="F58" s="109" t="s">
        <v>155</v>
      </c>
      <c r="G58" s="109" t="s">
        <v>155</v>
      </c>
      <c r="H58" s="109" t="s">
        <v>155</v>
      </c>
      <c r="I58" s="109" t="s">
        <v>155</v>
      </c>
      <c r="J58" s="109">
        <v>77.2</v>
      </c>
      <c r="K58" s="109">
        <v>7818</v>
      </c>
      <c r="L58" s="109">
        <v>25418</v>
      </c>
      <c r="M58" s="109" t="s">
        <v>588</v>
      </c>
      <c r="N58" s="109">
        <v>71.77</v>
      </c>
      <c r="O58" s="109">
        <v>7029</v>
      </c>
      <c r="P58" s="109">
        <v>25418</v>
      </c>
      <c r="Q58" s="109" t="s">
        <v>589</v>
      </c>
      <c r="R58" s="109">
        <v>74.180000000000007</v>
      </c>
      <c r="S58" s="109">
        <v>6454</v>
      </c>
      <c r="T58" s="109">
        <v>25418</v>
      </c>
      <c r="U58" s="109" t="s">
        <v>224</v>
      </c>
      <c r="V58" s="109">
        <v>78.45</v>
      </c>
      <c r="W58" s="109">
        <v>6005</v>
      </c>
      <c r="X58" s="109">
        <v>25418</v>
      </c>
      <c r="Y58" s="109" t="s">
        <v>225</v>
      </c>
      <c r="Z58" s="109">
        <v>77.36</v>
      </c>
      <c r="AA58" s="109">
        <v>5961</v>
      </c>
      <c r="AB58" s="109">
        <v>25418</v>
      </c>
      <c r="AC58" s="109" t="s">
        <v>226</v>
      </c>
      <c r="AD58" s="109">
        <v>73.72</v>
      </c>
      <c r="AE58" s="109">
        <v>7064</v>
      </c>
      <c r="AF58" s="109">
        <v>25418</v>
      </c>
      <c r="AG58" s="109" t="s">
        <v>227</v>
      </c>
      <c r="AH58" s="109">
        <v>76.48</v>
      </c>
      <c r="AI58" s="109">
        <v>6369</v>
      </c>
      <c r="AJ58" s="109">
        <v>25418</v>
      </c>
      <c r="AK58" s="109" t="s">
        <v>228</v>
      </c>
      <c r="AL58" s="109">
        <v>81.3</v>
      </c>
      <c r="AM58" s="109">
        <v>6330</v>
      </c>
      <c r="AN58" s="109">
        <v>25418</v>
      </c>
      <c r="AO58" s="109" t="s">
        <v>229</v>
      </c>
      <c r="AP58" s="109">
        <v>75.83</v>
      </c>
      <c r="AQ58" s="109">
        <v>6149</v>
      </c>
      <c r="AR58" s="109">
        <v>25418</v>
      </c>
      <c r="AS58" s="109" t="s">
        <v>230</v>
      </c>
      <c r="AT58" s="109">
        <v>73.489999999999995</v>
      </c>
      <c r="AU58" s="109">
        <v>7138</v>
      </c>
      <c r="AV58" s="109">
        <v>25418</v>
      </c>
      <c r="AW58" s="109" t="s">
        <v>231</v>
      </c>
    </row>
    <row r="59" spans="1:49" x14ac:dyDescent="0.15">
      <c r="A59" s="109" t="s">
        <v>590</v>
      </c>
      <c r="B59" s="109">
        <v>66.010000000000005</v>
      </c>
      <c r="C59" s="109">
        <v>11543</v>
      </c>
      <c r="D59" s="109">
        <v>66561</v>
      </c>
      <c r="E59" s="109" t="s">
        <v>591</v>
      </c>
      <c r="F59" s="109" t="s">
        <v>155</v>
      </c>
      <c r="G59" s="109" t="s">
        <v>155</v>
      </c>
      <c r="H59" s="109" t="s">
        <v>155</v>
      </c>
      <c r="I59" s="109" t="s">
        <v>155</v>
      </c>
      <c r="J59" s="109">
        <v>81.709999999999994</v>
      </c>
      <c r="K59" s="109">
        <v>12622</v>
      </c>
      <c r="L59" s="109">
        <v>66678</v>
      </c>
      <c r="M59" s="109" t="s">
        <v>256</v>
      </c>
      <c r="N59" s="109">
        <v>65.58</v>
      </c>
      <c r="O59" s="109">
        <v>9567</v>
      </c>
      <c r="P59" s="109">
        <v>54899</v>
      </c>
      <c r="Q59" s="109" t="s">
        <v>283</v>
      </c>
      <c r="R59" s="109">
        <v>59.45</v>
      </c>
      <c r="S59" s="109">
        <v>9167</v>
      </c>
      <c r="T59" s="109">
        <v>60756</v>
      </c>
      <c r="U59" s="109" t="s">
        <v>592</v>
      </c>
      <c r="V59" s="109">
        <v>65.69</v>
      </c>
      <c r="W59" s="109">
        <v>11000</v>
      </c>
      <c r="X59" s="109">
        <v>55033</v>
      </c>
      <c r="Y59" s="109" t="s">
        <v>283</v>
      </c>
      <c r="Z59" s="109">
        <v>61.65</v>
      </c>
      <c r="AA59" s="109">
        <v>8645</v>
      </c>
      <c r="AB59" s="109">
        <v>54098</v>
      </c>
      <c r="AC59" s="109" t="s">
        <v>311</v>
      </c>
      <c r="AD59" s="109">
        <v>64.599999999999994</v>
      </c>
      <c r="AE59" s="109">
        <v>10430</v>
      </c>
      <c r="AF59" s="109">
        <v>50402</v>
      </c>
      <c r="AG59" s="109" t="s">
        <v>499</v>
      </c>
      <c r="AH59" s="109">
        <v>69.739999999999995</v>
      </c>
      <c r="AI59" s="109">
        <v>13354</v>
      </c>
      <c r="AJ59" s="109">
        <v>50409</v>
      </c>
      <c r="AK59" s="109" t="s">
        <v>411</v>
      </c>
      <c r="AL59" s="109">
        <v>68.33</v>
      </c>
      <c r="AM59" s="109">
        <v>11455</v>
      </c>
      <c r="AN59" s="109">
        <v>46201</v>
      </c>
      <c r="AO59" s="109" t="s">
        <v>199</v>
      </c>
      <c r="AP59" s="109">
        <v>76.61</v>
      </c>
      <c r="AQ59" s="109">
        <v>13700</v>
      </c>
      <c r="AR59" s="109">
        <v>48447</v>
      </c>
      <c r="AS59" s="109" t="s">
        <v>192</v>
      </c>
      <c r="AT59" s="109">
        <v>86.72</v>
      </c>
      <c r="AU59" s="109">
        <v>12500</v>
      </c>
      <c r="AV59" s="109">
        <v>51490</v>
      </c>
      <c r="AW59" s="109" t="s">
        <v>593</v>
      </c>
    </row>
    <row r="60" spans="1:49" x14ac:dyDescent="0.15">
      <c r="A60" s="109" t="s">
        <v>594</v>
      </c>
      <c r="B60" s="109">
        <v>66.39</v>
      </c>
      <c r="C60" s="109">
        <v>4968</v>
      </c>
      <c r="D60" s="109">
        <v>48897</v>
      </c>
      <c r="E60" s="109" t="s">
        <v>528</v>
      </c>
      <c r="F60" s="109">
        <v>67.73</v>
      </c>
      <c r="G60" s="109">
        <v>4428</v>
      </c>
      <c r="H60" s="109">
        <v>48264</v>
      </c>
      <c r="I60" s="109" t="s">
        <v>150</v>
      </c>
      <c r="J60" s="109">
        <v>63</v>
      </c>
      <c r="K60" s="109">
        <v>4665</v>
      </c>
      <c r="L60" s="109">
        <v>48335</v>
      </c>
      <c r="M60" s="109" t="s">
        <v>264</v>
      </c>
      <c r="N60" s="109">
        <v>62.93</v>
      </c>
      <c r="O60" s="109">
        <v>4282</v>
      </c>
      <c r="P60" s="109">
        <v>45621</v>
      </c>
      <c r="Q60" s="109" t="s">
        <v>292</v>
      </c>
      <c r="R60" s="109">
        <v>61.94</v>
      </c>
      <c r="S60" s="109">
        <v>4001</v>
      </c>
      <c r="T60" s="109">
        <v>45621</v>
      </c>
      <c r="U60" s="109" t="s">
        <v>528</v>
      </c>
      <c r="V60" s="109">
        <v>57.49</v>
      </c>
      <c r="W60" s="109">
        <v>4511</v>
      </c>
      <c r="X60" s="109">
        <v>37748</v>
      </c>
      <c r="Y60" s="109" t="s">
        <v>204</v>
      </c>
      <c r="Z60" s="109">
        <v>55.76</v>
      </c>
      <c r="AA60" s="109">
        <v>4202</v>
      </c>
      <c r="AB60" s="109">
        <v>45437</v>
      </c>
      <c r="AC60" s="109" t="s">
        <v>417</v>
      </c>
      <c r="AD60" s="109">
        <v>56.96</v>
      </c>
      <c r="AE60" s="109">
        <v>4774</v>
      </c>
      <c r="AF60" s="109">
        <v>45253</v>
      </c>
      <c r="AG60" s="109" t="s">
        <v>261</v>
      </c>
      <c r="AH60" s="109">
        <v>59.24</v>
      </c>
      <c r="AI60" s="109">
        <v>4550</v>
      </c>
      <c r="AJ60" s="109">
        <v>45507</v>
      </c>
      <c r="AK60" s="109" t="s">
        <v>146</v>
      </c>
      <c r="AL60" s="109">
        <v>59.62</v>
      </c>
      <c r="AM60" s="109">
        <v>4397</v>
      </c>
      <c r="AN60" s="109">
        <v>45682</v>
      </c>
      <c r="AO60" s="109" t="s">
        <v>293</v>
      </c>
      <c r="AP60" s="109">
        <v>65.260000000000005</v>
      </c>
      <c r="AQ60" s="109">
        <v>4300</v>
      </c>
      <c r="AR60" s="109">
        <v>45297</v>
      </c>
      <c r="AS60" s="109" t="s">
        <v>198</v>
      </c>
      <c r="AT60" s="109">
        <v>66.38</v>
      </c>
      <c r="AU60" s="109">
        <v>4266</v>
      </c>
      <c r="AV60" s="109">
        <v>45875</v>
      </c>
      <c r="AW60" s="109" t="s">
        <v>468</v>
      </c>
    </row>
    <row r="61" spans="1:49" x14ac:dyDescent="0.15">
      <c r="A61" s="109" t="s">
        <v>595</v>
      </c>
      <c r="B61" s="109">
        <v>68.319999999999993</v>
      </c>
      <c r="C61" s="109">
        <v>7645</v>
      </c>
      <c r="D61" s="109">
        <v>60243</v>
      </c>
      <c r="E61" s="109" t="s">
        <v>302</v>
      </c>
      <c r="F61" s="109">
        <v>73.209999999999994</v>
      </c>
      <c r="G61" s="109">
        <v>7086</v>
      </c>
      <c r="H61" s="109">
        <v>59737</v>
      </c>
      <c r="I61" s="109" t="s">
        <v>249</v>
      </c>
      <c r="J61" s="109">
        <v>69.010000000000005</v>
      </c>
      <c r="K61" s="109">
        <v>6345</v>
      </c>
      <c r="L61" s="109">
        <v>59280</v>
      </c>
      <c r="M61" s="109" t="s">
        <v>159</v>
      </c>
      <c r="N61" s="109">
        <v>70.36</v>
      </c>
      <c r="O61" s="109">
        <v>6314</v>
      </c>
      <c r="P61" s="109">
        <v>56627</v>
      </c>
      <c r="Q61" s="109" t="s">
        <v>163</v>
      </c>
      <c r="R61" s="109">
        <v>67.819999999999993</v>
      </c>
      <c r="S61" s="109">
        <v>6232</v>
      </c>
      <c r="T61" s="109">
        <v>56500</v>
      </c>
      <c r="U61" s="109" t="s">
        <v>190</v>
      </c>
      <c r="V61" s="109">
        <v>69.06</v>
      </c>
      <c r="W61" s="109">
        <v>6632</v>
      </c>
      <c r="X61" s="109">
        <v>54589</v>
      </c>
      <c r="Y61" s="109" t="s">
        <v>191</v>
      </c>
      <c r="Z61" s="109">
        <v>63.8</v>
      </c>
      <c r="AA61" s="109">
        <v>5584</v>
      </c>
      <c r="AB61" s="109">
        <v>55078</v>
      </c>
      <c r="AC61" s="109" t="s">
        <v>236</v>
      </c>
      <c r="AD61" s="109">
        <v>70.89</v>
      </c>
      <c r="AE61" s="109">
        <v>5702</v>
      </c>
      <c r="AF61" s="109">
        <v>54287</v>
      </c>
      <c r="AG61" s="109" t="s">
        <v>237</v>
      </c>
      <c r="AH61" s="109">
        <v>65.099999999999994</v>
      </c>
      <c r="AI61" s="109">
        <v>6087</v>
      </c>
      <c r="AJ61" s="109">
        <v>54935</v>
      </c>
      <c r="AK61" s="109" t="s">
        <v>238</v>
      </c>
      <c r="AL61" s="109">
        <v>66.39</v>
      </c>
      <c r="AM61" s="109">
        <v>6671</v>
      </c>
      <c r="AN61" s="109">
        <v>54963</v>
      </c>
      <c r="AO61" s="109" t="s">
        <v>142</v>
      </c>
      <c r="AP61" s="109">
        <v>69.66</v>
      </c>
      <c r="AQ61" s="109">
        <v>6080</v>
      </c>
      <c r="AR61" s="109">
        <v>55409</v>
      </c>
      <c r="AS61" s="109" t="s">
        <v>239</v>
      </c>
      <c r="AT61" s="109">
        <v>66.44</v>
      </c>
      <c r="AU61" s="109">
        <v>6326</v>
      </c>
      <c r="AV61" s="109">
        <v>54879</v>
      </c>
      <c r="AW61" s="109" t="s">
        <v>240</v>
      </c>
    </row>
    <row r="62" spans="1:49" x14ac:dyDescent="0.15">
      <c r="A62" s="109" t="s">
        <v>596</v>
      </c>
      <c r="B62" s="109">
        <v>68.91</v>
      </c>
      <c r="C62" s="109">
        <v>5477</v>
      </c>
      <c r="D62" s="109">
        <v>58493</v>
      </c>
      <c r="E62" s="109" t="s">
        <v>310</v>
      </c>
      <c r="F62" s="109">
        <v>61.06</v>
      </c>
      <c r="G62" s="109">
        <v>5315</v>
      </c>
      <c r="H62" s="109">
        <v>58396</v>
      </c>
      <c r="I62" s="109" t="s">
        <v>597</v>
      </c>
      <c r="J62" s="109">
        <v>67.819999999999993</v>
      </c>
      <c r="K62" s="109">
        <v>5404</v>
      </c>
      <c r="L62" s="109">
        <v>58348</v>
      </c>
      <c r="M62" s="109" t="s">
        <v>248</v>
      </c>
      <c r="N62" s="109">
        <v>66.38</v>
      </c>
      <c r="O62" s="109">
        <v>5632</v>
      </c>
      <c r="P62" s="109">
        <v>57990</v>
      </c>
      <c r="Q62" s="109" t="s">
        <v>505</v>
      </c>
      <c r="R62" s="109">
        <v>66.319999999999993</v>
      </c>
      <c r="S62" s="109">
        <v>5830</v>
      </c>
      <c r="T62" s="109">
        <v>55683</v>
      </c>
      <c r="U62" s="109" t="s">
        <v>157</v>
      </c>
      <c r="V62" s="109">
        <v>65.010000000000005</v>
      </c>
      <c r="W62" s="109">
        <v>5950</v>
      </c>
      <c r="X62" s="109">
        <v>55429</v>
      </c>
      <c r="Y62" s="109" t="s">
        <v>527</v>
      </c>
      <c r="Z62" s="109">
        <v>60.11</v>
      </c>
      <c r="AA62" s="109">
        <v>5213</v>
      </c>
      <c r="AB62" s="109">
        <v>55761</v>
      </c>
      <c r="AC62" s="109" t="s">
        <v>512</v>
      </c>
      <c r="AD62" s="109">
        <v>63.72</v>
      </c>
      <c r="AE62" s="109">
        <v>5715</v>
      </c>
      <c r="AF62" s="109">
        <v>55187</v>
      </c>
      <c r="AG62" s="109" t="s">
        <v>315</v>
      </c>
      <c r="AH62" s="109">
        <v>64.31</v>
      </c>
      <c r="AI62" s="109">
        <v>5530</v>
      </c>
      <c r="AJ62" s="109">
        <v>55745</v>
      </c>
      <c r="AK62" s="109" t="s">
        <v>315</v>
      </c>
      <c r="AL62" s="109">
        <v>75.2</v>
      </c>
      <c r="AM62" s="109">
        <v>6216</v>
      </c>
      <c r="AN62" s="109">
        <v>56792</v>
      </c>
      <c r="AO62" s="109" t="s">
        <v>286</v>
      </c>
      <c r="AP62" s="109">
        <v>67.62</v>
      </c>
      <c r="AQ62" s="109">
        <v>5613</v>
      </c>
      <c r="AR62" s="109">
        <v>56170</v>
      </c>
      <c r="AS62" s="109" t="s">
        <v>217</v>
      </c>
      <c r="AT62" s="109">
        <v>68.45</v>
      </c>
      <c r="AU62" s="109">
        <v>5754</v>
      </c>
      <c r="AV62" s="109">
        <v>56215</v>
      </c>
      <c r="AW62" s="109" t="s">
        <v>485</v>
      </c>
    </row>
    <row r="63" spans="1:49" x14ac:dyDescent="0.15">
      <c r="A63" s="109" t="s">
        <v>598</v>
      </c>
      <c r="B63" s="109">
        <v>72.17</v>
      </c>
      <c r="C63" s="109">
        <v>9875</v>
      </c>
      <c r="D63" s="109">
        <v>66153</v>
      </c>
      <c r="E63" s="109" t="s">
        <v>599</v>
      </c>
      <c r="F63" s="109" t="s">
        <v>155</v>
      </c>
      <c r="G63" s="109" t="s">
        <v>155</v>
      </c>
      <c r="H63" s="109" t="s">
        <v>155</v>
      </c>
      <c r="I63" s="109" t="s">
        <v>155</v>
      </c>
      <c r="J63" s="109" t="s">
        <v>155</v>
      </c>
      <c r="K63" s="109" t="s">
        <v>155</v>
      </c>
      <c r="L63" s="109" t="s">
        <v>155</v>
      </c>
      <c r="M63" s="109" t="s">
        <v>155</v>
      </c>
      <c r="N63" s="109" t="s">
        <v>155</v>
      </c>
      <c r="O63" s="109" t="s">
        <v>155</v>
      </c>
      <c r="P63" s="109" t="s">
        <v>155</v>
      </c>
      <c r="Q63" s="109" t="s">
        <v>155</v>
      </c>
      <c r="R63" s="109">
        <v>67.88</v>
      </c>
      <c r="S63" s="109">
        <v>9170</v>
      </c>
      <c r="T63" s="109">
        <v>56787</v>
      </c>
      <c r="U63" s="109" t="s">
        <v>312</v>
      </c>
      <c r="V63" s="109" t="s">
        <v>155</v>
      </c>
      <c r="W63" s="109" t="s">
        <v>155</v>
      </c>
      <c r="X63" s="109" t="s">
        <v>155</v>
      </c>
      <c r="Y63" s="109" t="s">
        <v>155</v>
      </c>
      <c r="Z63" s="109">
        <v>56.6</v>
      </c>
      <c r="AA63" s="109">
        <v>6717</v>
      </c>
      <c r="AB63" s="109">
        <v>55191</v>
      </c>
      <c r="AC63" s="109" t="s">
        <v>600</v>
      </c>
      <c r="AD63" s="109" t="s">
        <v>155</v>
      </c>
      <c r="AE63" s="109" t="s">
        <v>155</v>
      </c>
      <c r="AF63" s="109" t="s">
        <v>155</v>
      </c>
      <c r="AG63" s="109" t="s">
        <v>155</v>
      </c>
      <c r="AH63" s="109" t="s">
        <v>155</v>
      </c>
      <c r="AI63" s="109" t="s">
        <v>155</v>
      </c>
      <c r="AJ63" s="109" t="s">
        <v>155</v>
      </c>
      <c r="AK63" s="109" t="s">
        <v>155</v>
      </c>
      <c r="AL63" s="109" t="s">
        <v>155</v>
      </c>
      <c r="AM63" s="109" t="s">
        <v>155</v>
      </c>
      <c r="AN63" s="109" t="s">
        <v>155</v>
      </c>
      <c r="AO63" s="109" t="s">
        <v>155</v>
      </c>
      <c r="AP63" s="109">
        <v>65.27</v>
      </c>
      <c r="AQ63" s="109">
        <v>8590</v>
      </c>
      <c r="AR63" s="109">
        <v>59472</v>
      </c>
      <c r="AS63" s="109" t="s">
        <v>601</v>
      </c>
      <c r="AT63" s="109">
        <v>63.78</v>
      </c>
      <c r="AU63" s="109">
        <v>8100</v>
      </c>
      <c r="AV63" s="109">
        <v>58613</v>
      </c>
      <c r="AW63" s="109" t="s">
        <v>425</v>
      </c>
    </row>
    <row r="64" spans="1:49" x14ac:dyDescent="0.15">
      <c r="A64" s="109" t="s">
        <v>602</v>
      </c>
      <c r="B64" s="109">
        <v>73.02</v>
      </c>
      <c r="C64" s="109">
        <v>4700</v>
      </c>
      <c r="D64" s="109">
        <v>67487</v>
      </c>
      <c r="E64" s="109" t="s">
        <v>481</v>
      </c>
      <c r="F64" s="109">
        <v>73.459999999999994</v>
      </c>
      <c r="G64" s="109">
        <v>4317</v>
      </c>
      <c r="H64" s="109">
        <v>67538</v>
      </c>
      <c r="I64" s="109" t="s">
        <v>603</v>
      </c>
      <c r="J64" s="109">
        <v>73.42</v>
      </c>
      <c r="K64" s="109">
        <v>4086</v>
      </c>
      <c r="L64" s="109">
        <v>67414</v>
      </c>
      <c r="M64" s="109" t="s">
        <v>425</v>
      </c>
      <c r="N64" s="109">
        <v>66.78</v>
      </c>
      <c r="O64" s="109">
        <v>4155</v>
      </c>
      <c r="P64" s="109">
        <v>64943</v>
      </c>
      <c r="Q64" s="109" t="s">
        <v>604</v>
      </c>
      <c r="R64" s="109">
        <v>74.72</v>
      </c>
      <c r="S64" s="109">
        <v>4020</v>
      </c>
      <c r="T64" s="109">
        <v>63043</v>
      </c>
      <c r="U64" s="109" t="s">
        <v>238</v>
      </c>
      <c r="V64" s="109">
        <v>74.33</v>
      </c>
      <c r="W64" s="109">
        <v>4285</v>
      </c>
      <c r="X64" s="109">
        <v>62710</v>
      </c>
      <c r="Y64" s="109" t="s">
        <v>238</v>
      </c>
      <c r="Z64" s="109">
        <v>64.569999999999993</v>
      </c>
      <c r="AA64" s="109">
        <v>4259</v>
      </c>
      <c r="AB64" s="109">
        <v>63377</v>
      </c>
      <c r="AC64" s="109" t="s">
        <v>605</v>
      </c>
      <c r="AD64" s="109">
        <v>65.02</v>
      </c>
      <c r="AE64" s="109">
        <v>4616</v>
      </c>
      <c r="AF64" s="109">
        <v>64384</v>
      </c>
      <c r="AG64" s="109" t="s">
        <v>606</v>
      </c>
      <c r="AH64" s="109">
        <v>64.02</v>
      </c>
      <c r="AI64" s="109">
        <v>4375</v>
      </c>
      <c r="AJ64" s="109">
        <v>64525</v>
      </c>
      <c r="AK64" s="109" t="s">
        <v>607</v>
      </c>
      <c r="AL64" s="109">
        <v>61.82</v>
      </c>
      <c r="AM64" s="109">
        <v>4259</v>
      </c>
      <c r="AN64" s="109">
        <v>65248</v>
      </c>
      <c r="AO64" s="109" t="s">
        <v>608</v>
      </c>
      <c r="AP64" s="109">
        <v>68.56</v>
      </c>
      <c r="AQ64" s="109">
        <v>4396</v>
      </c>
      <c r="AR64" s="109">
        <v>65698</v>
      </c>
      <c r="AS64" s="109" t="s">
        <v>609</v>
      </c>
      <c r="AT64" s="109">
        <v>67.53</v>
      </c>
      <c r="AU64" s="109">
        <v>4421</v>
      </c>
      <c r="AV64" s="109">
        <v>67298</v>
      </c>
      <c r="AW64" s="109" t="s">
        <v>610</v>
      </c>
    </row>
    <row r="65" spans="1:49" x14ac:dyDescent="0.15">
      <c r="A65" s="109" t="s">
        <v>611</v>
      </c>
      <c r="B65" s="109">
        <v>74.59</v>
      </c>
      <c r="C65" s="109">
        <v>8000</v>
      </c>
      <c r="D65" s="109">
        <v>58505</v>
      </c>
      <c r="E65" s="109" t="s">
        <v>205</v>
      </c>
      <c r="F65" s="109">
        <v>64.92</v>
      </c>
      <c r="G65" s="109">
        <v>8731</v>
      </c>
      <c r="H65" s="109">
        <v>58362</v>
      </c>
      <c r="I65" s="109" t="s">
        <v>165</v>
      </c>
      <c r="J65" s="109">
        <v>66.12</v>
      </c>
      <c r="K65" s="109">
        <v>8342</v>
      </c>
      <c r="L65" s="109">
        <v>57206</v>
      </c>
      <c r="M65" s="109" t="s">
        <v>317</v>
      </c>
      <c r="N65" s="109">
        <v>65.37</v>
      </c>
      <c r="O65" s="109">
        <v>8063</v>
      </c>
      <c r="P65" s="109">
        <v>56792</v>
      </c>
      <c r="Q65" s="109" t="s">
        <v>221</v>
      </c>
      <c r="R65" s="109">
        <v>64.77</v>
      </c>
      <c r="S65" s="109">
        <v>7879</v>
      </c>
      <c r="T65" s="109">
        <v>53138</v>
      </c>
      <c r="U65" s="109" t="s">
        <v>251</v>
      </c>
      <c r="V65" s="109">
        <v>65.08</v>
      </c>
      <c r="W65" s="109">
        <v>7358</v>
      </c>
      <c r="X65" s="109">
        <v>53233</v>
      </c>
      <c r="Y65" s="109" t="s">
        <v>252</v>
      </c>
      <c r="Z65" s="109">
        <v>62.68</v>
      </c>
      <c r="AA65" s="109">
        <v>6908</v>
      </c>
      <c r="AB65" s="109">
        <v>52953</v>
      </c>
      <c r="AC65" s="109" t="s">
        <v>253</v>
      </c>
      <c r="AD65" s="109">
        <v>64.88</v>
      </c>
      <c r="AE65" s="109">
        <v>7191</v>
      </c>
      <c r="AF65" s="109">
        <v>53108</v>
      </c>
      <c r="AG65" s="109" t="s">
        <v>254</v>
      </c>
      <c r="AH65" s="109">
        <v>67.17</v>
      </c>
      <c r="AI65" s="109">
        <v>7110</v>
      </c>
      <c r="AJ65" s="109">
        <v>53616</v>
      </c>
      <c r="AK65" s="109" t="s">
        <v>244</v>
      </c>
      <c r="AL65" s="109">
        <v>66.91</v>
      </c>
      <c r="AM65" s="109">
        <v>6963</v>
      </c>
      <c r="AN65" s="109">
        <v>54151</v>
      </c>
      <c r="AO65" s="109" t="s">
        <v>133</v>
      </c>
      <c r="AP65" s="109">
        <v>68.22</v>
      </c>
      <c r="AQ65" s="109">
        <v>7258</v>
      </c>
      <c r="AR65" s="109">
        <v>53292</v>
      </c>
      <c r="AS65" s="109" t="s">
        <v>255</v>
      </c>
      <c r="AT65" s="109">
        <v>68.22</v>
      </c>
      <c r="AU65" s="109">
        <v>7279</v>
      </c>
      <c r="AV65" s="109">
        <v>53649</v>
      </c>
      <c r="AW65" s="109" t="s">
        <v>136</v>
      </c>
    </row>
    <row r="66" spans="1:49" x14ac:dyDescent="0.15">
      <c r="A66" s="109" t="s">
        <v>612</v>
      </c>
      <c r="B66" s="109">
        <v>78.16</v>
      </c>
      <c r="C66" s="109">
        <v>9306</v>
      </c>
      <c r="D66" s="109">
        <v>66004</v>
      </c>
      <c r="E66" s="109" t="s">
        <v>253</v>
      </c>
      <c r="F66" s="109">
        <v>77.2</v>
      </c>
      <c r="G66" s="109">
        <v>9092</v>
      </c>
      <c r="H66" s="109">
        <v>64248</v>
      </c>
      <c r="I66" s="109" t="s">
        <v>284</v>
      </c>
      <c r="J66" s="109">
        <v>74.38</v>
      </c>
      <c r="K66" s="109">
        <v>8487</v>
      </c>
      <c r="L66" s="109">
        <v>62568</v>
      </c>
      <c r="M66" s="109" t="s">
        <v>410</v>
      </c>
      <c r="N66" s="109">
        <v>76.17</v>
      </c>
      <c r="O66" s="109">
        <v>8068</v>
      </c>
      <c r="P66" s="109">
        <v>56812</v>
      </c>
      <c r="Q66" s="109" t="s">
        <v>613</v>
      </c>
      <c r="R66" s="109">
        <v>76.739999999999995</v>
      </c>
      <c r="S66" s="109">
        <v>6978</v>
      </c>
      <c r="T66" s="109">
        <v>55267</v>
      </c>
      <c r="U66" s="109" t="s">
        <v>614</v>
      </c>
      <c r="V66" s="109">
        <v>75.2</v>
      </c>
      <c r="W66" s="109">
        <v>7312</v>
      </c>
      <c r="X66" s="109">
        <v>53369</v>
      </c>
      <c r="Y66" s="109" t="s">
        <v>297</v>
      </c>
      <c r="Z66" s="109">
        <v>73.87</v>
      </c>
      <c r="AA66" s="109">
        <v>8000</v>
      </c>
      <c r="AB66" s="109">
        <v>53591</v>
      </c>
      <c r="AC66" s="109" t="s">
        <v>475</v>
      </c>
      <c r="AD66" s="109">
        <v>81.58</v>
      </c>
      <c r="AE66" s="109">
        <v>8080</v>
      </c>
      <c r="AF66" s="109">
        <v>54841</v>
      </c>
      <c r="AG66" s="109" t="s">
        <v>266</v>
      </c>
      <c r="AH66" s="109">
        <v>79.599999999999994</v>
      </c>
      <c r="AI66" s="109">
        <v>8981</v>
      </c>
      <c r="AJ66" s="109">
        <v>57671</v>
      </c>
      <c r="AK66" s="109" t="s">
        <v>292</v>
      </c>
      <c r="AL66" s="109">
        <v>75.97</v>
      </c>
      <c r="AM66" s="109">
        <v>7907</v>
      </c>
      <c r="AN66" s="109">
        <v>66731</v>
      </c>
      <c r="AO66" s="109" t="s">
        <v>319</v>
      </c>
      <c r="AP66" s="109">
        <v>77.75</v>
      </c>
      <c r="AQ66" s="109">
        <v>8160</v>
      </c>
      <c r="AR66" s="109">
        <v>63406</v>
      </c>
      <c r="AS66" s="109" t="s">
        <v>249</v>
      </c>
      <c r="AT66" s="109">
        <v>76.08</v>
      </c>
      <c r="AU66" s="109">
        <v>8638</v>
      </c>
      <c r="AV66" s="109">
        <v>64377</v>
      </c>
      <c r="AW66" s="109" t="s">
        <v>313</v>
      </c>
    </row>
    <row r="67" spans="1:49" x14ac:dyDescent="0.15">
      <c r="A67" s="109" t="s">
        <v>615</v>
      </c>
      <c r="B67" s="109">
        <v>82.69</v>
      </c>
      <c r="C67" s="109">
        <v>7683</v>
      </c>
      <c r="D67" s="109">
        <v>63723</v>
      </c>
      <c r="E67" s="109" t="s">
        <v>263</v>
      </c>
      <c r="F67" s="109">
        <v>81.81</v>
      </c>
      <c r="G67" s="109">
        <v>8247</v>
      </c>
      <c r="H67" s="109">
        <v>59540</v>
      </c>
      <c r="I67" s="109" t="s">
        <v>206</v>
      </c>
      <c r="J67" s="109">
        <v>75.56</v>
      </c>
      <c r="K67" s="109">
        <v>8220</v>
      </c>
      <c r="L67" s="109">
        <v>58747</v>
      </c>
      <c r="M67" s="109" t="s">
        <v>140</v>
      </c>
      <c r="N67" s="109" t="s">
        <v>155</v>
      </c>
      <c r="O67" s="109" t="s">
        <v>155</v>
      </c>
      <c r="P67" s="109" t="s">
        <v>155</v>
      </c>
      <c r="Q67" s="109" t="s">
        <v>155</v>
      </c>
      <c r="R67" s="109" t="s">
        <v>155</v>
      </c>
      <c r="S67" s="109" t="s">
        <v>155</v>
      </c>
      <c r="T67" s="109" t="s">
        <v>155</v>
      </c>
      <c r="U67" s="109" t="s">
        <v>155</v>
      </c>
      <c r="V67" s="109" t="s">
        <v>155</v>
      </c>
      <c r="W67" s="109" t="s">
        <v>155</v>
      </c>
      <c r="X67" s="109" t="s">
        <v>155</v>
      </c>
      <c r="Y67" s="109" t="s">
        <v>155</v>
      </c>
      <c r="Z67" s="109" t="s">
        <v>155</v>
      </c>
      <c r="AA67" s="109" t="s">
        <v>155</v>
      </c>
      <c r="AB67" s="109" t="s">
        <v>155</v>
      </c>
      <c r="AC67" s="109" t="s">
        <v>155</v>
      </c>
      <c r="AD67" s="109" t="s">
        <v>155</v>
      </c>
      <c r="AE67" s="109" t="s">
        <v>155</v>
      </c>
      <c r="AF67" s="109" t="s">
        <v>155</v>
      </c>
      <c r="AG67" s="109" t="s">
        <v>155</v>
      </c>
      <c r="AH67" s="109" t="s">
        <v>155</v>
      </c>
      <c r="AI67" s="109" t="s">
        <v>155</v>
      </c>
      <c r="AJ67" s="109" t="s">
        <v>155</v>
      </c>
      <c r="AK67" s="109" t="s">
        <v>155</v>
      </c>
      <c r="AL67" s="109" t="s">
        <v>155</v>
      </c>
      <c r="AM67" s="109" t="s">
        <v>155</v>
      </c>
      <c r="AN67" s="109" t="s">
        <v>155</v>
      </c>
      <c r="AO67" s="109" t="s">
        <v>155</v>
      </c>
      <c r="AP67" s="109" t="s">
        <v>155</v>
      </c>
      <c r="AQ67" s="109" t="s">
        <v>155</v>
      </c>
      <c r="AR67" s="109" t="s">
        <v>155</v>
      </c>
      <c r="AS67" s="109" t="s">
        <v>155</v>
      </c>
      <c r="AT67" s="109" t="s">
        <v>155</v>
      </c>
      <c r="AU67" s="109" t="s">
        <v>155</v>
      </c>
      <c r="AV67" s="109" t="s">
        <v>155</v>
      </c>
      <c r="AW67" s="109" t="s">
        <v>155</v>
      </c>
    </row>
    <row r="68" spans="1:49" x14ac:dyDescent="0.15">
      <c r="A68" s="109" t="s">
        <v>616</v>
      </c>
      <c r="B68" s="109">
        <v>85.38</v>
      </c>
      <c r="C68" s="109">
        <v>15244</v>
      </c>
      <c r="D68" s="109">
        <v>58014</v>
      </c>
      <c r="E68" s="109" t="s">
        <v>496</v>
      </c>
      <c r="F68" s="109">
        <v>87.56</v>
      </c>
      <c r="G68" s="109">
        <v>14028</v>
      </c>
      <c r="H68" s="109">
        <v>58408</v>
      </c>
      <c r="I68" s="109" t="s">
        <v>172</v>
      </c>
      <c r="J68" s="109">
        <v>86.79</v>
      </c>
      <c r="K68" s="109">
        <v>13124</v>
      </c>
      <c r="L68" s="109">
        <v>57867</v>
      </c>
      <c r="M68" s="109" t="s">
        <v>278</v>
      </c>
      <c r="N68" s="109" t="s">
        <v>155</v>
      </c>
      <c r="O68" s="109" t="s">
        <v>155</v>
      </c>
      <c r="P68" s="109" t="s">
        <v>155</v>
      </c>
      <c r="Q68" s="109" t="s">
        <v>155</v>
      </c>
      <c r="R68" s="109" t="s">
        <v>155</v>
      </c>
      <c r="S68" s="109" t="s">
        <v>155</v>
      </c>
      <c r="T68" s="109" t="s">
        <v>155</v>
      </c>
      <c r="U68" s="109" t="s">
        <v>155</v>
      </c>
      <c r="V68" s="109" t="s">
        <v>155</v>
      </c>
      <c r="W68" s="109" t="s">
        <v>155</v>
      </c>
      <c r="X68" s="109" t="s">
        <v>155</v>
      </c>
      <c r="Y68" s="109" t="s">
        <v>155</v>
      </c>
      <c r="Z68" s="109" t="s">
        <v>155</v>
      </c>
      <c r="AA68" s="109" t="s">
        <v>155</v>
      </c>
      <c r="AB68" s="109" t="s">
        <v>155</v>
      </c>
      <c r="AC68" s="109" t="s">
        <v>155</v>
      </c>
      <c r="AD68" s="109" t="s">
        <v>155</v>
      </c>
      <c r="AE68" s="109" t="s">
        <v>155</v>
      </c>
      <c r="AF68" s="109" t="s">
        <v>155</v>
      </c>
      <c r="AG68" s="109" t="s">
        <v>155</v>
      </c>
      <c r="AH68" s="109" t="s">
        <v>155</v>
      </c>
      <c r="AI68" s="109" t="s">
        <v>155</v>
      </c>
      <c r="AJ68" s="109" t="s">
        <v>155</v>
      </c>
      <c r="AK68" s="109" t="s">
        <v>155</v>
      </c>
      <c r="AL68" s="109" t="s">
        <v>155</v>
      </c>
      <c r="AM68" s="109" t="s">
        <v>155</v>
      </c>
      <c r="AN68" s="109" t="s">
        <v>155</v>
      </c>
      <c r="AO68" s="109" t="s">
        <v>155</v>
      </c>
      <c r="AP68" s="109" t="s">
        <v>155</v>
      </c>
      <c r="AQ68" s="109" t="s">
        <v>155</v>
      </c>
      <c r="AR68" s="109" t="s">
        <v>155</v>
      </c>
      <c r="AS68" s="109" t="s">
        <v>155</v>
      </c>
      <c r="AT68" s="109" t="s">
        <v>155</v>
      </c>
      <c r="AU68" s="109" t="s">
        <v>155</v>
      </c>
      <c r="AV68" s="109" t="s">
        <v>155</v>
      </c>
      <c r="AW68" s="109" t="s">
        <v>155</v>
      </c>
    </row>
    <row r="69" spans="1:49" x14ac:dyDescent="0.15">
      <c r="A69" s="109" t="s">
        <v>617</v>
      </c>
      <c r="B69" s="109">
        <v>85.56</v>
      </c>
      <c r="C69" s="109">
        <v>11636</v>
      </c>
      <c r="D69" s="109">
        <v>64002</v>
      </c>
      <c r="E69" s="109" t="s">
        <v>514</v>
      </c>
      <c r="F69" s="109" t="s">
        <v>155</v>
      </c>
      <c r="G69" s="109" t="s">
        <v>155</v>
      </c>
      <c r="H69" s="109" t="s">
        <v>155</v>
      </c>
      <c r="I69" s="109" t="s">
        <v>155</v>
      </c>
      <c r="J69" s="109">
        <v>74.81</v>
      </c>
      <c r="K69" s="109">
        <v>5746</v>
      </c>
      <c r="L69" s="109">
        <v>62661</v>
      </c>
      <c r="M69" s="109" t="s">
        <v>283</v>
      </c>
      <c r="N69" s="109">
        <v>73.72</v>
      </c>
      <c r="O69" s="109">
        <v>5923</v>
      </c>
      <c r="P69" s="109">
        <v>60750</v>
      </c>
      <c r="Q69" s="109" t="s">
        <v>141</v>
      </c>
      <c r="R69" s="109">
        <v>74.72</v>
      </c>
      <c r="S69" s="109">
        <v>6128</v>
      </c>
      <c r="T69" s="109">
        <v>62762</v>
      </c>
      <c r="U69" s="109" t="s">
        <v>157</v>
      </c>
      <c r="V69" s="109">
        <v>77.12</v>
      </c>
      <c r="W69" s="109">
        <v>6819</v>
      </c>
      <c r="X69" s="109">
        <v>62269</v>
      </c>
      <c r="Y69" s="109" t="s">
        <v>241</v>
      </c>
      <c r="Z69" s="109">
        <v>69.16</v>
      </c>
      <c r="AA69" s="109">
        <v>6330</v>
      </c>
      <c r="AB69" s="109">
        <v>62231</v>
      </c>
      <c r="AC69" s="109" t="s">
        <v>618</v>
      </c>
      <c r="AD69" s="109">
        <v>80.099999999999994</v>
      </c>
      <c r="AE69" s="109">
        <v>8004</v>
      </c>
      <c r="AF69" s="109">
        <v>62398</v>
      </c>
      <c r="AG69" s="109" t="s">
        <v>166</v>
      </c>
      <c r="AH69" s="109">
        <v>79.650000000000006</v>
      </c>
      <c r="AI69" s="109">
        <v>7783</v>
      </c>
      <c r="AJ69" s="109">
        <v>61194</v>
      </c>
      <c r="AK69" s="109" t="s">
        <v>146</v>
      </c>
      <c r="AL69" s="109">
        <v>76.459999999999994</v>
      </c>
      <c r="AM69" s="109">
        <v>8467</v>
      </c>
      <c r="AN69" s="109">
        <v>60975</v>
      </c>
      <c r="AO69" s="109" t="s">
        <v>243</v>
      </c>
      <c r="AP69" s="109">
        <v>80.72</v>
      </c>
      <c r="AQ69" s="109">
        <v>8093</v>
      </c>
      <c r="AR69" s="109">
        <v>60568</v>
      </c>
      <c r="AS69" s="109" t="s">
        <v>160</v>
      </c>
      <c r="AT69" s="109">
        <v>78.010000000000005</v>
      </c>
      <c r="AU69" s="109">
        <v>8506</v>
      </c>
      <c r="AV69" s="109">
        <v>61240</v>
      </c>
      <c r="AW69" s="109" t="s">
        <v>444</v>
      </c>
    </row>
    <row r="70" spans="1:49" x14ac:dyDescent="0.15">
      <c r="A70" s="109" t="s">
        <v>619</v>
      </c>
      <c r="B70" s="109">
        <v>85.92</v>
      </c>
      <c r="C70" s="109">
        <v>14869</v>
      </c>
      <c r="D70" s="109">
        <v>54439</v>
      </c>
      <c r="E70" s="109" t="s">
        <v>556</v>
      </c>
      <c r="F70" s="109">
        <v>77.540000000000006</v>
      </c>
      <c r="G70" s="109">
        <v>13871</v>
      </c>
      <c r="H70" s="109">
        <v>54563</v>
      </c>
      <c r="I70" s="109" t="s">
        <v>135</v>
      </c>
      <c r="J70" s="109">
        <v>80.739999999999995</v>
      </c>
      <c r="K70" s="109">
        <v>12353</v>
      </c>
      <c r="L70" s="109">
        <v>54630</v>
      </c>
      <c r="M70" s="109" t="s">
        <v>199</v>
      </c>
      <c r="N70" s="109">
        <v>71.95</v>
      </c>
      <c r="O70" s="109">
        <v>12363</v>
      </c>
      <c r="P70" s="109">
        <v>53202</v>
      </c>
      <c r="Q70" s="109" t="s">
        <v>188</v>
      </c>
      <c r="R70" s="109" t="s">
        <v>155</v>
      </c>
      <c r="S70" s="109" t="s">
        <v>155</v>
      </c>
      <c r="T70" s="109" t="s">
        <v>155</v>
      </c>
      <c r="U70" s="109" t="s">
        <v>155</v>
      </c>
      <c r="V70" s="109">
        <v>75.14</v>
      </c>
      <c r="W70" s="109">
        <v>11233</v>
      </c>
      <c r="X70" s="109">
        <v>51450</v>
      </c>
      <c r="Y70" s="109" t="s">
        <v>479</v>
      </c>
      <c r="Z70" s="109" t="s">
        <v>155</v>
      </c>
      <c r="AA70" s="109" t="s">
        <v>155</v>
      </c>
      <c r="AB70" s="109" t="s">
        <v>155</v>
      </c>
      <c r="AC70" s="109" t="s">
        <v>155</v>
      </c>
      <c r="AD70" s="109">
        <v>74.34</v>
      </c>
      <c r="AE70" s="109">
        <v>10938</v>
      </c>
      <c r="AF70" s="109">
        <v>51962</v>
      </c>
      <c r="AG70" s="109" t="s">
        <v>201</v>
      </c>
      <c r="AH70" s="109" t="s">
        <v>155</v>
      </c>
      <c r="AI70" s="109" t="s">
        <v>155</v>
      </c>
      <c r="AJ70" s="109" t="s">
        <v>155</v>
      </c>
      <c r="AK70" s="109" t="s">
        <v>155</v>
      </c>
      <c r="AL70" s="109">
        <v>58.88</v>
      </c>
      <c r="AM70" s="109">
        <v>6771</v>
      </c>
      <c r="AN70" s="109">
        <v>50880</v>
      </c>
      <c r="AO70" s="109" t="s">
        <v>530</v>
      </c>
      <c r="AP70" s="109">
        <v>64.89</v>
      </c>
      <c r="AQ70" s="109">
        <v>9652</v>
      </c>
      <c r="AR70" s="109">
        <v>50902</v>
      </c>
      <c r="AS70" s="109" t="s">
        <v>205</v>
      </c>
      <c r="AT70" s="109">
        <v>65.13</v>
      </c>
      <c r="AU70" s="109">
        <v>9267</v>
      </c>
      <c r="AV70" s="109">
        <v>51204</v>
      </c>
      <c r="AW70" s="109" t="s">
        <v>136</v>
      </c>
    </row>
    <row r="71" spans="1:49" x14ac:dyDescent="0.15">
      <c r="A71" s="109" t="s">
        <v>620</v>
      </c>
      <c r="B71" s="109">
        <v>86.85</v>
      </c>
      <c r="C71" s="109">
        <v>9301</v>
      </c>
      <c r="D71" s="109">
        <v>56640</v>
      </c>
      <c r="E71" s="109" t="s">
        <v>202</v>
      </c>
      <c r="F71" s="109">
        <v>86.39</v>
      </c>
      <c r="G71" s="109">
        <v>8554</v>
      </c>
      <c r="H71" s="109">
        <v>56678</v>
      </c>
      <c r="I71" s="109" t="s">
        <v>204</v>
      </c>
      <c r="J71" s="109">
        <v>87.24</v>
      </c>
      <c r="K71" s="109">
        <v>9104</v>
      </c>
      <c r="L71" s="109">
        <v>55566</v>
      </c>
      <c r="M71" s="109" t="s">
        <v>193</v>
      </c>
      <c r="N71" s="109">
        <v>85.15</v>
      </c>
      <c r="O71" s="109">
        <v>9303</v>
      </c>
      <c r="P71" s="109">
        <v>52961</v>
      </c>
      <c r="Q71" s="109" t="s">
        <v>621</v>
      </c>
      <c r="R71" s="109">
        <v>83.01</v>
      </c>
      <c r="S71" s="109">
        <v>9262</v>
      </c>
      <c r="T71" s="109">
        <v>52545</v>
      </c>
      <c r="U71" s="109" t="s">
        <v>192</v>
      </c>
      <c r="V71" s="109">
        <v>81.17</v>
      </c>
      <c r="W71" s="109">
        <v>8894</v>
      </c>
      <c r="X71" s="109">
        <v>51695</v>
      </c>
      <c r="Y71" s="109" t="s">
        <v>193</v>
      </c>
      <c r="Z71" s="109">
        <v>80.08</v>
      </c>
      <c r="AA71" s="109">
        <v>8727</v>
      </c>
      <c r="AB71" s="109">
        <v>52849</v>
      </c>
      <c r="AC71" s="109" t="s">
        <v>194</v>
      </c>
      <c r="AD71" s="109">
        <v>80.819999999999993</v>
      </c>
      <c r="AE71" s="109">
        <v>8808</v>
      </c>
      <c r="AF71" s="109">
        <v>56589</v>
      </c>
      <c r="AG71" s="109" t="s">
        <v>195</v>
      </c>
      <c r="AH71" s="109">
        <v>81.09</v>
      </c>
      <c r="AI71" s="109">
        <v>9265</v>
      </c>
      <c r="AJ71" s="109">
        <v>56702</v>
      </c>
      <c r="AK71" s="109" t="s">
        <v>196</v>
      </c>
      <c r="AL71" s="109">
        <v>79.650000000000006</v>
      </c>
      <c r="AM71" s="109">
        <v>8382</v>
      </c>
      <c r="AN71" s="109">
        <v>56134</v>
      </c>
      <c r="AO71" s="109" t="s">
        <v>197</v>
      </c>
      <c r="AP71" s="109">
        <v>80.42</v>
      </c>
      <c r="AQ71" s="109">
        <v>8430</v>
      </c>
      <c r="AR71" s="109">
        <v>55845</v>
      </c>
      <c r="AS71" s="109" t="s">
        <v>198</v>
      </c>
      <c r="AT71" s="109">
        <v>80.709999999999994</v>
      </c>
      <c r="AU71" s="109">
        <v>8402</v>
      </c>
      <c r="AV71" s="109">
        <v>56551</v>
      </c>
      <c r="AW71" s="109" t="s">
        <v>195</v>
      </c>
    </row>
    <row r="72" spans="1:49" x14ac:dyDescent="0.15">
      <c r="A72" s="109" t="s">
        <v>622</v>
      </c>
      <c r="B72" s="109">
        <v>87</v>
      </c>
      <c r="C72" s="109">
        <v>8940</v>
      </c>
      <c r="D72" s="109">
        <v>59857</v>
      </c>
      <c r="E72" s="109" t="s">
        <v>273</v>
      </c>
      <c r="F72" s="109">
        <v>82.8</v>
      </c>
      <c r="G72" s="109">
        <v>9457</v>
      </c>
      <c r="H72" s="109">
        <v>59059</v>
      </c>
      <c r="I72" s="109" t="s">
        <v>521</v>
      </c>
      <c r="J72" s="109">
        <v>87.61</v>
      </c>
      <c r="K72" s="109">
        <v>10122</v>
      </c>
      <c r="L72" s="109">
        <v>58408</v>
      </c>
      <c r="M72" s="109" t="s">
        <v>278</v>
      </c>
      <c r="N72" s="109">
        <v>86.27</v>
      </c>
      <c r="O72" s="109">
        <v>11381</v>
      </c>
      <c r="P72" s="109">
        <v>40340</v>
      </c>
      <c r="Q72" s="109" t="s">
        <v>208</v>
      </c>
      <c r="R72" s="109">
        <v>78.55</v>
      </c>
      <c r="S72" s="109">
        <v>9989</v>
      </c>
      <c r="T72" s="109">
        <v>41456</v>
      </c>
      <c r="U72" s="109" t="s">
        <v>210</v>
      </c>
      <c r="V72" s="109">
        <v>84.01</v>
      </c>
      <c r="W72" s="109">
        <v>10067</v>
      </c>
      <c r="X72" s="109">
        <v>35721</v>
      </c>
      <c r="Y72" s="109" t="s">
        <v>186</v>
      </c>
      <c r="Z72" s="109">
        <v>83.34</v>
      </c>
      <c r="AA72" s="109">
        <v>10022</v>
      </c>
      <c r="AB72" s="109">
        <v>36500</v>
      </c>
      <c r="AC72" s="109" t="s">
        <v>209</v>
      </c>
      <c r="AD72" s="109">
        <v>82.57</v>
      </c>
      <c r="AE72" s="109">
        <v>9824</v>
      </c>
      <c r="AF72" s="109">
        <v>36704</v>
      </c>
      <c r="AG72" s="109" t="s">
        <v>211</v>
      </c>
      <c r="AH72" s="109">
        <v>82.12</v>
      </c>
      <c r="AI72" s="109">
        <v>10983</v>
      </c>
      <c r="AJ72" s="109">
        <v>37764</v>
      </c>
      <c r="AK72" s="109" t="s">
        <v>212</v>
      </c>
      <c r="AL72" s="109">
        <v>77.98</v>
      </c>
      <c r="AM72" s="109">
        <v>11393</v>
      </c>
      <c r="AN72" s="109">
        <v>39210</v>
      </c>
      <c r="AO72" s="109" t="s">
        <v>213</v>
      </c>
      <c r="AP72" s="109">
        <v>75.52</v>
      </c>
      <c r="AQ72" s="109">
        <v>10149</v>
      </c>
      <c r="AR72" s="109">
        <v>40340</v>
      </c>
      <c r="AS72" s="109" t="s">
        <v>214</v>
      </c>
      <c r="AT72" s="109">
        <v>76.430000000000007</v>
      </c>
      <c r="AU72" s="109">
        <v>10530</v>
      </c>
      <c r="AV72" s="109">
        <v>37207</v>
      </c>
      <c r="AW72" s="109" t="s">
        <v>215</v>
      </c>
    </row>
    <row r="73" spans="1:49" x14ac:dyDescent="0.15">
      <c r="A73" s="109" t="s">
        <v>623</v>
      </c>
      <c r="B73" s="109">
        <v>87.7</v>
      </c>
      <c r="C73" s="109">
        <v>11961</v>
      </c>
      <c r="D73" s="109">
        <v>37749</v>
      </c>
      <c r="E73" s="109" t="s">
        <v>624</v>
      </c>
      <c r="F73" s="109">
        <v>86.95</v>
      </c>
      <c r="G73" s="109">
        <v>11204</v>
      </c>
      <c r="H73" s="109">
        <v>37749</v>
      </c>
      <c r="I73" s="109" t="s">
        <v>207</v>
      </c>
      <c r="J73" s="109">
        <v>86.66</v>
      </c>
      <c r="K73" s="109">
        <v>10929</v>
      </c>
      <c r="L73" s="109">
        <v>36074</v>
      </c>
      <c r="M73" s="109" t="s">
        <v>625</v>
      </c>
      <c r="N73" s="109">
        <v>88.97</v>
      </c>
      <c r="O73" s="109">
        <v>12067</v>
      </c>
      <c r="P73" s="109">
        <v>35631</v>
      </c>
      <c r="Q73" s="109" t="s">
        <v>626</v>
      </c>
      <c r="R73" s="109">
        <v>88.88</v>
      </c>
      <c r="S73" s="109">
        <v>11310</v>
      </c>
      <c r="T73" s="109">
        <v>35398</v>
      </c>
      <c r="U73" s="109" t="s">
        <v>182</v>
      </c>
      <c r="V73" s="109">
        <v>94.18</v>
      </c>
      <c r="W73" s="109">
        <v>13667</v>
      </c>
      <c r="X73" s="109">
        <v>35103</v>
      </c>
      <c r="Y73" s="109" t="s">
        <v>183</v>
      </c>
      <c r="Z73" s="109" t="s">
        <v>155</v>
      </c>
      <c r="AA73" s="109" t="s">
        <v>155</v>
      </c>
      <c r="AB73" s="109" t="s">
        <v>155</v>
      </c>
      <c r="AC73" s="109" t="s">
        <v>155</v>
      </c>
      <c r="AD73" s="109" t="s">
        <v>155</v>
      </c>
      <c r="AE73" s="109" t="s">
        <v>155</v>
      </c>
      <c r="AF73" s="109" t="s">
        <v>155</v>
      </c>
      <c r="AG73" s="109" t="s">
        <v>155</v>
      </c>
      <c r="AH73" s="109" t="s">
        <v>155</v>
      </c>
      <c r="AI73" s="109" t="s">
        <v>155</v>
      </c>
      <c r="AJ73" s="109" t="s">
        <v>155</v>
      </c>
      <c r="AK73" s="109" t="s">
        <v>155</v>
      </c>
      <c r="AL73" s="109" t="s">
        <v>155</v>
      </c>
      <c r="AM73" s="109" t="s">
        <v>155</v>
      </c>
      <c r="AN73" s="109" t="s">
        <v>155</v>
      </c>
      <c r="AO73" s="109" t="s">
        <v>155</v>
      </c>
      <c r="AP73" s="109">
        <v>91.34</v>
      </c>
      <c r="AQ73" s="109">
        <v>12731</v>
      </c>
      <c r="AR73" s="109">
        <v>37164</v>
      </c>
      <c r="AS73" s="109" t="s">
        <v>184</v>
      </c>
      <c r="AT73" s="109">
        <v>90.83</v>
      </c>
      <c r="AU73" s="109">
        <v>11662</v>
      </c>
      <c r="AV73" s="109">
        <v>37331</v>
      </c>
      <c r="AW73" s="109" t="s">
        <v>185</v>
      </c>
    </row>
    <row r="74" spans="1:49" x14ac:dyDescent="0.15">
      <c r="A74" s="109" t="s">
        <v>627</v>
      </c>
      <c r="B74" s="109">
        <v>88.47</v>
      </c>
      <c r="C74" s="109">
        <v>9314</v>
      </c>
      <c r="D74" s="109">
        <v>58480</v>
      </c>
      <c r="E74" s="109" t="s">
        <v>495</v>
      </c>
      <c r="F74" s="109" t="s">
        <v>155</v>
      </c>
      <c r="G74" s="109" t="s">
        <v>155</v>
      </c>
      <c r="H74" s="109" t="s">
        <v>155</v>
      </c>
      <c r="I74" s="109" t="s">
        <v>155</v>
      </c>
      <c r="J74" s="109" t="s">
        <v>155</v>
      </c>
      <c r="K74" s="109" t="s">
        <v>155</v>
      </c>
      <c r="L74" s="109" t="s">
        <v>155</v>
      </c>
      <c r="M74" s="109" t="s">
        <v>155</v>
      </c>
      <c r="N74" s="109" t="s">
        <v>155</v>
      </c>
      <c r="O74" s="109" t="s">
        <v>155</v>
      </c>
      <c r="P74" s="109" t="s">
        <v>155</v>
      </c>
      <c r="Q74" s="109" t="s">
        <v>155</v>
      </c>
      <c r="R74" s="109" t="s">
        <v>155</v>
      </c>
      <c r="S74" s="109" t="s">
        <v>155</v>
      </c>
      <c r="T74" s="109" t="s">
        <v>155</v>
      </c>
      <c r="U74" s="109" t="s">
        <v>155</v>
      </c>
      <c r="V74" s="109" t="s">
        <v>155</v>
      </c>
      <c r="W74" s="109" t="s">
        <v>155</v>
      </c>
      <c r="X74" s="109" t="s">
        <v>155</v>
      </c>
      <c r="Y74" s="109" t="s">
        <v>155</v>
      </c>
      <c r="Z74" s="109" t="s">
        <v>155</v>
      </c>
      <c r="AA74" s="109" t="s">
        <v>155</v>
      </c>
      <c r="AB74" s="109" t="s">
        <v>155</v>
      </c>
      <c r="AC74" s="109" t="s">
        <v>155</v>
      </c>
      <c r="AD74" s="109" t="s">
        <v>155</v>
      </c>
      <c r="AE74" s="109" t="s">
        <v>155</v>
      </c>
      <c r="AF74" s="109" t="s">
        <v>155</v>
      </c>
      <c r="AG74" s="109" t="s">
        <v>155</v>
      </c>
      <c r="AH74" s="109" t="s">
        <v>155</v>
      </c>
      <c r="AI74" s="109" t="s">
        <v>155</v>
      </c>
      <c r="AJ74" s="109" t="s">
        <v>155</v>
      </c>
      <c r="AK74" s="109" t="s">
        <v>155</v>
      </c>
      <c r="AL74" s="109" t="s">
        <v>155</v>
      </c>
      <c r="AM74" s="109" t="s">
        <v>155</v>
      </c>
      <c r="AN74" s="109" t="s">
        <v>155</v>
      </c>
      <c r="AO74" s="109" t="s">
        <v>155</v>
      </c>
      <c r="AP74" s="109" t="s">
        <v>155</v>
      </c>
      <c r="AQ74" s="109" t="s">
        <v>155</v>
      </c>
      <c r="AR74" s="109" t="s">
        <v>155</v>
      </c>
      <c r="AS74" s="109" t="s">
        <v>155</v>
      </c>
      <c r="AT74" s="109" t="s">
        <v>155</v>
      </c>
      <c r="AU74" s="109" t="s">
        <v>155</v>
      </c>
      <c r="AV74" s="109" t="s">
        <v>155</v>
      </c>
      <c r="AW74" s="109" t="s">
        <v>155</v>
      </c>
    </row>
    <row r="75" spans="1:49" x14ac:dyDescent="0.15">
      <c r="A75" s="109" t="s">
        <v>628</v>
      </c>
      <c r="B75" s="109">
        <v>92.57</v>
      </c>
      <c r="C75" s="109">
        <v>14638</v>
      </c>
      <c r="D75" s="109">
        <v>69945</v>
      </c>
      <c r="E75" s="109" t="s">
        <v>286</v>
      </c>
      <c r="F75" s="109">
        <v>91.08</v>
      </c>
      <c r="G75" s="109">
        <v>14752</v>
      </c>
      <c r="H75" s="109">
        <v>68834</v>
      </c>
      <c r="I75" s="109" t="s">
        <v>286</v>
      </c>
      <c r="J75" s="109">
        <v>89.14</v>
      </c>
      <c r="K75" s="109">
        <v>13784</v>
      </c>
      <c r="L75" s="109">
        <v>67522</v>
      </c>
      <c r="M75" s="109" t="s">
        <v>515</v>
      </c>
      <c r="N75" s="109">
        <v>87.35</v>
      </c>
      <c r="O75" s="109">
        <v>13627</v>
      </c>
      <c r="P75" s="109">
        <v>65405</v>
      </c>
      <c r="Q75" s="109" t="s">
        <v>514</v>
      </c>
      <c r="R75" s="109">
        <v>85.09</v>
      </c>
      <c r="S75" s="109">
        <v>13344</v>
      </c>
      <c r="T75" s="109">
        <v>62042</v>
      </c>
      <c r="U75" s="109" t="s">
        <v>467</v>
      </c>
      <c r="V75" s="109">
        <v>85.92</v>
      </c>
      <c r="W75" s="109">
        <v>13709</v>
      </c>
      <c r="X75" s="109">
        <v>59748</v>
      </c>
      <c r="Y75" s="109" t="s">
        <v>493</v>
      </c>
      <c r="Z75" s="109">
        <v>86.12</v>
      </c>
      <c r="AA75" s="109">
        <v>13683</v>
      </c>
      <c r="AB75" s="109">
        <v>60737</v>
      </c>
      <c r="AC75" s="109" t="s">
        <v>399</v>
      </c>
      <c r="AD75" s="109">
        <v>89.18</v>
      </c>
      <c r="AE75" s="109">
        <v>14475</v>
      </c>
      <c r="AF75" s="109">
        <v>60291</v>
      </c>
      <c r="AG75" s="109" t="s">
        <v>199</v>
      </c>
      <c r="AH75" s="109">
        <v>85.07</v>
      </c>
      <c r="AI75" s="109">
        <v>13728</v>
      </c>
      <c r="AJ75" s="109">
        <v>57735</v>
      </c>
      <c r="AK75" s="109" t="s">
        <v>629</v>
      </c>
      <c r="AL75" s="109">
        <v>85.96</v>
      </c>
      <c r="AM75" s="109">
        <v>13644</v>
      </c>
      <c r="AN75" s="109">
        <v>55932</v>
      </c>
      <c r="AO75" s="109" t="s">
        <v>235</v>
      </c>
      <c r="AP75" s="109">
        <v>81.040000000000006</v>
      </c>
      <c r="AQ75" s="109">
        <v>13362</v>
      </c>
      <c r="AR75" s="109">
        <v>55886</v>
      </c>
      <c r="AS75" s="109" t="s">
        <v>534</v>
      </c>
      <c r="AT75" s="109">
        <v>83.11</v>
      </c>
      <c r="AU75" s="109">
        <v>14140</v>
      </c>
      <c r="AV75" s="109">
        <v>56556</v>
      </c>
      <c r="AW75" s="109" t="s">
        <v>167</v>
      </c>
    </row>
    <row r="76" spans="1:49" x14ac:dyDescent="0.15">
      <c r="A76" s="109" t="s">
        <v>630</v>
      </c>
      <c r="B76" s="109">
        <v>93.2</v>
      </c>
      <c r="C76" s="109">
        <v>14073</v>
      </c>
      <c r="D76" s="109">
        <v>82944</v>
      </c>
      <c r="E76" s="109" t="s">
        <v>631</v>
      </c>
      <c r="F76" s="109">
        <v>94.07</v>
      </c>
      <c r="G76" s="109">
        <v>13482</v>
      </c>
      <c r="H76" s="109">
        <v>80229</v>
      </c>
      <c r="I76" s="109" t="s">
        <v>527</v>
      </c>
      <c r="J76" s="109">
        <v>90.23</v>
      </c>
      <c r="K76" s="109">
        <v>12932</v>
      </c>
      <c r="L76" s="109">
        <v>78119</v>
      </c>
      <c r="M76" s="109" t="s">
        <v>317</v>
      </c>
      <c r="N76" s="109">
        <v>91.93</v>
      </c>
      <c r="O76" s="109">
        <v>12935</v>
      </c>
      <c r="P76" s="109">
        <v>70637</v>
      </c>
      <c r="Q76" s="109" t="s">
        <v>146</v>
      </c>
      <c r="R76" s="109">
        <v>93.37</v>
      </c>
      <c r="S76" s="109">
        <v>13204</v>
      </c>
      <c r="T76" s="109">
        <v>74898</v>
      </c>
      <c r="U76" s="109" t="s">
        <v>446</v>
      </c>
      <c r="V76" s="109">
        <v>95.67</v>
      </c>
      <c r="W76" s="109">
        <v>13307</v>
      </c>
      <c r="X76" s="109">
        <v>68637</v>
      </c>
      <c r="Y76" s="109" t="s">
        <v>203</v>
      </c>
      <c r="Z76" s="109">
        <v>92.58</v>
      </c>
      <c r="AA76" s="109">
        <v>13609</v>
      </c>
      <c r="AB76" s="109">
        <v>72222</v>
      </c>
      <c r="AC76" s="109" t="s">
        <v>499</v>
      </c>
      <c r="AD76" s="109">
        <v>92.95</v>
      </c>
      <c r="AE76" s="109">
        <v>14667</v>
      </c>
      <c r="AF76" s="109">
        <v>64404</v>
      </c>
      <c r="AG76" s="109" t="s">
        <v>276</v>
      </c>
      <c r="AH76" s="109">
        <v>94.8</v>
      </c>
      <c r="AI76" s="109">
        <v>15605</v>
      </c>
      <c r="AJ76" s="109">
        <v>61515</v>
      </c>
      <c r="AK76" s="109" t="s">
        <v>275</v>
      </c>
      <c r="AL76" s="109">
        <v>105.24</v>
      </c>
      <c r="AM76" s="109">
        <v>16711</v>
      </c>
      <c r="AN76" s="109">
        <v>59970</v>
      </c>
      <c r="AO76" s="109" t="s">
        <v>632</v>
      </c>
      <c r="AP76" s="109">
        <v>87.38</v>
      </c>
      <c r="AQ76" s="109">
        <v>14692</v>
      </c>
      <c r="AR76" s="109">
        <v>56314</v>
      </c>
      <c r="AS76" s="109" t="s">
        <v>633</v>
      </c>
      <c r="AT76" s="109">
        <v>85.48</v>
      </c>
      <c r="AU76" s="109">
        <v>13290</v>
      </c>
      <c r="AV76" s="109">
        <v>55869</v>
      </c>
      <c r="AW76" s="109" t="s">
        <v>432</v>
      </c>
    </row>
    <row r="77" spans="1:49" x14ac:dyDescent="0.15">
      <c r="A77" s="109" t="s">
        <v>634</v>
      </c>
      <c r="B77" s="109">
        <v>99.35</v>
      </c>
      <c r="C77" s="109">
        <v>7194</v>
      </c>
      <c r="D77" s="109" t="s">
        <v>155</v>
      </c>
      <c r="E77" s="109" t="s">
        <v>155</v>
      </c>
      <c r="F77" s="109" t="s">
        <v>155</v>
      </c>
      <c r="G77" s="109" t="s">
        <v>155</v>
      </c>
      <c r="H77" s="109" t="s">
        <v>155</v>
      </c>
      <c r="I77" s="109" t="s">
        <v>155</v>
      </c>
      <c r="J77" s="109">
        <v>79.53</v>
      </c>
      <c r="K77" s="109">
        <v>5831</v>
      </c>
      <c r="L77" s="109" t="s">
        <v>155</v>
      </c>
      <c r="M77" s="109" t="s">
        <v>155</v>
      </c>
      <c r="N77" s="109">
        <v>65.290000000000006</v>
      </c>
      <c r="O77" s="109">
        <v>4440</v>
      </c>
      <c r="P77" s="109" t="s">
        <v>155</v>
      </c>
      <c r="Q77" s="109" t="s">
        <v>155</v>
      </c>
      <c r="R77" s="109">
        <v>73.75</v>
      </c>
      <c r="S77" s="109">
        <v>4743</v>
      </c>
      <c r="T77" s="109" t="s">
        <v>155</v>
      </c>
      <c r="U77" s="109" t="s">
        <v>155</v>
      </c>
      <c r="V77" s="109">
        <v>76.150000000000006</v>
      </c>
      <c r="W77" s="109">
        <v>5500</v>
      </c>
      <c r="X77" s="109" t="s">
        <v>155</v>
      </c>
      <c r="Y77" s="109" t="s">
        <v>155</v>
      </c>
      <c r="Z77" s="109">
        <v>72.17</v>
      </c>
      <c r="AA77" s="109">
        <v>5425</v>
      </c>
      <c r="AB77" s="109" t="s">
        <v>155</v>
      </c>
      <c r="AC77" s="109" t="s">
        <v>155</v>
      </c>
      <c r="AD77" s="109">
        <v>62.75</v>
      </c>
      <c r="AE77" s="109">
        <v>4518</v>
      </c>
      <c r="AF77" s="109" t="s">
        <v>155</v>
      </c>
      <c r="AG77" s="109" t="s">
        <v>155</v>
      </c>
      <c r="AH77" s="109">
        <v>59.45</v>
      </c>
      <c r="AI77" s="109">
        <v>3959</v>
      </c>
      <c r="AJ77" s="109" t="s">
        <v>155</v>
      </c>
      <c r="AK77" s="109" t="s">
        <v>155</v>
      </c>
      <c r="AL77" s="109">
        <v>75.92</v>
      </c>
      <c r="AM77" s="109">
        <v>4515</v>
      </c>
      <c r="AN77" s="109" t="s">
        <v>155</v>
      </c>
      <c r="AO77" s="109" t="s">
        <v>155</v>
      </c>
      <c r="AP77" s="109">
        <v>76.36</v>
      </c>
      <c r="AQ77" s="109">
        <v>4854</v>
      </c>
      <c r="AR77" s="109" t="s">
        <v>155</v>
      </c>
      <c r="AS77" s="109" t="s">
        <v>155</v>
      </c>
      <c r="AT77" s="109">
        <v>71.88</v>
      </c>
      <c r="AU77" s="109">
        <v>4947</v>
      </c>
      <c r="AV77" s="109" t="s">
        <v>155</v>
      </c>
      <c r="AW77" s="109" t="s">
        <v>155</v>
      </c>
    </row>
    <row r="78" spans="1:49" x14ac:dyDescent="0.15">
      <c r="A78" s="109" t="s">
        <v>635</v>
      </c>
      <c r="B78" s="109">
        <v>102.4</v>
      </c>
      <c r="C78" s="109">
        <v>5700</v>
      </c>
      <c r="D78" s="109">
        <v>23328</v>
      </c>
      <c r="E78" s="109" t="s">
        <v>636</v>
      </c>
      <c r="F78" s="109" t="s">
        <v>155</v>
      </c>
      <c r="G78" s="109" t="s">
        <v>155</v>
      </c>
      <c r="H78" s="109" t="s">
        <v>155</v>
      </c>
      <c r="I78" s="109" t="s">
        <v>155</v>
      </c>
      <c r="J78" s="109">
        <v>66.38</v>
      </c>
      <c r="K78" s="109">
        <v>3254</v>
      </c>
      <c r="L78" s="109">
        <v>22883</v>
      </c>
      <c r="M78" s="109" t="s">
        <v>227</v>
      </c>
      <c r="N78" s="109">
        <v>65.88</v>
      </c>
      <c r="O78" s="109">
        <v>3194</v>
      </c>
      <c r="P78" s="109">
        <v>20509</v>
      </c>
      <c r="Q78" s="109" t="s">
        <v>637</v>
      </c>
      <c r="R78" s="109">
        <v>59.32</v>
      </c>
      <c r="S78" s="109">
        <v>3130</v>
      </c>
      <c r="T78" s="109">
        <v>19582</v>
      </c>
      <c r="U78" s="109" t="s">
        <v>180</v>
      </c>
      <c r="V78" s="109">
        <v>62.24</v>
      </c>
      <c r="W78" s="109">
        <v>3057</v>
      </c>
      <c r="X78" s="109">
        <v>18653</v>
      </c>
      <c r="Y78" s="109" t="s">
        <v>279</v>
      </c>
      <c r="Z78" s="109">
        <v>59.32</v>
      </c>
      <c r="AA78" s="109">
        <v>3090</v>
      </c>
      <c r="AB78" s="109">
        <v>19441</v>
      </c>
      <c r="AC78" s="109" t="s">
        <v>179</v>
      </c>
      <c r="AD78" s="109">
        <v>64.56</v>
      </c>
      <c r="AE78" s="109">
        <v>2903</v>
      </c>
      <c r="AF78" s="109">
        <v>20509</v>
      </c>
      <c r="AG78" s="109" t="s">
        <v>232</v>
      </c>
      <c r="AH78" s="109">
        <v>62.85</v>
      </c>
      <c r="AI78" s="109">
        <v>3070</v>
      </c>
      <c r="AJ78" s="109">
        <v>22541</v>
      </c>
      <c r="AK78" s="109" t="s">
        <v>280</v>
      </c>
      <c r="AL78" s="109">
        <v>59.69</v>
      </c>
      <c r="AM78" s="109">
        <v>2945</v>
      </c>
      <c r="AN78" s="109">
        <v>22056</v>
      </c>
      <c r="AO78" s="109" t="s">
        <v>281</v>
      </c>
      <c r="AP78" s="109">
        <v>58.85</v>
      </c>
      <c r="AQ78" s="109">
        <v>3096</v>
      </c>
      <c r="AR78" s="109">
        <v>19971</v>
      </c>
      <c r="AS78" s="109" t="s">
        <v>282</v>
      </c>
      <c r="AT78" s="109">
        <v>58.57</v>
      </c>
      <c r="AU78" s="109">
        <v>2876</v>
      </c>
      <c r="AV78" s="109">
        <v>19208</v>
      </c>
      <c r="AW78" s="109" t="s">
        <v>179</v>
      </c>
    </row>
    <row r="79" spans="1:49" x14ac:dyDescent="0.15">
      <c r="A79" s="109" t="s">
        <v>638</v>
      </c>
      <c r="B79" s="109">
        <v>116.39</v>
      </c>
      <c r="C79" s="109">
        <v>8014</v>
      </c>
      <c r="D79" s="109">
        <v>50960</v>
      </c>
      <c r="E79" s="109" t="s">
        <v>209</v>
      </c>
      <c r="F79" s="109" t="s">
        <v>155</v>
      </c>
      <c r="G79" s="109" t="s">
        <v>155</v>
      </c>
      <c r="H79" s="109" t="s">
        <v>155</v>
      </c>
      <c r="I79" s="109" t="s">
        <v>155</v>
      </c>
      <c r="J79" s="109" t="s">
        <v>155</v>
      </c>
      <c r="K79" s="109" t="s">
        <v>155</v>
      </c>
      <c r="L79" s="109" t="s">
        <v>155</v>
      </c>
      <c r="M79" s="109" t="s">
        <v>155</v>
      </c>
      <c r="N79" s="109" t="s">
        <v>155</v>
      </c>
      <c r="O79" s="109" t="s">
        <v>155</v>
      </c>
      <c r="P79" s="109" t="s">
        <v>155</v>
      </c>
      <c r="Q79" s="109" t="s">
        <v>155</v>
      </c>
      <c r="R79" s="109" t="s">
        <v>155</v>
      </c>
      <c r="S79" s="109" t="s">
        <v>155</v>
      </c>
      <c r="T79" s="109" t="s">
        <v>155</v>
      </c>
      <c r="U79" s="109" t="s">
        <v>155</v>
      </c>
      <c r="V79" s="109" t="s">
        <v>155</v>
      </c>
      <c r="W79" s="109" t="s">
        <v>155</v>
      </c>
      <c r="X79" s="109" t="s">
        <v>155</v>
      </c>
      <c r="Y79" s="109" t="s">
        <v>155</v>
      </c>
      <c r="Z79" s="109">
        <v>74.56</v>
      </c>
      <c r="AA79" s="109">
        <v>4586</v>
      </c>
      <c r="AB79" s="109">
        <v>38707</v>
      </c>
      <c r="AC79" s="109" t="s">
        <v>639</v>
      </c>
      <c r="AD79" s="109" t="s">
        <v>155</v>
      </c>
      <c r="AE79" s="109" t="s">
        <v>155</v>
      </c>
      <c r="AF79" s="109" t="s">
        <v>155</v>
      </c>
      <c r="AG79" s="109" t="s">
        <v>155</v>
      </c>
      <c r="AH79" s="109" t="s">
        <v>155</v>
      </c>
      <c r="AI79" s="109" t="s">
        <v>155</v>
      </c>
      <c r="AJ79" s="109" t="s">
        <v>155</v>
      </c>
      <c r="AK79" s="109" t="s">
        <v>155</v>
      </c>
      <c r="AL79" s="109" t="s">
        <v>155</v>
      </c>
      <c r="AM79" s="109" t="s">
        <v>155</v>
      </c>
      <c r="AN79" s="109" t="s">
        <v>155</v>
      </c>
      <c r="AO79" s="109" t="s">
        <v>155</v>
      </c>
      <c r="AP79" s="109" t="s">
        <v>155</v>
      </c>
      <c r="AQ79" s="109" t="s">
        <v>155</v>
      </c>
      <c r="AR79" s="109" t="s">
        <v>155</v>
      </c>
      <c r="AS79" s="109" t="s">
        <v>155</v>
      </c>
      <c r="AT79" s="109" t="s">
        <v>155</v>
      </c>
      <c r="AU79" s="109" t="s">
        <v>155</v>
      </c>
      <c r="AV79" s="109" t="s">
        <v>155</v>
      </c>
      <c r="AW79" s="109" t="s">
        <v>155</v>
      </c>
    </row>
    <row r="81" spans="1:53" x14ac:dyDescent="0.15">
      <c r="A81" s="227" t="s">
        <v>108</v>
      </c>
      <c r="B81" s="226">
        <v>44348.333333333336</v>
      </c>
      <c r="C81" s="227"/>
      <c r="D81" s="227"/>
      <c r="E81" s="227"/>
      <c r="F81" s="226">
        <v>44317.333333333336</v>
      </c>
      <c r="G81" s="227"/>
      <c r="H81" s="227"/>
      <c r="I81" s="227"/>
      <c r="J81" s="226">
        <v>44287.333333333336</v>
      </c>
      <c r="K81" s="227"/>
      <c r="L81" s="227"/>
      <c r="M81" s="227"/>
      <c r="N81" s="226">
        <v>44256.333333333336</v>
      </c>
      <c r="O81" s="227"/>
      <c r="P81" s="227"/>
      <c r="Q81" s="227"/>
      <c r="R81" s="226">
        <v>44228.333333333336</v>
      </c>
      <c r="S81" s="227"/>
      <c r="T81" s="227"/>
      <c r="U81" s="227"/>
      <c r="V81" s="226">
        <v>44197.333333333336</v>
      </c>
      <c r="W81" s="227"/>
      <c r="X81" s="227"/>
      <c r="Y81" s="227"/>
      <c r="Z81" s="226">
        <v>44166.333333333336</v>
      </c>
      <c r="AA81" s="227"/>
      <c r="AB81" s="227"/>
      <c r="AC81" s="227"/>
      <c r="AD81" s="226">
        <v>44136.333333333336</v>
      </c>
      <c r="AE81" s="227"/>
      <c r="AF81" s="227"/>
      <c r="AG81" s="227"/>
      <c r="AH81" s="226">
        <v>44105.333333333336</v>
      </c>
      <c r="AI81" s="227"/>
      <c r="AJ81" s="227"/>
      <c r="AK81" s="227"/>
      <c r="AL81" s="226">
        <v>44075.333333333336</v>
      </c>
      <c r="AM81" s="227"/>
      <c r="AN81" s="227"/>
      <c r="AO81" s="227"/>
    </row>
    <row r="82" spans="1:53" x14ac:dyDescent="0.15">
      <c r="A82" s="227"/>
      <c r="B82" s="96" t="s">
        <v>392</v>
      </c>
      <c r="C82" s="96" t="s">
        <v>393</v>
      </c>
      <c r="D82" s="96" t="s">
        <v>394</v>
      </c>
      <c r="E82" s="96" t="s">
        <v>395</v>
      </c>
      <c r="F82" s="96" t="s">
        <v>392</v>
      </c>
      <c r="G82" s="96" t="s">
        <v>393</v>
      </c>
      <c r="H82" s="96" t="s">
        <v>394</v>
      </c>
      <c r="I82" s="96" t="s">
        <v>395</v>
      </c>
      <c r="J82" s="96" t="s">
        <v>392</v>
      </c>
      <c r="K82" s="96" t="s">
        <v>393</v>
      </c>
      <c r="L82" s="96" t="s">
        <v>394</v>
      </c>
      <c r="M82" s="96" t="s">
        <v>395</v>
      </c>
      <c r="N82" s="96" t="s">
        <v>392</v>
      </c>
      <c r="O82" s="96" t="s">
        <v>393</v>
      </c>
      <c r="P82" s="96" t="s">
        <v>394</v>
      </c>
      <c r="Q82" s="96" t="s">
        <v>395</v>
      </c>
      <c r="R82" s="96" t="s">
        <v>392</v>
      </c>
      <c r="S82" s="96" t="s">
        <v>393</v>
      </c>
      <c r="T82" s="96" t="s">
        <v>394</v>
      </c>
      <c r="U82" s="96" t="s">
        <v>395</v>
      </c>
      <c r="V82" s="96" t="s">
        <v>392</v>
      </c>
      <c r="W82" s="96" t="s">
        <v>393</v>
      </c>
      <c r="X82" s="96" t="s">
        <v>394</v>
      </c>
      <c r="Y82" s="96" t="s">
        <v>395</v>
      </c>
      <c r="Z82" s="96" t="s">
        <v>392</v>
      </c>
      <c r="AA82" s="96" t="s">
        <v>393</v>
      </c>
      <c r="AB82" s="96" t="s">
        <v>394</v>
      </c>
      <c r="AC82" s="96" t="s">
        <v>395</v>
      </c>
      <c r="AD82" s="96" t="s">
        <v>392</v>
      </c>
      <c r="AE82" s="96" t="s">
        <v>393</v>
      </c>
      <c r="AF82" s="96" t="s">
        <v>394</v>
      </c>
      <c r="AG82" s="96" t="s">
        <v>395</v>
      </c>
      <c r="AH82" s="96" t="s">
        <v>392</v>
      </c>
      <c r="AI82" s="96" t="s">
        <v>393</v>
      </c>
      <c r="AJ82" s="96" t="s">
        <v>394</v>
      </c>
      <c r="AK82" s="96" t="s">
        <v>395</v>
      </c>
      <c r="AL82" s="96" t="s">
        <v>392</v>
      </c>
      <c r="AM82" s="96" t="s">
        <v>393</v>
      </c>
      <c r="AN82" s="96" t="s">
        <v>394</v>
      </c>
      <c r="AO82" s="96" t="s">
        <v>395</v>
      </c>
    </row>
    <row r="83" spans="1:53" x14ac:dyDescent="0.15">
      <c r="A83" s="96" t="s">
        <v>640</v>
      </c>
      <c r="B83" s="96">
        <v>68.55</v>
      </c>
      <c r="C83" s="96">
        <v>5150</v>
      </c>
      <c r="D83" s="96">
        <v>47672</v>
      </c>
      <c r="E83" s="96" t="s">
        <v>493</v>
      </c>
      <c r="F83" s="96">
        <v>79.37</v>
      </c>
      <c r="G83" s="96">
        <v>6486</v>
      </c>
      <c r="H83" s="96">
        <v>47450</v>
      </c>
      <c r="I83" s="96" t="s">
        <v>641</v>
      </c>
      <c r="J83" s="96">
        <v>61.14</v>
      </c>
      <c r="K83" s="96">
        <v>5353</v>
      </c>
      <c r="L83" s="96">
        <v>47167</v>
      </c>
      <c r="M83" s="96" t="s">
        <v>285</v>
      </c>
      <c r="N83" s="96">
        <v>58.3</v>
      </c>
      <c r="O83" s="96">
        <v>6205</v>
      </c>
      <c r="P83" s="96">
        <v>45195</v>
      </c>
      <c r="Q83" s="96" t="s">
        <v>158</v>
      </c>
      <c r="R83" s="96">
        <v>60.77</v>
      </c>
      <c r="S83" s="96">
        <v>6782</v>
      </c>
      <c r="T83" s="96">
        <v>45139</v>
      </c>
      <c r="U83" s="96" t="s">
        <v>291</v>
      </c>
      <c r="V83" s="96">
        <v>61.39</v>
      </c>
      <c r="W83" s="96">
        <v>5837</v>
      </c>
      <c r="X83" s="96">
        <v>44674</v>
      </c>
      <c r="Y83" s="96" t="s">
        <v>206</v>
      </c>
      <c r="Z83" s="96">
        <v>61.08</v>
      </c>
      <c r="AA83" s="96">
        <v>5808</v>
      </c>
      <c r="AB83" s="96">
        <v>44244</v>
      </c>
      <c r="AC83" s="96" t="s">
        <v>292</v>
      </c>
      <c r="AD83" s="96">
        <v>60.93</v>
      </c>
      <c r="AE83" s="96">
        <v>6679</v>
      </c>
      <c r="AF83" s="96">
        <v>43280</v>
      </c>
      <c r="AG83" s="96" t="s">
        <v>277</v>
      </c>
      <c r="AH83" s="96">
        <v>59.98</v>
      </c>
      <c r="AI83" s="96">
        <v>7544</v>
      </c>
      <c r="AJ83" s="96">
        <v>47027</v>
      </c>
      <c r="AK83" s="96" t="s">
        <v>205</v>
      </c>
      <c r="AL83" s="96">
        <v>57.82</v>
      </c>
      <c r="AM83" s="96">
        <v>6776</v>
      </c>
      <c r="AN83" s="96">
        <v>49870</v>
      </c>
      <c r="AO83" s="96" t="s">
        <v>145</v>
      </c>
    </row>
    <row r="85" spans="1:53" s="104" customFormat="1" x14ac:dyDescent="0.15">
      <c r="A85" s="227" t="s">
        <v>108</v>
      </c>
      <c r="B85" s="226">
        <v>44317.333333333336</v>
      </c>
      <c r="C85" s="227"/>
      <c r="D85" s="227"/>
      <c r="E85" s="227"/>
      <c r="F85" s="226">
        <v>44287.333333333336</v>
      </c>
      <c r="G85" s="227"/>
      <c r="H85" s="227"/>
      <c r="I85" s="227"/>
      <c r="J85" s="226">
        <v>44256.333333333336</v>
      </c>
      <c r="K85" s="227"/>
      <c r="L85" s="227"/>
      <c r="M85" s="227"/>
      <c r="N85" s="226">
        <v>44228.333333333336</v>
      </c>
      <c r="O85" s="227"/>
      <c r="P85" s="227"/>
      <c r="Q85" s="227"/>
      <c r="R85" s="226">
        <v>44197.333333333336</v>
      </c>
      <c r="S85" s="227"/>
      <c r="T85" s="227"/>
      <c r="U85" s="227"/>
      <c r="V85" s="226">
        <v>44166.333333333336</v>
      </c>
      <c r="W85" s="227"/>
      <c r="X85" s="227"/>
      <c r="Y85" s="227"/>
      <c r="Z85" s="226">
        <v>44136.333333333336</v>
      </c>
      <c r="AA85" s="227"/>
      <c r="AB85" s="227"/>
      <c r="AC85" s="227"/>
      <c r="AD85" s="226">
        <v>44105.333333333336</v>
      </c>
      <c r="AE85" s="227"/>
      <c r="AF85" s="227"/>
      <c r="AG85" s="227"/>
      <c r="AH85" s="226">
        <v>44075.333333333336</v>
      </c>
      <c r="AI85" s="227"/>
      <c r="AJ85" s="227"/>
      <c r="AK85" s="227"/>
      <c r="AL85" s="226">
        <v>44044.333333333336</v>
      </c>
      <c r="AM85" s="227"/>
      <c r="AN85" s="227"/>
      <c r="AO85" s="227"/>
      <c r="AP85" s="226">
        <v>44013</v>
      </c>
      <c r="AQ85" s="227" t="s">
        <v>155</v>
      </c>
      <c r="AR85" s="227" t="s">
        <v>155</v>
      </c>
      <c r="AS85" s="227" t="s">
        <v>155</v>
      </c>
    </row>
    <row r="86" spans="1:53" s="104" customFormat="1" x14ac:dyDescent="0.15">
      <c r="A86" s="227"/>
      <c r="B86" s="96" t="s">
        <v>392</v>
      </c>
      <c r="C86" s="96" t="s">
        <v>393</v>
      </c>
      <c r="D86" s="96" t="s">
        <v>394</v>
      </c>
      <c r="E86" s="96" t="s">
        <v>395</v>
      </c>
      <c r="F86" s="96" t="s">
        <v>392</v>
      </c>
      <c r="G86" s="96" t="s">
        <v>393</v>
      </c>
      <c r="H86" s="96" t="s">
        <v>394</v>
      </c>
      <c r="I86" s="96" t="s">
        <v>395</v>
      </c>
      <c r="J86" s="96" t="s">
        <v>392</v>
      </c>
      <c r="K86" s="96" t="s">
        <v>393</v>
      </c>
      <c r="L86" s="96" t="s">
        <v>394</v>
      </c>
      <c r="M86" s="96" t="s">
        <v>395</v>
      </c>
      <c r="N86" s="96" t="s">
        <v>392</v>
      </c>
      <c r="O86" s="96" t="s">
        <v>393</v>
      </c>
      <c r="P86" s="96" t="s">
        <v>394</v>
      </c>
      <c r="Q86" s="96" t="s">
        <v>395</v>
      </c>
      <c r="R86" s="96" t="s">
        <v>392</v>
      </c>
      <c r="S86" s="96" t="s">
        <v>393</v>
      </c>
      <c r="T86" s="96" t="s">
        <v>394</v>
      </c>
      <c r="U86" s="96" t="s">
        <v>395</v>
      </c>
      <c r="V86" s="96" t="s">
        <v>392</v>
      </c>
      <c r="W86" s="96" t="s">
        <v>393</v>
      </c>
      <c r="X86" s="96" t="s">
        <v>394</v>
      </c>
      <c r="Y86" s="96" t="s">
        <v>395</v>
      </c>
      <c r="Z86" s="96" t="s">
        <v>392</v>
      </c>
      <c r="AA86" s="96" t="s">
        <v>393</v>
      </c>
      <c r="AB86" s="96" t="s">
        <v>394</v>
      </c>
      <c r="AC86" s="96" t="s">
        <v>395</v>
      </c>
      <c r="AD86" s="96" t="s">
        <v>392</v>
      </c>
      <c r="AE86" s="96" t="s">
        <v>393</v>
      </c>
      <c r="AF86" s="96" t="s">
        <v>394</v>
      </c>
      <c r="AG86" s="96" t="s">
        <v>395</v>
      </c>
      <c r="AH86" s="96" t="s">
        <v>392</v>
      </c>
      <c r="AI86" s="96" t="s">
        <v>393</v>
      </c>
      <c r="AJ86" s="96" t="s">
        <v>394</v>
      </c>
      <c r="AK86" s="96" t="s">
        <v>395</v>
      </c>
      <c r="AL86" s="96" t="s">
        <v>392</v>
      </c>
      <c r="AM86" s="96" t="s">
        <v>393</v>
      </c>
      <c r="AN86" s="96" t="s">
        <v>394</v>
      </c>
      <c r="AO86" s="96" t="s">
        <v>395</v>
      </c>
      <c r="AP86" s="96" t="s">
        <v>392</v>
      </c>
      <c r="AQ86" s="96" t="s">
        <v>393</v>
      </c>
      <c r="AR86" s="96" t="s">
        <v>394</v>
      </c>
      <c r="AS86" s="96" t="s">
        <v>395</v>
      </c>
    </row>
    <row r="87" spans="1:53" s="104" customFormat="1" x14ac:dyDescent="0.15">
      <c r="A87" s="96" t="s">
        <v>652</v>
      </c>
      <c r="B87" s="96">
        <v>44.29</v>
      </c>
      <c r="C87" s="96">
        <v>3650</v>
      </c>
      <c r="D87" s="96">
        <v>41341</v>
      </c>
      <c r="E87" s="96" t="s">
        <v>653</v>
      </c>
      <c r="F87" s="96">
        <v>46.37</v>
      </c>
      <c r="G87" s="96">
        <v>3526</v>
      </c>
      <c r="H87" s="96">
        <v>42941</v>
      </c>
      <c r="I87" s="96" t="s">
        <v>654</v>
      </c>
      <c r="J87" s="96">
        <v>46.84</v>
      </c>
      <c r="K87" s="96">
        <v>3866</v>
      </c>
      <c r="L87" s="96">
        <v>41199</v>
      </c>
      <c r="M87" s="96" t="s">
        <v>306</v>
      </c>
      <c r="N87" s="96">
        <v>45.53</v>
      </c>
      <c r="O87" s="96">
        <v>3761</v>
      </c>
      <c r="P87" s="96">
        <v>35473</v>
      </c>
      <c r="Q87" s="96" t="s">
        <v>166</v>
      </c>
      <c r="R87" s="96">
        <v>45.01</v>
      </c>
      <c r="S87" s="96">
        <v>3776</v>
      </c>
      <c r="T87" s="96">
        <v>39274</v>
      </c>
      <c r="U87" s="96" t="s">
        <v>307</v>
      </c>
      <c r="V87" s="96">
        <v>49.06</v>
      </c>
      <c r="W87" s="96">
        <v>3679</v>
      </c>
      <c r="X87" s="96">
        <v>39558</v>
      </c>
      <c r="Y87" s="96" t="s">
        <v>308</v>
      </c>
      <c r="Z87" s="96">
        <v>48.75</v>
      </c>
      <c r="AA87" s="96">
        <v>3981</v>
      </c>
      <c r="AB87" s="96">
        <v>40879</v>
      </c>
      <c r="AC87" s="96" t="s">
        <v>309</v>
      </c>
      <c r="AD87" s="96">
        <v>49.64</v>
      </c>
      <c r="AE87" s="96">
        <v>3640</v>
      </c>
      <c r="AF87" s="96">
        <v>42142</v>
      </c>
      <c r="AG87" s="96" t="s">
        <v>310</v>
      </c>
      <c r="AH87" s="96">
        <v>46.42</v>
      </c>
      <c r="AI87" s="96">
        <v>3760</v>
      </c>
      <c r="AJ87" s="96">
        <v>40729</v>
      </c>
      <c r="AK87" s="96" t="s">
        <v>311</v>
      </c>
      <c r="AL87" s="96">
        <v>46.63</v>
      </c>
      <c r="AM87" s="96">
        <v>3810</v>
      </c>
      <c r="AN87" s="96">
        <v>39010</v>
      </c>
      <c r="AO87" s="96" t="s">
        <v>312</v>
      </c>
      <c r="AP87" s="96">
        <v>45.23</v>
      </c>
      <c r="AQ87" s="96">
        <v>3844</v>
      </c>
      <c r="AR87" s="96">
        <v>38288</v>
      </c>
      <c r="AS87" s="96">
        <v>0.62916666666666665</v>
      </c>
    </row>
    <row r="89" spans="1:53" x14ac:dyDescent="0.15">
      <c r="A89" s="227" t="s">
        <v>108</v>
      </c>
      <c r="B89" s="226">
        <v>44348.333333333336</v>
      </c>
      <c r="C89" s="227"/>
      <c r="D89" s="227"/>
      <c r="E89" s="227"/>
      <c r="F89" s="226">
        <v>44317.333333333336</v>
      </c>
      <c r="G89" s="227"/>
      <c r="H89" s="227"/>
      <c r="I89" s="227"/>
      <c r="J89" s="226">
        <v>44287.333333333336</v>
      </c>
      <c r="K89" s="227"/>
      <c r="L89" s="227"/>
      <c r="M89" s="227"/>
      <c r="N89" s="226">
        <v>44256.333333333336</v>
      </c>
      <c r="O89" s="227"/>
      <c r="P89" s="227"/>
      <c r="Q89" s="227"/>
      <c r="R89" s="226">
        <v>44228.333333333336</v>
      </c>
      <c r="S89" s="227"/>
      <c r="T89" s="227"/>
      <c r="U89" s="227"/>
      <c r="V89" s="226">
        <v>44197.333333333336</v>
      </c>
      <c r="W89" s="227"/>
      <c r="X89" s="227"/>
      <c r="Y89" s="227"/>
      <c r="Z89" s="226">
        <v>44166.333333333336</v>
      </c>
      <c r="AA89" s="227"/>
      <c r="AB89" s="227"/>
      <c r="AC89" s="227"/>
      <c r="AD89" s="226">
        <v>44136.333333333336</v>
      </c>
      <c r="AE89" s="227"/>
      <c r="AF89" s="227"/>
      <c r="AG89" s="227"/>
      <c r="AH89" s="226">
        <v>44105.333333333336</v>
      </c>
      <c r="AI89" s="227"/>
      <c r="AJ89" s="227"/>
      <c r="AK89" s="227"/>
      <c r="AL89" s="226">
        <v>44075.333333333336</v>
      </c>
      <c r="AM89" s="227"/>
      <c r="AN89" s="227"/>
      <c r="AO89" s="227"/>
      <c r="AP89" s="226">
        <v>44044.333333333336</v>
      </c>
      <c r="AQ89" s="227"/>
      <c r="AR89" s="227"/>
      <c r="AS89" s="227"/>
      <c r="AT89" s="226">
        <v>44013</v>
      </c>
      <c r="AU89" s="227" t="s">
        <v>155</v>
      </c>
      <c r="AV89" s="227" t="s">
        <v>155</v>
      </c>
      <c r="AW89" s="227" t="s">
        <v>155</v>
      </c>
    </row>
    <row r="90" spans="1:53" x14ac:dyDescent="0.15">
      <c r="A90" s="227"/>
      <c r="B90" s="96" t="s">
        <v>392</v>
      </c>
      <c r="C90" s="96" t="s">
        <v>393</v>
      </c>
      <c r="D90" s="96" t="s">
        <v>394</v>
      </c>
      <c r="E90" s="96" t="s">
        <v>395</v>
      </c>
      <c r="F90" s="96" t="s">
        <v>392</v>
      </c>
      <c r="G90" s="96" t="s">
        <v>393</v>
      </c>
      <c r="H90" s="96" t="s">
        <v>394</v>
      </c>
      <c r="I90" s="96" t="s">
        <v>395</v>
      </c>
      <c r="J90" s="96" t="s">
        <v>392</v>
      </c>
      <c r="K90" s="96" t="s">
        <v>393</v>
      </c>
      <c r="L90" s="96" t="s">
        <v>394</v>
      </c>
      <c r="M90" s="96" t="s">
        <v>395</v>
      </c>
      <c r="N90" s="96" t="s">
        <v>392</v>
      </c>
      <c r="O90" s="96" t="s">
        <v>393</v>
      </c>
      <c r="P90" s="96" t="s">
        <v>394</v>
      </c>
      <c r="Q90" s="96" t="s">
        <v>395</v>
      </c>
      <c r="R90" s="96" t="s">
        <v>392</v>
      </c>
      <c r="S90" s="96" t="s">
        <v>393</v>
      </c>
      <c r="T90" s="96" t="s">
        <v>394</v>
      </c>
      <c r="U90" s="96" t="s">
        <v>395</v>
      </c>
      <c r="V90" s="96" t="s">
        <v>392</v>
      </c>
      <c r="W90" s="96" t="s">
        <v>393</v>
      </c>
      <c r="X90" s="96" t="s">
        <v>394</v>
      </c>
      <c r="Y90" s="96" t="s">
        <v>395</v>
      </c>
      <c r="Z90" s="96" t="s">
        <v>392</v>
      </c>
      <c r="AA90" s="96" t="s">
        <v>393</v>
      </c>
      <c r="AB90" s="96" t="s">
        <v>394</v>
      </c>
      <c r="AC90" s="96" t="s">
        <v>395</v>
      </c>
      <c r="AD90" s="96" t="s">
        <v>392</v>
      </c>
      <c r="AE90" s="96" t="s">
        <v>393</v>
      </c>
      <c r="AF90" s="96" t="s">
        <v>394</v>
      </c>
      <c r="AG90" s="96" t="s">
        <v>395</v>
      </c>
      <c r="AH90" s="96" t="s">
        <v>392</v>
      </c>
      <c r="AI90" s="96" t="s">
        <v>393</v>
      </c>
      <c r="AJ90" s="96" t="s">
        <v>394</v>
      </c>
      <c r="AK90" s="96" t="s">
        <v>395</v>
      </c>
      <c r="AL90" s="96" t="s">
        <v>392</v>
      </c>
      <c r="AM90" s="96" t="s">
        <v>393</v>
      </c>
      <c r="AN90" s="96" t="s">
        <v>394</v>
      </c>
      <c r="AO90" s="96" t="s">
        <v>395</v>
      </c>
      <c r="AP90" s="96" t="s">
        <v>392</v>
      </c>
      <c r="AQ90" s="96" t="s">
        <v>393</v>
      </c>
      <c r="AR90" s="96" t="s">
        <v>394</v>
      </c>
      <c r="AS90" s="96" t="s">
        <v>395</v>
      </c>
      <c r="AT90" s="96" t="s">
        <v>392</v>
      </c>
      <c r="AU90" s="96" t="s">
        <v>393</v>
      </c>
      <c r="AV90" s="96" t="s">
        <v>394</v>
      </c>
      <c r="AW90" s="96" t="s">
        <v>395</v>
      </c>
    </row>
    <row r="91" spans="1:53" x14ac:dyDescent="0.15">
      <c r="A91" s="96" t="s">
        <v>655</v>
      </c>
      <c r="B91" s="96">
        <v>50.38</v>
      </c>
      <c r="C91" s="96">
        <v>3930</v>
      </c>
      <c r="D91" s="96">
        <v>45813</v>
      </c>
      <c r="E91" s="96" t="s">
        <v>451</v>
      </c>
      <c r="F91" s="96">
        <v>47.8</v>
      </c>
      <c r="G91" s="96">
        <v>3655</v>
      </c>
      <c r="H91" s="96">
        <v>42860</v>
      </c>
      <c r="I91" s="96" t="s">
        <v>452</v>
      </c>
      <c r="J91" s="96">
        <v>47.35</v>
      </c>
      <c r="K91" s="96">
        <v>3479</v>
      </c>
      <c r="L91" s="96">
        <v>43728</v>
      </c>
      <c r="M91" s="96" t="s">
        <v>564</v>
      </c>
      <c r="N91" s="96">
        <v>48.62</v>
      </c>
      <c r="O91" s="96">
        <v>3678</v>
      </c>
      <c r="P91" s="96">
        <v>40787</v>
      </c>
      <c r="Q91" s="96" t="s">
        <v>309</v>
      </c>
      <c r="R91" s="96">
        <v>49.22</v>
      </c>
      <c r="S91" s="96">
        <v>3739</v>
      </c>
      <c r="T91" s="96">
        <v>37056</v>
      </c>
      <c r="U91" s="96" t="s">
        <v>138</v>
      </c>
      <c r="V91" s="96">
        <v>46.68</v>
      </c>
      <c r="W91" s="96">
        <v>3646</v>
      </c>
      <c r="X91" s="96">
        <v>39544</v>
      </c>
      <c r="Y91" s="96" t="s">
        <v>471</v>
      </c>
      <c r="Z91" s="96">
        <v>46.95</v>
      </c>
      <c r="AA91" s="96">
        <v>3512</v>
      </c>
      <c r="AB91" s="96">
        <v>37056</v>
      </c>
      <c r="AC91" s="96" t="s">
        <v>457</v>
      </c>
      <c r="AD91" s="96">
        <v>51.55</v>
      </c>
      <c r="AE91" s="96">
        <v>3998</v>
      </c>
      <c r="AF91" s="96">
        <v>42796</v>
      </c>
      <c r="AG91" s="96" t="s">
        <v>217</v>
      </c>
      <c r="AH91" s="96">
        <v>47.19</v>
      </c>
      <c r="AI91" s="96">
        <v>3651</v>
      </c>
      <c r="AJ91" s="96">
        <v>42532</v>
      </c>
      <c r="AK91" s="96" t="s">
        <v>656</v>
      </c>
      <c r="AL91" s="96">
        <v>45.98</v>
      </c>
      <c r="AM91" s="96">
        <v>3634</v>
      </c>
      <c r="AN91" s="96">
        <v>41178</v>
      </c>
      <c r="AO91" s="96" t="s">
        <v>449</v>
      </c>
      <c r="AP91" s="96">
        <v>45.21</v>
      </c>
      <c r="AQ91" s="96">
        <v>3673</v>
      </c>
      <c r="AR91" s="96">
        <v>42005</v>
      </c>
      <c r="AS91" s="96" t="s">
        <v>426</v>
      </c>
      <c r="AT91" s="96">
        <v>43.99</v>
      </c>
      <c r="AU91" s="96">
        <v>3789</v>
      </c>
      <c r="AV91" s="96">
        <v>40896</v>
      </c>
      <c r="AW91" s="96">
        <v>0.68680555555555556</v>
      </c>
    </row>
    <row r="93" spans="1:53" x14ac:dyDescent="0.15">
      <c r="A93" s="225" t="s">
        <v>108</v>
      </c>
      <c r="B93" s="224">
        <v>44378.333333333336</v>
      </c>
      <c r="C93" s="225"/>
      <c r="D93" s="225"/>
      <c r="E93" s="225"/>
      <c r="F93" s="224">
        <v>44348.333333333336</v>
      </c>
      <c r="G93" s="225"/>
      <c r="H93" s="225"/>
      <c r="I93" s="225"/>
      <c r="J93" s="224">
        <v>44317.333333333336</v>
      </c>
      <c r="K93" s="225"/>
      <c r="L93" s="225"/>
      <c r="M93" s="225"/>
      <c r="N93" s="224">
        <v>44287.333333333336</v>
      </c>
      <c r="O93" s="225"/>
      <c r="P93" s="225"/>
      <c r="Q93" s="225"/>
      <c r="R93" s="224">
        <v>44256.333333333336</v>
      </c>
      <c r="S93" s="225"/>
      <c r="T93" s="225"/>
      <c r="U93" s="225"/>
      <c r="V93" s="224">
        <v>44228.333333333336</v>
      </c>
      <c r="W93" s="225"/>
      <c r="X93" s="225"/>
      <c r="Y93" s="225"/>
      <c r="Z93" s="224">
        <v>44197.333333333336</v>
      </c>
      <c r="AA93" s="225"/>
      <c r="AB93" s="225"/>
      <c r="AC93" s="225"/>
      <c r="AD93" s="224">
        <v>44166.333333333336</v>
      </c>
      <c r="AE93" s="225"/>
      <c r="AF93" s="225"/>
      <c r="AG93" s="225"/>
      <c r="AH93" s="224">
        <v>44136.333333333336</v>
      </c>
      <c r="AI93" s="225"/>
      <c r="AJ93" s="225"/>
      <c r="AK93" s="225"/>
      <c r="AL93" s="224">
        <v>44105.333333333336</v>
      </c>
      <c r="AM93" s="225"/>
      <c r="AN93" s="225"/>
      <c r="AO93" s="225"/>
      <c r="AP93" s="224">
        <v>44075.333333333336</v>
      </c>
      <c r="AQ93" s="225"/>
      <c r="AR93" s="225"/>
      <c r="AS93" s="225"/>
      <c r="AT93" s="224">
        <v>44044.333333333336</v>
      </c>
      <c r="AU93" s="225"/>
      <c r="AV93" s="225"/>
      <c r="AW93" s="225"/>
      <c r="AX93" s="224">
        <v>44013</v>
      </c>
      <c r="AY93" s="225" t="s">
        <v>155</v>
      </c>
      <c r="AZ93" s="225" t="s">
        <v>155</v>
      </c>
      <c r="BA93" s="225" t="s">
        <v>155</v>
      </c>
    </row>
    <row r="94" spans="1:53" x14ac:dyDescent="0.15">
      <c r="A94" s="225"/>
      <c r="B94" s="109" t="s">
        <v>392</v>
      </c>
      <c r="C94" s="109" t="s">
        <v>393</v>
      </c>
      <c r="D94" s="109" t="s">
        <v>394</v>
      </c>
      <c r="E94" s="109" t="s">
        <v>395</v>
      </c>
      <c r="F94" s="109" t="s">
        <v>392</v>
      </c>
      <c r="G94" s="109" t="s">
        <v>393</v>
      </c>
      <c r="H94" s="109" t="s">
        <v>394</v>
      </c>
      <c r="I94" s="109" t="s">
        <v>395</v>
      </c>
      <c r="J94" s="109" t="s">
        <v>392</v>
      </c>
      <c r="K94" s="109" t="s">
        <v>393</v>
      </c>
      <c r="L94" s="109" t="s">
        <v>394</v>
      </c>
      <c r="M94" s="109" t="s">
        <v>395</v>
      </c>
      <c r="N94" s="109" t="s">
        <v>392</v>
      </c>
      <c r="O94" s="109" t="s">
        <v>393</v>
      </c>
      <c r="P94" s="109" t="s">
        <v>394</v>
      </c>
      <c r="Q94" s="109" t="s">
        <v>395</v>
      </c>
      <c r="R94" s="109" t="s">
        <v>392</v>
      </c>
      <c r="S94" s="109" t="s">
        <v>393</v>
      </c>
      <c r="T94" s="109" t="s">
        <v>394</v>
      </c>
      <c r="U94" s="109" t="s">
        <v>395</v>
      </c>
      <c r="V94" s="109" t="s">
        <v>392</v>
      </c>
      <c r="W94" s="109" t="s">
        <v>393</v>
      </c>
      <c r="X94" s="109" t="s">
        <v>394</v>
      </c>
      <c r="Y94" s="109" t="s">
        <v>395</v>
      </c>
      <c r="Z94" s="109" t="s">
        <v>392</v>
      </c>
      <c r="AA94" s="109" t="s">
        <v>393</v>
      </c>
      <c r="AB94" s="109" t="s">
        <v>394</v>
      </c>
      <c r="AC94" s="109" t="s">
        <v>395</v>
      </c>
      <c r="AD94" s="109" t="s">
        <v>392</v>
      </c>
      <c r="AE94" s="109" t="s">
        <v>393</v>
      </c>
      <c r="AF94" s="109" t="s">
        <v>394</v>
      </c>
      <c r="AG94" s="109" t="s">
        <v>395</v>
      </c>
      <c r="AH94" s="109" t="s">
        <v>392</v>
      </c>
      <c r="AI94" s="109" t="s">
        <v>393</v>
      </c>
      <c r="AJ94" s="109" t="s">
        <v>394</v>
      </c>
      <c r="AK94" s="109" t="s">
        <v>395</v>
      </c>
      <c r="AL94" s="109" t="s">
        <v>392</v>
      </c>
      <c r="AM94" s="109" t="s">
        <v>393</v>
      </c>
      <c r="AN94" s="109" t="s">
        <v>394</v>
      </c>
      <c r="AO94" s="109" t="s">
        <v>395</v>
      </c>
      <c r="AP94" s="109" t="s">
        <v>392</v>
      </c>
      <c r="AQ94" s="109" t="s">
        <v>393</v>
      </c>
      <c r="AR94" s="109" t="s">
        <v>394</v>
      </c>
      <c r="AS94" s="109" t="s">
        <v>395</v>
      </c>
      <c r="AT94" s="109" t="s">
        <v>392</v>
      </c>
      <c r="AU94" s="109" t="s">
        <v>393</v>
      </c>
      <c r="AV94" s="109" t="s">
        <v>394</v>
      </c>
      <c r="AW94" s="109" t="s">
        <v>395</v>
      </c>
      <c r="AX94" s="109" t="s">
        <v>392</v>
      </c>
      <c r="AY94" s="109" t="s">
        <v>393</v>
      </c>
      <c r="AZ94" s="109" t="s">
        <v>394</v>
      </c>
      <c r="BA94" s="109" t="s">
        <v>395</v>
      </c>
    </row>
    <row r="95" spans="1:53" x14ac:dyDescent="0.15">
      <c r="A95" s="109" t="s">
        <v>497</v>
      </c>
      <c r="B95" s="109">
        <v>53.36</v>
      </c>
      <c r="C95" s="109">
        <v>4443</v>
      </c>
      <c r="D95" s="109">
        <v>40497</v>
      </c>
      <c r="E95" s="109" t="s">
        <v>459</v>
      </c>
      <c r="F95" s="109">
        <v>47.44</v>
      </c>
      <c r="G95" s="109">
        <v>3986</v>
      </c>
      <c r="H95" s="109">
        <v>37771</v>
      </c>
      <c r="I95" s="109" t="s">
        <v>287</v>
      </c>
      <c r="J95" s="109">
        <v>46.91</v>
      </c>
      <c r="K95" s="109">
        <v>3786</v>
      </c>
      <c r="L95" s="109">
        <v>37242</v>
      </c>
      <c r="M95" s="109" t="s">
        <v>220</v>
      </c>
      <c r="N95" s="109">
        <v>47.38</v>
      </c>
      <c r="O95" s="109">
        <v>3795</v>
      </c>
      <c r="P95" s="109">
        <v>36578</v>
      </c>
      <c r="Q95" s="109" t="s">
        <v>234</v>
      </c>
      <c r="R95" s="109">
        <v>46.14</v>
      </c>
      <c r="S95" s="109">
        <v>3777</v>
      </c>
      <c r="T95" s="109">
        <v>35775</v>
      </c>
      <c r="U95" s="109" t="s">
        <v>158</v>
      </c>
      <c r="V95" s="109">
        <v>46.02</v>
      </c>
      <c r="W95" s="109">
        <v>3794</v>
      </c>
      <c r="X95" s="109">
        <v>35116</v>
      </c>
      <c r="Y95" s="109" t="s">
        <v>498</v>
      </c>
      <c r="Z95" s="109">
        <v>45.61</v>
      </c>
      <c r="AA95" s="109">
        <v>3736</v>
      </c>
      <c r="AB95" s="109">
        <v>35619</v>
      </c>
      <c r="AC95" s="109" t="s">
        <v>499</v>
      </c>
      <c r="AD95" s="109">
        <v>45.4</v>
      </c>
      <c r="AE95" s="109">
        <v>3665</v>
      </c>
      <c r="AF95" s="109">
        <v>34919</v>
      </c>
      <c r="AG95" s="109" t="s">
        <v>216</v>
      </c>
      <c r="AH95" s="109">
        <v>46.34</v>
      </c>
      <c r="AI95" s="109">
        <v>3693</v>
      </c>
      <c r="AJ95" s="109">
        <v>35032</v>
      </c>
      <c r="AK95" s="109" t="s">
        <v>286</v>
      </c>
      <c r="AL95" s="109">
        <v>46.26</v>
      </c>
      <c r="AM95" s="109">
        <v>3688</v>
      </c>
      <c r="AN95" s="109">
        <v>34861</v>
      </c>
      <c r="AO95" s="109" t="s">
        <v>397</v>
      </c>
      <c r="AP95" s="109">
        <v>46.24</v>
      </c>
      <c r="AQ95" s="109">
        <v>3726</v>
      </c>
      <c r="AR95" s="109">
        <v>35190</v>
      </c>
      <c r="AS95" s="109" t="s">
        <v>487</v>
      </c>
      <c r="AT95" s="109">
        <v>45.26</v>
      </c>
      <c r="AU95" s="109">
        <v>3621</v>
      </c>
      <c r="AV95" s="109">
        <v>35019</v>
      </c>
      <c r="AW95" s="109" t="s">
        <v>294</v>
      </c>
      <c r="AX95" s="109">
        <v>45.18</v>
      </c>
      <c r="AY95" s="109">
        <v>3824</v>
      </c>
      <c r="AZ95" s="109">
        <v>35017</v>
      </c>
      <c r="BA95" s="109">
        <v>0.57986111111111105</v>
      </c>
    </row>
  </sheetData>
  <mergeCells count="63">
    <mergeCell ref="AL1:AO1"/>
    <mergeCell ref="AP1:AS1"/>
    <mergeCell ref="AT1:AW1"/>
    <mergeCell ref="R1:U1"/>
    <mergeCell ref="V1:Y1"/>
    <mergeCell ref="Z1:AC1"/>
    <mergeCell ref="AD1:AG1"/>
    <mergeCell ref="AH1:AK1"/>
    <mergeCell ref="A1:A2"/>
    <mergeCell ref="B1:E1"/>
    <mergeCell ref="F1:I1"/>
    <mergeCell ref="J1:M1"/>
    <mergeCell ref="N1:Q1"/>
    <mergeCell ref="AL81:AO81"/>
    <mergeCell ref="R81:U81"/>
    <mergeCell ref="V81:Y81"/>
    <mergeCell ref="Z81:AC81"/>
    <mergeCell ref="AD81:AG81"/>
    <mergeCell ref="AH81:AK81"/>
    <mergeCell ref="A81:A82"/>
    <mergeCell ref="B81:E81"/>
    <mergeCell ref="F81:I81"/>
    <mergeCell ref="J81:M81"/>
    <mergeCell ref="N81:Q81"/>
    <mergeCell ref="F85:I85"/>
    <mergeCell ref="J85:M85"/>
    <mergeCell ref="N85:Q85"/>
    <mergeCell ref="AL85:AO85"/>
    <mergeCell ref="R85:U85"/>
    <mergeCell ref="V85:Y85"/>
    <mergeCell ref="Z85:AC85"/>
    <mergeCell ref="AD85:AG85"/>
    <mergeCell ref="AH85:AK85"/>
    <mergeCell ref="AT89:AW89"/>
    <mergeCell ref="AP85:AS85"/>
    <mergeCell ref="A89:A90"/>
    <mergeCell ref="B89:E89"/>
    <mergeCell ref="F89:I89"/>
    <mergeCell ref="J89:M89"/>
    <mergeCell ref="N89:Q89"/>
    <mergeCell ref="AL89:AO89"/>
    <mergeCell ref="AP89:AS89"/>
    <mergeCell ref="R89:U89"/>
    <mergeCell ref="V89:Y89"/>
    <mergeCell ref="Z89:AC89"/>
    <mergeCell ref="AD89:AG89"/>
    <mergeCell ref="AH89:AK89"/>
    <mergeCell ref="A85:A86"/>
    <mergeCell ref="B85:E85"/>
    <mergeCell ref="AX93:BA93"/>
    <mergeCell ref="A93:A94"/>
    <mergeCell ref="B93:E93"/>
    <mergeCell ref="F93:I93"/>
    <mergeCell ref="J93:M93"/>
    <mergeCell ref="N93:Q93"/>
    <mergeCell ref="AL93:AO93"/>
    <mergeCell ref="AP93:AS93"/>
    <mergeCell ref="AT93:AW93"/>
    <mergeCell ref="R93:U93"/>
    <mergeCell ref="V93:Y93"/>
    <mergeCell ref="Z93:AC93"/>
    <mergeCell ref="AD93:AG93"/>
    <mergeCell ref="AH93:AK93"/>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G279"/>
  <sheetViews>
    <sheetView topLeftCell="B13" workbookViewId="0">
      <selection activeCell="C35" sqref="C35"/>
    </sheetView>
  </sheetViews>
  <sheetFormatPr defaultColWidth="9" defaultRowHeight="13.5" x14ac:dyDescent="0.15"/>
  <cols>
    <col min="1" max="1" width="9" style="5"/>
    <col min="2" max="2" width="15.125" style="5" customWidth="1"/>
    <col min="3" max="6" width="9" style="5"/>
    <col min="7" max="7" width="9" style="35"/>
    <col min="8" max="16384" width="9" style="5"/>
  </cols>
  <sheetData>
    <row r="1" spans="1:7" x14ac:dyDescent="0.15">
      <c r="A1" s="5" t="s">
        <v>109</v>
      </c>
      <c r="B1" s="5" t="s">
        <v>115</v>
      </c>
      <c r="C1" s="5" t="s">
        <v>116</v>
      </c>
      <c r="D1" s="5" t="s">
        <v>117</v>
      </c>
      <c r="E1" s="5" t="s">
        <v>118</v>
      </c>
    </row>
    <row r="2" spans="1:7" x14ac:dyDescent="0.15">
      <c r="A2" s="37" t="s">
        <v>110</v>
      </c>
      <c r="B2" s="55" t="s">
        <v>299</v>
      </c>
      <c r="C2" s="55">
        <v>2020</v>
      </c>
      <c r="D2" s="55" t="s">
        <v>124</v>
      </c>
      <c r="E2" s="55">
        <v>43.522167217325403</v>
      </c>
      <c r="F2" s="5">
        <v>5</v>
      </c>
      <c r="G2" s="36">
        <v>87</v>
      </c>
    </row>
    <row r="3" spans="1:7" x14ac:dyDescent="0.15">
      <c r="A3" s="37" t="s">
        <v>110</v>
      </c>
      <c r="B3" s="55" t="s">
        <v>299</v>
      </c>
      <c r="C3" s="55">
        <v>2020</v>
      </c>
      <c r="D3" s="55" t="s">
        <v>125</v>
      </c>
      <c r="E3" s="55">
        <v>53.605829522646403</v>
      </c>
      <c r="F3" s="5">
        <v>6</v>
      </c>
    </row>
    <row r="4" spans="1:7" x14ac:dyDescent="0.15">
      <c r="A4" s="37" t="s">
        <v>110</v>
      </c>
      <c r="B4" s="55" t="s">
        <v>299</v>
      </c>
      <c r="C4" s="55">
        <v>2020</v>
      </c>
      <c r="D4" s="55" t="s">
        <v>127</v>
      </c>
      <c r="E4" s="55">
        <v>56.609744377117003</v>
      </c>
      <c r="F4" s="5">
        <v>8</v>
      </c>
    </row>
    <row r="5" spans="1:7" x14ac:dyDescent="0.15">
      <c r="A5" s="37" t="s">
        <v>110</v>
      </c>
      <c r="B5" s="55" t="s">
        <v>299</v>
      </c>
      <c r="C5" s="55">
        <v>2020</v>
      </c>
      <c r="D5" s="55" t="s">
        <v>128</v>
      </c>
      <c r="E5" s="55">
        <v>66.594442012169694</v>
      </c>
      <c r="F5" s="5">
        <v>9</v>
      </c>
    </row>
    <row r="6" spans="1:7" x14ac:dyDescent="0.15">
      <c r="A6" s="37" t="s">
        <v>110</v>
      </c>
      <c r="B6" s="55" t="s">
        <v>299</v>
      </c>
      <c r="C6" s="55">
        <v>2020</v>
      </c>
      <c r="D6" s="55" t="s">
        <v>119</v>
      </c>
      <c r="E6" s="55">
        <v>57.9958612225237</v>
      </c>
      <c r="F6" s="5">
        <v>10</v>
      </c>
    </row>
    <row r="7" spans="1:7" x14ac:dyDescent="0.15">
      <c r="A7" s="37" t="s">
        <v>110</v>
      </c>
      <c r="B7" s="55" t="s">
        <v>299</v>
      </c>
      <c r="C7" s="55">
        <v>2020</v>
      </c>
      <c r="D7" s="55" t="s">
        <v>120</v>
      </c>
      <c r="E7" s="55">
        <v>60.135790494665301</v>
      </c>
      <c r="F7" s="5">
        <v>11</v>
      </c>
    </row>
    <row r="8" spans="1:7" x14ac:dyDescent="0.15">
      <c r="A8" s="37" t="s">
        <v>110</v>
      </c>
      <c r="B8" s="55" t="s">
        <v>299</v>
      </c>
      <c r="C8" s="55">
        <v>2020</v>
      </c>
      <c r="D8" s="55" t="s">
        <v>121</v>
      </c>
      <c r="E8" s="55">
        <v>59.194639160376198</v>
      </c>
      <c r="F8" s="5">
        <v>12</v>
      </c>
    </row>
    <row r="9" spans="1:7" x14ac:dyDescent="0.15">
      <c r="A9" s="37" t="s">
        <v>110</v>
      </c>
      <c r="B9" s="55" t="s">
        <v>299</v>
      </c>
      <c r="C9" s="55">
        <v>2021</v>
      </c>
      <c r="D9" s="55" t="s">
        <v>122</v>
      </c>
      <c r="E9" s="55">
        <v>59.406607091768898</v>
      </c>
      <c r="F9" s="5">
        <v>1</v>
      </c>
    </row>
    <row r="10" spans="1:7" x14ac:dyDescent="0.15">
      <c r="A10" s="37" t="s">
        <v>110</v>
      </c>
      <c r="B10" s="55" t="s">
        <v>299</v>
      </c>
      <c r="C10" s="55">
        <v>2021</v>
      </c>
      <c r="D10" s="55" t="s">
        <v>130</v>
      </c>
      <c r="E10" s="55">
        <v>57.542129058775103</v>
      </c>
      <c r="F10" s="5">
        <v>2</v>
      </c>
    </row>
    <row r="11" spans="1:7" x14ac:dyDescent="0.15">
      <c r="A11" s="37" t="s">
        <v>110</v>
      </c>
      <c r="B11" s="55" t="s">
        <v>299</v>
      </c>
      <c r="C11" s="55">
        <v>2021</v>
      </c>
      <c r="D11" s="55" t="s">
        <v>129</v>
      </c>
      <c r="E11" s="55">
        <v>53.949777661522297</v>
      </c>
      <c r="F11" s="5">
        <v>3</v>
      </c>
    </row>
    <row r="12" spans="1:7" x14ac:dyDescent="0.15">
      <c r="A12" s="37" t="s">
        <v>110</v>
      </c>
      <c r="B12" s="55" t="s">
        <v>299</v>
      </c>
      <c r="C12" s="55">
        <v>2021</v>
      </c>
      <c r="D12" s="55" t="s">
        <v>123</v>
      </c>
      <c r="E12" s="55">
        <v>61.594178262943501</v>
      </c>
      <c r="F12" s="5">
        <v>4</v>
      </c>
    </row>
    <row r="13" spans="1:7" x14ac:dyDescent="0.15">
      <c r="A13" s="37" t="s">
        <v>110</v>
      </c>
      <c r="B13" s="56" t="s">
        <v>305</v>
      </c>
      <c r="C13" s="56">
        <v>2020</v>
      </c>
      <c r="D13" s="56" t="s">
        <v>124</v>
      </c>
      <c r="E13" s="56">
        <v>52.092689060535299</v>
      </c>
      <c r="F13" s="5">
        <v>5</v>
      </c>
      <c r="G13" s="36">
        <v>80</v>
      </c>
    </row>
    <row r="14" spans="1:7" x14ac:dyDescent="0.15">
      <c r="A14" s="37" t="s">
        <v>110</v>
      </c>
      <c r="B14" s="56" t="s">
        <v>305</v>
      </c>
      <c r="C14" s="56">
        <v>2020</v>
      </c>
      <c r="D14" s="56" t="s">
        <v>125</v>
      </c>
      <c r="E14" s="56">
        <v>47.577221490264897</v>
      </c>
      <c r="F14" s="5">
        <v>6</v>
      </c>
    </row>
    <row r="15" spans="1:7" x14ac:dyDescent="0.15">
      <c r="A15" s="37" t="s">
        <v>110</v>
      </c>
      <c r="B15" s="56" t="s">
        <v>305</v>
      </c>
      <c r="C15" s="56">
        <v>2020</v>
      </c>
      <c r="D15" s="56" t="s">
        <v>128</v>
      </c>
      <c r="E15" s="56">
        <v>45.863130261609399</v>
      </c>
      <c r="F15" s="5">
        <v>9</v>
      </c>
    </row>
    <row r="16" spans="1:7" x14ac:dyDescent="0.15">
      <c r="A16" s="37" t="s">
        <v>110</v>
      </c>
      <c r="B16" s="56" t="s">
        <v>305</v>
      </c>
      <c r="C16" s="56">
        <v>2020</v>
      </c>
      <c r="D16" s="56" t="s">
        <v>119</v>
      </c>
      <c r="E16" s="56">
        <v>41.172985781990498</v>
      </c>
      <c r="F16" s="5">
        <v>10</v>
      </c>
    </row>
    <row r="17" spans="1:7" x14ac:dyDescent="0.15">
      <c r="A17" s="37" t="s">
        <v>110</v>
      </c>
      <c r="B17" s="56" t="s">
        <v>305</v>
      </c>
      <c r="C17" s="56">
        <v>2020</v>
      </c>
      <c r="D17" s="56" t="s">
        <v>120</v>
      </c>
      <c r="E17" s="56">
        <v>40.7386409157739</v>
      </c>
      <c r="F17" s="5">
        <v>11</v>
      </c>
    </row>
    <row r="18" spans="1:7" x14ac:dyDescent="0.15">
      <c r="A18" s="37" t="s">
        <v>110</v>
      </c>
      <c r="B18" s="56" t="s">
        <v>305</v>
      </c>
      <c r="C18" s="56">
        <v>2020</v>
      </c>
      <c r="D18" s="56" t="s">
        <v>121</v>
      </c>
      <c r="E18" s="56">
        <v>41.522866931559697</v>
      </c>
      <c r="F18" s="5">
        <v>12</v>
      </c>
    </row>
    <row r="19" spans="1:7" x14ac:dyDescent="0.15">
      <c r="A19" s="37" t="s">
        <v>110</v>
      </c>
      <c r="B19" s="56" t="s">
        <v>305</v>
      </c>
      <c r="C19" s="56">
        <v>2021</v>
      </c>
      <c r="D19" s="56" t="s">
        <v>122</v>
      </c>
      <c r="E19" s="56">
        <v>57.832121612690003</v>
      </c>
      <c r="F19" s="5">
        <v>1</v>
      </c>
    </row>
    <row r="20" spans="1:7" x14ac:dyDescent="0.15">
      <c r="A20" s="37" t="s">
        <v>110</v>
      </c>
      <c r="B20" s="56" t="s">
        <v>305</v>
      </c>
      <c r="C20" s="56">
        <v>2021</v>
      </c>
      <c r="D20" s="56" t="s">
        <v>130</v>
      </c>
      <c r="E20" s="56">
        <v>46.369728119508501</v>
      </c>
      <c r="F20" s="5">
        <v>2</v>
      </c>
    </row>
    <row r="21" spans="1:7" x14ac:dyDescent="0.15">
      <c r="A21" s="37" t="s">
        <v>110</v>
      </c>
      <c r="B21" s="56" t="s">
        <v>305</v>
      </c>
      <c r="C21" s="56">
        <v>2021</v>
      </c>
      <c r="D21" s="56" t="s">
        <v>129</v>
      </c>
      <c r="E21" s="56">
        <v>43.261452170099197</v>
      </c>
      <c r="F21" s="5">
        <v>3</v>
      </c>
    </row>
    <row r="22" spans="1:7" x14ac:dyDescent="0.15">
      <c r="A22" s="37" t="s">
        <v>110</v>
      </c>
      <c r="B22" s="56" t="s">
        <v>305</v>
      </c>
      <c r="C22" s="56">
        <v>2021</v>
      </c>
      <c r="D22" s="56" t="s">
        <v>123</v>
      </c>
      <c r="E22" s="56">
        <v>44.957723241905498</v>
      </c>
      <c r="F22" s="5">
        <v>4</v>
      </c>
    </row>
    <row r="23" spans="1:7" x14ac:dyDescent="0.15">
      <c r="A23" s="57" t="s">
        <v>110</v>
      </c>
      <c r="B23" s="58" t="s">
        <v>290</v>
      </c>
      <c r="C23" s="58">
        <v>2020</v>
      </c>
      <c r="D23" s="58" t="s">
        <v>125</v>
      </c>
      <c r="E23" s="58">
        <v>52.645766931481198</v>
      </c>
      <c r="F23" s="5">
        <v>6</v>
      </c>
    </row>
    <row r="24" spans="1:7" x14ac:dyDescent="0.15">
      <c r="A24" s="5" t="s">
        <v>110</v>
      </c>
      <c r="B24" s="58" t="s">
        <v>290</v>
      </c>
      <c r="C24" s="58">
        <v>2020</v>
      </c>
      <c r="D24" s="58" t="s">
        <v>126</v>
      </c>
      <c r="E24" s="58">
        <v>43.653825166430202</v>
      </c>
      <c r="F24" s="5">
        <v>7</v>
      </c>
      <c r="G24" s="36">
        <v>87</v>
      </c>
    </row>
    <row r="25" spans="1:7" x14ac:dyDescent="0.15">
      <c r="A25" s="5" t="s">
        <v>110</v>
      </c>
      <c r="B25" s="58" t="s">
        <v>290</v>
      </c>
      <c r="C25" s="58">
        <v>2020</v>
      </c>
      <c r="D25" s="58" t="s">
        <v>127</v>
      </c>
      <c r="E25" s="58">
        <v>58.257282160270002</v>
      </c>
      <c r="F25" s="5">
        <v>8</v>
      </c>
    </row>
    <row r="26" spans="1:7" x14ac:dyDescent="0.15">
      <c r="A26" s="5" t="s">
        <v>110</v>
      </c>
      <c r="B26" s="58" t="s">
        <v>290</v>
      </c>
      <c r="C26" s="58">
        <v>2020</v>
      </c>
      <c r="D26" s="58" t="s">
        <v>128</v>
      </c>
      <c r="E26" s="58">
        <v>56.353322224926501</v>
      </c>
      <c r="F26" s="5">
        <v>9</v>
      </c>
    </row>
    <row r="27" spans="1:7" x14ac:dyDescent="0.15">
      <c r="A27" s="5" t="s">
        <v>110</v>
      </c>
      <c r="B27" s="58" t="s">
        <v>290</v>
      </c>
      <c r="C27" s="58">
        <v>2020</v>
      </c>
      <c r="D27" s="58" t="s">
        <v>119</v>
      </c>
      <c r="E27" s="58">
        <v>45.197244284523201</v>
      </c>
      <c r="F27" s="5">
        <v>10</v>
      </c>
    </row>
    <row r="28" spans="1:7" x14ac:dyDescent="0.15">
      <c r="A28" s="5" t="s">
        <v>110</v>
      </c>
      <c r="B28" s="58" t="s">
        <v>290</v>
      </c>
      <c r="C28" s="58">
        <v>2020</v>
      </c>
      <c r="D28" s="58" t="s">
        <v>120</v>
      </c>
      <c r="E28" s="58">
        <v>57.8823182421471</v>
      </c>
      <c r="F28" s="5">
        <v>11</v>
      </c>
    </row>
    <row r="29" spans="1:7" x14ac:dyDescent="0.15">
      <c r="A29" s="5" t="s">
        <v>110</v>
      </c>
      <c r="B29" s="58" t="s">
        <v>290</v>
      </c>
      <c r="C29" s="58">
        <v>2021</v>
      </c>
      <c r="D29" s="58" t="s">
        <v>122</v>
      </c>
      <c r="E29" s="58">
        <v>45.723900797424797</v>
      </c>
      <c r="F29" s="5">
        <v>1</v>
      </c>
    </row>
    <row r="30" spans="1:7" x14ac:dyDescent="0.15">
      <c r="A30" s="5" t="s">
        <v>110</v>
      </c>
      <c r="B30" s="58" t="s">
        <v>290</v>
      </c>
      <c r="C30" s="58">
        <v>2021</v>
      </c>
      <c r="D30" s="58" t="s">
        <v>130</v>
      </c>
      <c r="E30" s="58">
        <v>57.300275482093603</v>
      </c>
      <c r="F30" s="5">
        <v>2</v>
      </c>
    </row>
    <row r="31" spans="1:7" x14ac:dyDescent="0.15">
      <c r="A31" s="5" t="s">
        <v>110</v>
      </c>
      <c r="B31" s="58" t="s">
        <v>290</v>
      </c>
      <c r="C31" s="58">
        <v>2021</v>
      </c>
      <c r="D31" s="58" t="s">
        <v>129</v>
      </c>
      <c r="E31" s="58">
        <v>59.294396679513703</v>
      </c>
      <c r="F31" s="5">
        <v>3</v>
      </c>
    </row>
    <row r="32" spans="1:7" x14ac:dyDescent="0.15">
      <c r="A32" s="5" t="s">
        <v>110</v>
      </c>
      <c r="B32" s="58" t="s">
        <v>290</v>
      </c>
      <c r="C32" s="58">
        <v>2021</v>
      </c>
      <c r="D32" s="58" t="s">
        <v>123</v>
      </c>
      <c r="E32" s="58">
        <v>47.574060493152899</v>
      </c>
      <c r="F32" s="5">
        <v>4</v>
      </c>
    </row>
    <row r="33" spans="1:7" x14ac:dyDescent="0.15">
      <c r="A33" s="5" t="s">
        <v>110</v>
      </c>
      <c r="G33" s="36">
        <v>105</v>
      </c>
    </row>
    <row r="34" spans="1:7" x14ac:dyDescent="0.15">
      <c r="A34" s="5" t="s">
        <v>110</v>
      </c>
    </row>
    <row r="35" spans="1:7" x14ac:dyDescent="0.15">
      <c r="A35" s="5" t="s">
        <v>110</v>
      </c>
    </row>
    <row r="36" spans="1:7" x14ac:dyDescent="0.15">
      <c r="A36" s="5" t="s">
        <v>110</v>
      </c>
    </row>
    <row r="37" spans="1:7" x14ac:dyDescent="0.15">
      <c r="A37" s="5" t="s">
        <v>110</v>
      </c>
    </row>
    <row r="38" spans="1:7" x14ac:dyDescent="0.15">
      <c r="A38" s="5" t="s">
        <v>110</v>
      </c>
    </row>
    <row r="39" spans="1:7" x14ac:dyDescent="0.15">
      <c r="A39" s="5" t="s">
        <v>110</v>
      </c>
    </row>
    <row r="40" spans="1:7" x14ac:dyDescent="0.15">
      <c r="A40" s="5" t="s">
        <v>110</v>
      </c>
    </row>
    <row r="41" spans="1:7" x14ac:dyDescent="0.15">
      <c r="A41" s="5" t="s">
        <v>110</v>
      </c>
    </row>
    <row r="42" spans="1:7" x14ac:dyDescent="0.15">
      <c r="A42" s="5" t="s">
        <v>110</v>
      </c>
    </row>
    <row r="43" spans="1:7" x14ac:dyDescent="0.15">
      <c r="A43" s="5" t="s">
        <v>110</v>
      </c>
    </row>
    <row r="44" spans="1:7" x14ac:dyDescent="0.15">
      <c r="A44" s="5" t="s">
        <v>110</v>
      </c>
    </row>
    <row r="45" spans="1:7" x14ac:dyDescent="0.15">
      <c r="A45" s="5" t="s">
        <v>110</v>
      </c>
    </row>
    <row r="46" spans="1:7" x14ac:dyDescent="0.15">
      <c r="A46" s="37" t="s">
        <v>110</v>
      </c>
      <c r="B46" s="39"/>
      <c r="C46" s="37"/>
      <c r="D46" s="37"/>
      <c r="E46" s="37"/>
      <c r="G46" s="36">
        <v>90</v>
      </c>
    </row>
    <row r="47" spans="1:7" x14ac:dyDescent="0.15">
      <c r="A47" s="37" t="s">
        <v>110</v>
      </c>
      <c r="B47" s="39"/>
      <c r="C47" s="37"/>
      <c r="D47" s="37"/>
      <c r="E47" s="37"/>
    </row>
    <row r="48" spans="1:7" x14ac:dyDescent="0.15">
      <c r="A48" s="37" t="s">
        <v>110</v>
      </c>
      <c r="B48" s="39"/>
      <c r="C48" s="37"/>
      <c r="D48" s="37"/>
      <c r="E48" s="37"/>
    </row>
    <row r="49" spans="1:7" x14ac:dyDescent="0.15">
      <c r="A49" s="37" t="s">
        <v>110</v>
      </c>
      <c r="B49" s="39"/>
      <c r="C49" s="37"/>
      <c r="D49" s="37"/>
      <c r="E49" s="37"/>
    </row>
    <row r="50" spans="1:7" x14ac:dyDescent="0.15">
      <c r="A50" s="37" t="s">
        <v>110</v>
      </c>
      <c r="B50" s="39"/>
      <c r="C50" s="37"/>
      <c r="D50" s="37"/>
      <c r="E50" s="37"/>
    </row>
    <row r="51" spans="1:7" x14ac:dyDescent="0.15">
      <c r="A51" s="37" t="s">
        <v>110</v>
      </c>
      <c r="B51" s="39"/>
      <c r="C51" s="37"/>
      <c r="D51" s="37"/>
      <c r="E51" s="37"/>
    </row>
    <row r="52" spans="1:7" x14ac:dyDescent="0.15">
      <c r="A52" s="37" t="s">
        <v>110</v>
      </c>
      <c r="B52" s="39"/>
      <c r="C52" s="37"/>
      <c r="D52" s="37"/>
      <c r="E52" s="37"/>
    </row>
    <row r="53" spans="1:7" x14ac:dyDescent="0.15">
      <c r="A53" s="37" t="s">
        <v>110</v>
      </c>
      <c r="B53" s="39"/>
      <c r="C53" s="37"/>
      <c r="D53" s="37"/>
      <c r="E53" s="37"/>
    </row>
    <row r="54" spans="1:7" x14ac:dyDescent="0.15">
      <c r="A54" s="37" t="s">
        <v>110</v>
      </c>
      <c r="B54" s="39"/>
      <c r="C54" s="37"/>
      <c r="D54" s="37"/>
      <c r="E54" s="37"/>
    </row>
    <row r="55" spans="1:7" x14ac:dyDescent="0.15">
      <c r="A55" s="37" t="s">
        <v>110</v>
      </c>
      <c r="B55" s="39"/>
      <c r="C55" s="37"/>
      <c r="D55" s="37"/>
      <c r="E55" s="37"/>
    </row>
    <row r="56" spans="1:7" x14ac:dyDescent="0.15">
      <c r="A56" s="37" t="s">
        <v>110</v>
      </c>
      <c r="B56" s="39"/>
      <c r="C56" s="37"/>
      <c r="D56" s="37"/>
      <c r="E56" s="37"/>
    </row>
    <row r="57" spans="1:7" x14ac:dyDescent="0.15">
      <c r="A57" s="37" t="s">
        <v>110</v>
      </c>
      <c r="B57" s="39"/>
      <c r="C57" s="37"/>
      <c r="D57" s="37"/>
      <c r="E57" s="37"/>
    </row>
    <row r="58" spans="1:7" x14ac:dyDescent="0.15">
      <c r="A58" s="37" t="s">
        <v>110</v>
      </c>
      <c r="B58" s="39"/>
      <c r="C58" s="37"/>
      <c r="D58" s="37"/>
      <c r="E58" s="37"/>
    </row>
    <row r="59" spans="1:7" x14ac:dyDescent="0.15">
      <c r="A59" s="5" t="s">
        <v>110</v>
      </c>
      <c r="G59" s="36">
        <v>84</v>
      </c>
    </row>
    <row r="60" spans="1:7" x14ac:dyDescent="0.15">
      <c r="A60" s="5" t="s">
        <v>110</v>
      </c>
    </row>
    <row r="61" spans="1:7" x14ac:dyDescent="0.15">
      <c r="A61" s="5" t="s">
        <v>110</v>
      </c>
    </row>
    <row r="62" spans="1:7" x14ac:dyDescent="0.15">
      <c r="A62" s="5" t="s">
        <v>110</v>
      </c>
    </row>
    <row r="63" spans="1:7" x14ac:dyDescent="0.15">
      <c r="A63" s="5" t="s">
        <v>110</v>
      </c>
    </row>
    <row r="64" spans="1:7" x14ac:dyDescent="0.15">
      <c r="A64" s="5" t="s">
        <v>110</v>
      </c>
    </row>
    <row r="65" spans="1:7" x14ac:dyDescent="0.15">
      <c r="A65" s="5" t="s">
        <v>110</v>
      </c>
    </row>
    <row r="66" spans="1:7" x14ac:dyDescent="0.15">
      <c r="A66" s="5" t="s">
        <v>110</v>
      </c>
    </row>
    <row r="67" spans="1:7" x14ac:dyDescent="0.15">
      <c r="A67" s="5" t="s">
        <v>110</v>
      </c>
    </row>
    <row r="68" spans="1:7" x14ac:dyDescent="0.15">
      <c r="A68" s="5" t="s">
        <v>110</v>
      </c>
    </row>
    <row r="69" spans="1:7" x14ac:dyDescent="0.15">
      <c r="A69" s="5" t="s">
        <v>110</v>
      </c>
    </row>
    <row r="70" spans="1:7" x14ac:dyDescent="0.15">
      <c r="A70" s="5" t="s">
        <v>110</v>
      </c>
    </row>
    <row r="71" spans="1:7" x14ac:dyDescent="0.15">
      <c r="A71" s="5" t="s">
        <v>110</v>
      </c>
    </row>
    <row r="72" spans="1:7" x14ac:dyDescent="0.15">
      <c r="A72" s="5" t="s">
        <v>110</v>
      </c>
      <c r="G72" s="36">
        <v>99</v>
      </c>
    </row>
    <row r="73" spans="1:7" x14ac:dyDescent="0.15">
      <c r="A73" s="5" t="s">
        <v>110</v>
      </c>
    </row>
    <row r="74" spans="1:7" x14ac:dyDescent="0.15">
      <c r="A74" s="5" t="s">
        <v>110</v>
      </c>
    </row>
    <row r="75" spans="1:7" x14ac:dyDescent="0.15">
      <c r="A75" s="5" t="s">
        <v>110</v>
      </c>
    </row>
    <row r="76" spans="1:7" x14ac:dyDescent="0.15">
      <c r="A76" s="5" t="s">
        <v>110</v>
      </c>
    </row>
    <row r="77" spans="1:7" x14ac:dyDescent="0.15">
      <c r="A77" s="5" t="s">
        <v>110</v>
      </c>
    </row>
    <row r="78" spans="1:7" x14ac:dyDescent="0.15">
      <c r="A78" s="5" t="s">
        <v>110</v>
      </c>
    </row>
    <row r="79" spans="1:7" x14ac:dyDescent="0.15">
      <c r="A79" s="5" t="s">
        <v>110</v>
      </c>
    </row>
    <row r="80" spans="1:7" x14ac:dyDescent="0.15">
      <c r="A80" s="5" t="s">
        <v>110</v>
      </c>
    </row>
    <row r="81" spans="1:7" x14ac:dyDescent="0.15">
      <c r="A81" s="5" t="s">
        <v>110</v>
      </c>
    </row>
    <row r="82" spans="1:7" x14ac:dyDescent="0.15">
      <c r="A82" s="5" t="s">
        <v>110</v>
      </c>
    </row>
    <row r="83" spans="1:7" x14ac:dyDescent="0.15">
      <c r="A83" s="5" t="s">
        <v>110</v>
      </c>
    </row>
    <row r="84" spans="1:7" x14ac:dyDescent="0.15">
      <c r="A84" s="5" t="s">
        <v>110</v>
      </c>
      <c r="G84" s="36">
        <v>104</v>
      </c>
    </row>
    <row r="85" spans="1:7" x14ac:dyDescent="0.15">
      <c r="A85" s="5" t="s">
        <v>110</v>
      </c>
    </row>
    <row r="86" spans="1:7" x14ac:dyDescent="0.15">
      <c r="A86" s="5" t="s">
        <v>110</v>
      </c>
    </row>
    <row r="87" spans="1:7" x14ac:dyDescent="0.15">
      <c r="A87" s="5" t="s">
        <v>110</v>
      </c>
    </row>
    <row r="88" spans="1:7" x14ac:dyDescent="0.15">
      <c r="A88" s="5" t="s">
        <v>110</v>
      </c>
    </row>
    <row r="89" spans="1:7" x14ac:dyDescent="0.15">
      <c r="A89" s="5" t="s">
        <v>110</v>
      </c>
    </row>
    <row r="90" spans="1:7" x14ac:dyDescent="0.15">
      <c r="A90" s="5" t="s">
        <v>110</v>
      </c>
    </row>
    <row r="91" spans="1:7" x14ac:dyDescent="0.15">
      <c r="A91" s="5" t="s">
        <v>110</v>
      </c>
    </row>
    <row r="92" spans="1:7" x14ac:dyDescent="0.15">
      <c r="A92" s="5" t="s">
        <v>110</v>
      </c>
    </row>
    <row r="93" spans="1:7" x14ac:dyDescent="0.15">
      <c r="A93" s="5" t="s">
        <v>110</v>
      </c>
    </row>
    <row r="94" spans="1:7" x14ac:dyDescent="0.15">
      <c r="A94" s="5" t="s">
        <v>110</v>
      </c>
    </row>
    <row r="95" spans="1:7" x14ac:dyDescent="0.15">
      <c r="A95" s="5" t="s">
        <v>110</v>
      </c>
    </row>
    <row r="96" spans="1:7" x14ac:dyDescent="0.15">
      <c r="A96" s="5" t="s">
        <v>110</v>
      </c>
    </row>
    <row r="97" spans="1:7" x14ac:dyDescent="0.15">
      <c r="A97" s="5" t="s">
        <v>110</v>
      </c>
      <c r="G97" s="36">
        <v>80</v>
      </c>
    </row>
    <row r="98" spans="1:7" x14ac:dyDescent="0.15">
      <c r="A98" s="5" t="s">
        <v>110</v>
      </c>
    </row>
    <row r="99" spans="1:7" x14ac:dyDescent="0.15">
      <c r="A99" s="5" t="s">
        <v>110</v>
      </c>
    </row>
    <row r="100" spans="1:7" x14ac:dyDescent="0.15">
      <c r="A100" s="5" t="s">
        <v>110</v>
      </c>
    </row>
    <row r="101" spans="1:7" x14ac:dyDescent="0.15">
      <c r="A101" s="5" t="s">
        <v>110</v>
      </c>
    </row>
    <row r="102" spans="1:7" x14ac:dyDescent="0.15">
      <c r="A102" s="5" t="s">
        <v>110</v>
      </c>
    </row>
    <row r="103" spans="1:7" x14ac:dyDescent="0.15">
      <c r="A103" s="5" t="s">
        <v>110</v>
      </c>
    </row>
    <row r="104" spans="1:7" x14ac:dyDescent="0.15">
      <c r="A104" s="5" t="s">
        <v>110</v>
      </c>
    </row>
    <row r="105" spans="1:7" x14ac:dyDescent="0.15">
      <c r="A105" s="5" t="s">
        <v>110</v>
      </c>
    </row>
    <row r="106" spans="1:7" x14ac:dyDescent="0.15">
      <c r="A106" s="5" t="s">
        <v>110</v>
      </c>
    </row>
    <row r="107" spans="1:7" x14ac:dyDescent="0.15">
      <c r="A107" s="5" t="s">
        <v>110</v>
      </c>
    </row>
    <row r="108" spans="1:7" x14ac:dyDescent="0.15">
      <c r="A108" s="5" t="s">
        <v>110</v>
      </c>
    </row>
    <row r="109" spans="1:7" x14ac:dyDescent="0.15">
      <c r="A109" s="5" t="s">
        <v>110</v>
      </c>
    </row>
    <row r="110" spans="1:7" x14ac:dyDescent="0.15">
      <c r="A110" s="5" t="s">
        <v>131</v>
      </c>
    </row>
    <row r="111" spans="1:7" x14ac:dyDescent="0.15">
      <c r="A111" s="5" t="s">
        <v>131</v>
      </c>
    </row>
    <row r="112" spans="1:7" x14ac:dyDescent="0.15">
      <c r="A112" s="5" t="s">
        <v>131</v>
      </c>
    </row>
    <row r="113" spans="1:1" x14ac:dyDescent="0.15">
      <c r="A113" s="5" t="s">
        <v>131</v>
      </c>
    </row>
    <row r="114" spans="1:1" x14ac:dyDescent="0.15">
      <c r="A114" s="5" t="s">
        <v>131</v>
      </c>
    </row>
    <row r="115" spans="1:1" x14ac:dyDescent="0.15">
      <c r="A115" s="5" t="s">
        <v>131</v>
      </c>
    </row>
    <row r="116" spans="1:1" x14ac:dyDescent="0.15">
      <c r="A116" s="5" t="s">
        <v>131</v>
      </c>
    </row>
    <row r="117" spans="1:1" x14ac:dyDescent="0.15">
      <c r="A117" s="5" t="s">
        <v>131</v>
      </c>
    </row>
    <row r="118" spans="1:1" x14ac:dyDescent="0.15">
      <c r="A118" s="5" t="s">
        <v>131</v>
      </c>
    </row>
    <row r="119" spans="1:1" x14ac:dyDescent="0.15">
      <c r="A119" s="5" t="s">
        <v>131</v>
      </c>
    </row>
    <row r="120" spans="1:1" x14ac:dyDescent="0.15">
      <c r="A120" s="5" t="s">
        <v>131</v>
      </c>
    </row>
    <row r="121" spans="1:1" x14ac:dyDescent="0.15">
      <c r="A121" s="5" t="s">
        <v>131</v>
      </c>
    </row>
    <row r="122" spans="1:1" x14ac:dyDescent="0.15">
      <c r="A122" s="5" t="s">
        <v>131</v>
      </c>
    </row>
    <row r="123" spans="1:1" x14ac:dyDescent="0.15">
      <c r="A123" s="5" t="s">
        <v>131</v>
      </c>
    </row>
    <row r="124" spans="1:1" x14ac:dyDescent="0.15">
      <c r="A124" s="5" t="s">
        <v>131</v>
      </c>
    </row>
    <row r="125" spans="1:1" x14ac:dyDescent="0.15">
      <c r="A125" s="5" t="s">
        <v>131</v>
      </c>
    </row>
    <row r="126" spans="1:1" x14ac:dyDescent="0.15">
      <c r="A126" s="5" t="s">
        <v>131</v>
      </c>
    </row>
    <row r="127" spans="1:1" x14ac:dyDescent="0.15">
      <c r="A127" s="5" t="s">
        <v>131</v>
      </c>
    </row>
    <row r="128" spans="1:1" x14ac:dyDescent="0.15">
      <c r="A128" s="5" t="s">
        <v>131</v>
      </c>
    </row>
    <row r="129" spans="1:1" x14ac:dyDescent="0.15">
      <c r="A129" s="5" t="s">
        <v>131</v>
      </c>
    </row>
    <row r="130" spans="1:1" x14ac:dyDescent="0.15">
      <c r="A130" s="5" t="s">
        <v>131</v>
      </c>
    </row>
    <row r="131" spans="1:1" x14ac:dyDescent="0.15">
      <c r="A131" s="5" t="s">
        <v>131</v>
      </c>
    </row>
    <row r="132" spans="1:1" x14ac:dyDescent="0.15">
      <c r="A132" s="5" t="s">
        <v>131</v>
      </c>
    </row>
    <row r="133" spans="1:1" x14ac:dyDescent="0.15">
      <c r="A133" s="5" t="s">
        <v>131</v>
      </c>
    </row>
    <row r="134" spans="1:1" x14ac:dyDescent="0.15">
      <c r="A134" s="5" t="s">
        <v>131</v>
      </c>
    </row>
    <row r="135" spans="1:1" x14ac:dyDescent="0.15">
      <c r="A135" s="5" t="s">
        <v>131</v>
      </c>
    </row>
    <row r="136" spans="1:1" x14ac:dyDescent="0.15">
      <c r="A136" s="5" t="s">
        <v>131</v>
      </c>
    </row>
    <row r="137" spans="1:1" x14ac:dyDescent="0.15">
      <c r="A137" s="5" t="s">
        <v>131</v>
      </c>
    </row>
    <row r="138" spans="1:1" x14ac:dyDescent="0.15">
      <c r="A138" s="5" t="s">
        <v>131</v>
      </c>
    </row>
    <row r="139" spans="1:1" x14ac:dyDescent="0.15">
      <c r="A139" s="5" t="s">
        <v>131</v>
      </c>
    </row>
    <row r="140" spans="1:1" x14ac:dyDescent="0.15">
      <c r="A140" s="5" t="s">
        <v>131</v>
      </c>
    </row>
    <row r="141" spans="1:1" x14ac:dyDescent="0.15">
      <c r="A141" s="5" t="s">
        <v>131</v>
      </c>
    </row>
    <row r="142" spans="1:1" x14ac:dyDescent="0.15">
      <c r="A142" s="5" t="s">
        <v>131</v>
      </c>
    </row>
    <row r="143" spans="1:1" x14ac:dyDescent="0.15">
      <c r="A143" s="5" t="s">
        <v>131</v>
      </c>
    </row>
    <row r="144" spans="1:1" x14ac:dyDescent="0.15">
      <c r="A144" s="5" t="s">
        <v>131</v>
      </c>
    </row>
    <row r="145" spans="1:1" x14ac:dyDescent="0.15">
      <c r="A145" s="5" t="s">
        <v>131</v>
      </c>
    </row>
    <row r="146" spans="1:1" x14ac:dyDescent="0.15">
      <c r="A146" s="5" t="s">
        <v>131</v>
      </c>
    </row>
    <row r="147" spans="1:1" x14ac:dyDescent="0.15">
      <c r="A147" s="5" t="s">
        <v>131</v>
      </c>
    </row>
    <row r="148" spans="1:1" x14ac:dyDescent="0.15">
      <c r="A148" s="5" t="s">
        <v>131</v>
      </c>
    </row>
    <row r="149" spans="1:1" x14ac:dyDescent="0.15">
      <c r="A149" s="5" t="s">
        <v>131</v>
      </c>
    </row>
    <row r="150" spans="1:1" x14ac:dyDescent="0.15">
      <c r="A150" s="5" t="s">
        <v>131</v>
      </c>
    </row>
    <row r="151" spans="1:1" x14ac:dyDescent="0.15">
      <c r="A151" s="5" t="s">
        <v>131</v>
      </c>
    </row>
    <row r="152" spans="1:1" x14ac:dyDescent="0.15">
      <c r="A152" s="5" t="s">
        <v>131</v>
      </c>
    </row>
    <row r="153" spans="1:1" x14ac:dyDescent="0.15">
      <c r="A153" s="5" t="s">
        <v>131</v>
      </c>
    </row>
    <row r="154" spans="1:1" x14ac:dyDescent="0.15">
      <c r="A154" s="5" t="s">
        <v>131</v>
      </c>
    </row>
    <row r="155" spans="1:1" x14ac:dyDescent="0.15">
      <c r="A155" s="5" t="s">
        <v>131</v>
      </c>
    </row>
    <row r="156" spans="1:1" x14ac:dyDescent="0.15">
      <c r="A156" s="5" t="s">
        <v>131</v>
      </c>
    </row>
    <row r="157" spans="1:1" x14ac:dyDescent="0.15">
      <c r="A157" s="5" t="s">
        <v>131</v>
      </c>
    </row>
    <row r="158" spans="1:1" x14ac:dyDescent="0.15">
      <c r="A158" s="5" t="s">
        <v>131</v>
      </c>
    </row>
    <row r="159" spans="1:1" x14ac:dyDescent="0.15">
      <c r="A159" s="5" t="s">
        <v>131</v>
      </c>
    </row>
    <row r="160" spans="1:1" x14ac:dyDescent="0.15">
      <c r="A160" s="5" t="s">
        <v>131</v>
      </c>
    </row>
    <row r="161" spans="1:1" x14ac:dyDescent="0.15">
      <c r="A161" s="5" t="s">
        <v>131</v>
      </c>
    </row>
    <row r="162" spans="1:1" x14ac:dyDescent="0.15">
      <c r="A162" s="5" t="s">
        <v>131</v>
      </c>
    </row>
    <row r="163" spans="1:1" x14ac:dyDescent="0.15">
      <c r="A163" s="5" t="s">
        <v>131</v>
      </c>
    </row>
    <row r="164" spans="1:1" x14ac:dyDescent="0.15">
      <c r="A164" s="5" t="s">
        <v>131</v>
      </c>
    </row>
    <row r="165" spans="1:1" x14ac:dyDescent="0.15">
      <c r="A165" s="5" t="s">
        <v>131</v>
      </c>
    </row>
    <row r="166" spans="1:1" x14ac:dyDescent="0.15">
      <c r="A166" s="5" t="s">
        <v>131</v>
      </c>
    </row>
    <row r="167" spans="1:1" x14ac:dyDescent="0.15">
      <c r="A167" s="5" t="s">
        <v>131</v>
      </c>
    </row>
    <row r="168" spans="1:1" x14ac:dyDescent="0.15">
      <c r="A168" s="5" t="s">
        <v>131</v>
      </c>
    </row>
    <row r="169" spans="1:1" x14ac:dyDescent="0.15">
      <c r="A169" s="5" t="s">
        <v>131</v>
      </c>
    </row>
    <row r="170" spans="1:1" x14ac:dyDescent="0.15">
      <c r="A170" s="5" t="s">
        <v>131</v>
      </c>
    </row>
    <row r="171" spans="1:1" x14ac:dyDescent="0.15">
      <c r="A171" s="5" t="s">
        <v>131</v>
      </c>
    </row>
    <row r="172" spans="1:1" x14ac:dyDescent="0.15">
      <c r="A172" s="5" t="s">
        <v>131</v>
      </c>
    </row>
    <row r="173" spans="1:1" x14ac:dyDescent="0.15">
      <c r="A173" s="5" t="s">
        <v>131</v>
      </c>
    </row>
    <row r="174" spans="1:1" x14ac:dyDescent="0.15">
      <c r="A174" s="5" t="s">
        <v>131</v>
      </c>
    </row>
    <row r="175" spans="1:1" x14ac:dyDescent="0.15">
      <c r="A175" s="5" t="s">
        <v>131</v>
      </c>
    </row>
    <row r="176" spans="1:1" x14ac:dyDescent="0.15">
      <c r="A176" s="5" t="s">
        <v>131</v>
      </c>
    </row>
    <row r="177" spans="1:1" x14ac:dyDescent="0.15">
      <c r="A177" s="5" t="s">
        <v>131</v>
      </c>
    </row>
    <row r="178" spans="1:1" x14ac:dyDescent="0.15">
      <c r="A178" s="5" t="s">
        <v>131</v>
      </c>
    </row>
    <row r="179" spans="1:1" x14ac:dyDescent="0.15">
      <c r="A179" s="5" t="s">
        <v>131</v>
      </c>
    </row>
    <row r="180" spans="1:1" x14ac:dyDescent="0.15">
      <c r="A180" s="5" t="s">
        <v>131</v>
      </c>
    </row>
    <row r="181" spans="1:1" x14ac:dyDescent="0.15">
      <c r="A181" s="5" t="s">
        <v>131</v>
      </c>
    </row>
    <row r="182" spans="1:1" x14ac:dyDescent="0.15">
      <c r="A182" s="5" t="s">
        <v>131</v>
      </c>
    </row>
    <row r="183" spans="1:1" x14ac:dyDescent="0.15">
      <c r="A183" s="5" t="s">
        <v>131</v>
      </c>
    </row>
    <row r="184" spans="1:1" x14ac:dyDescent="0.15">
      <c r="A184" s="5" t="s">
        <v>131</v>
      </c>
    </row>
    <row r="185" spans="1:1" x14ac:dyDescent="0.15">
      <c r="A185" s="5" t="s">
        <v>131</v>
      </c>
    </row>
    <row r="186" spans="1:1" x14ac:dyDescent="0.15">
      <c r="A186" s="5" t="s">
        <v>131</v>
      </c>
    </row>
    <row r="187" spans="1:1" x14ac:dyDescent="0.15">
      <c r="A187" s="5" t="s">
        <v>131</v>
      </c>
    </row>
    <row r="188" spans="1:1" x14ac:dyDescent="0.15">
      <c r="A188" s="5" t="s">
        <v>131</v>
      </c>
    </row>
    <row r="189" spans="1:1" x14ac:dyDescent="0.15">
      <c r="A189" s="5" t="s">
        <v>131</v>
      </c>
    </row>
    <row r="190" spans="1:1" x14ac:dyDescent="0.15">
      <c r="A190" s="5" t="s">
        <v>131</v>
      </c>
    </row>
    <row r="191" spans="1:1" x14ac:dyDescent="0.15">
      <c r="A191" s="5" t="s">
        <v>131</v>
      </c>
    </row>
    <row r="192" spans="1:1" x14ac:dyDescent="0.15">
      <c r="A192" s="5" t="s">
        <v>131</v>
      </c>
    </row>
    <row r="193" spans="1:1" x14ac:dyDescent="0.15">
      <c r="A193" s="5" t="s">
        <v>131</v>
      </c>
    </row>
    <row r="194" spans="1:1" x14ac:dyDescent="0.15">
      <c r="A194" s="5" t="s">
        <v>131</v>
      </c>
    </row>
    <row r="195" spans="1:1" x14ac:dyDescent="0.15">
      <c r="A195" s="5" t="s">
        <v>131</v>
      </c>
    </row>
    <row r="196" spans="1:1" x14ac:dyDescent="0.15">
      <c r="A196" s="5" t="s">
        <v>131</v>
      </c>
    </row>
    <row r="197" spans="1:1" x14ac:dyDescent="0.15">
      <c r="A197" s="5" t="s">
        <v>131</v>
      </c>
    </row>
    <row r="198" spans="1:1" x14ac:dyDescent="0.15">
      <c r="A198" s="5" t="s">
        <v>131</v>
      </c>
    </row>
    <row r="199" spans="1:1" x14ac:dyDescent="0.15">
      <c r="A199" s="5" t="s">
        <v>131</v>
      </c>
    </row>
    <row r="200" spans="1:1" x14ac:dyDescent="0.15">
      <c r="A200" s="5" t="s">
        <v>131</v>
      </c>
    </row>
    <row r="201" spans="1:1" x14ac:dyDescent="0.15">
      <c r="A201" s="5" t="s">
        <v>131</v>
      </c>
    </row>
    <row r="202" spans="1:1" x14ac:dyDescent="0.15">
      <c r="A202" s="5" t="s">
        <v>131</v>
      </c>
    </row>
    <row r="203" spans="1:1" x14ac:dyDescent="0.15">
      <c r="A203" s="5" t="s">
        <v>131</v>
      </c>
    </row>
    <row r="204" spans="1:1" x14ac:dyDescent="0.15">
      <c r="A204" s="5" t="s">
        <v>131</v>
      </c>
    </row>
    <row r="205" spans="1:1" x14ac:dyDescent="0.15">
      <c r="A205" s="5" t="s">
        <v>131</v>
      </c>
    </row>
    <row r="206" spans="1:1" x14ac:dyDescent="0.15">
      <c r="A206" s="5" t="s">
        <v>131</v>
      </c>
    </row>
    <row r="207" spans="1:1" x14ac:dyDescent="0.15">
      <c r="A207" s="5" t="s">
        <v>131</v>
      </c>
    </row>
    <row r="208" spans="1:1" x14ac:dyDescent="0.15">
      <c r="A208" s="5" t="s">
        <v>131</v>
      </c>
    </row>
    <row r="209" spans="1:1" x14ac:dyDescent="0.15">
      <c r="A209" s="5" t="s">
        <v>131</v>
      </c>
    </row>
    <row r="210" spans="1:1" x14ac:dyDescent="0.15">
      <c r="A210" s="5" t="s">
        <v>131</v>
      </c>
    </row>
    <row r="211" spans="1:1" x14ac:dyDescent="0.15">
      <c r="A211" s="5" t="s">
        <v>131</v>
      </c>
    </row>
    <row r="212" spans="1:1" x14ac:dyDescent="0.15">
      <c r="A212" s="5" t="s">
        <v>131</v>
      </c>
    </row>
    <row r="213" spans="1:1" x14ac:dyDescent="0.15">
      <c r="A213" s="5" t="s">
        <v>131</v>
      </c>
    </row>
    <row r="214" spans="1:1" x14ac:dyDescent="0.15">
      <c r="A214" s="5" t="s">
        <v>131</v>
      </c>
    </row>
    <row r="215" spans="1:1" x14ac:dyDescent="0.15">
      <c r="A215" s="5" t="s">
        <v>131</v>
      </c>
    </row>
    <row r="216" spans="1:1" x14ac:dyDescent="0.15">
      <c r="A216" s="5" t="s">
        <v>131</v>
      </c>
    </row>
    <row r="217" spans="1:1" x14ac:dyDescent="0.15">
      <c r="A217" s="5" t="s">
        <v>131</v>
      </c>
    </row>
    <row r="218" spans="1:1" x14ac:dyDescent="0.15">
      <c r="A218" s="5" t="s">
        <v>131</v>
      </c>
    </row>
    <row r="219" spans="1:1" x14ac:dyDescent="0.15">
      <c r="A219" s="5" t="s">
        <v>131</v>
      </c>
    </row>
    <row r="220" spans="1:1" x14ac:dyDescent="0.15">
      <c r="A220" s="5" t="s">
        <v>131</v>
      </c>
    </row>
    <row r="221" spans="1:1" x14ac:dyDescent="0.15">
      <c r="A221" s="5" t="s">
        <v>131</v>
      </c>
    </row>
    <row r="222" spans="1:1" x14ac:dyDescent="0.15">
      <c r="A222" s="5" t="s">
        <v>131</v>
      </c>
    </row>
    <row r="223" spans="1:1" x14ac:dyDescent="0.15">
      <c r="A223" s="5" t="s">
        <v>131</v>
      </c>
    </row>
    <row r="224" spans="1:1" x14ac:dyDescent="0.15">
      <c r="A224" s="5" t="s">
        <v>131</v>
      </c>
    </row>
    <row r="225" spans="1:1" x14ac:dyDescent="0.15">
      <c r="A225" s="5" t="s">
        <v>131</v>
      </c>
    </row>
    <row r="226" spans="1:1" x14ac:dyDescent="0.15">
      <c r="A226" s="5" t="s">
        <v>131</v>
      </c>
    </row>
    <row r="227" spans="1:1" x14ac:dyDescent="0.15">
      <c r="A227" s="5" t="s">
        <v>131</v>
      </c>
    </row>
    <row r="228" spans="1:1" x14ac:dyDescent="0.15">
      <c r="A228" s="5" t="s">
        <v>131</v>
      </c>
    </row>
    <row r="229" spans="1:1" x14ac:dyDescent="0.15">
      <c r="A229" s="5" t="s">
        <v>132</v>
      </c>
    </row>
    <row r="230" spans="1:1" x14ac:dyDescent="0.15">
      <c r="A230" s="5" t="s">
        <v>132</v>
      </c>
    </row>
    <row r="231" spans="1:1" x14ac:dyDescent="0.15">
      <c r="A231" s="5" t="s">
        <v>132</v>
      </c>
    </row>
    <row r="232" spans="1:1" x14ac:dyDescent="0.15">
      <c r="A232" s="5" t="s">
        <v>132</v>
      </c>
    </row>
    <row r="233" spans="1:1" x14ac:dyDescent="0.15">
      <c r="A233" s="5" t="s">
        <v>132</v>
      </c>
    </row>
    <row r="234" spans="1:1" x14ac:dyDescent="0.15">
      <c r="A234" s="5" t="s">
        <v>132</v>
      </c>
    </row>
    <row r="235" spans="1:1" x14ac:dyDescent="0.15">
      <c r="A235" s="5" t="s">
        <v>132</v>
      </c>
    </row>
    <row r="236" spans="1:1" x14ac:dyDescent="0.15">
      <c r="A236" s="5" t="s">
        <v>132</v>
      </c>
    </row>
    <row r="237" spans="1:1" x14ac:dyDescent="0.15">
      <c r="A237" s="5" t="s">
        <v>132</v>
      </c>
    </row>
    <row r="238" spans="1:1" x14ac:dyDescent="0.15">
      <c r="A238" s="5" t="s">
        <v>132</v>
      </c>
    </row>
    <row r="239" spans="1:1" x14ac:dyDescent="0.15">
      <c r="A239" s="5" t="s">
        <v>132</v>
      </c>
    </row>
    <row r="240" spans="1:1" x14ac:dyDescent="0.15">
      <c r="A240" s="5" t="s">
        <v>132</v>
      </c>
    </row>
    <row r="241" spans="1:1" x14ac:dyDescent="0.15">
      <c r="A241" s="5" t="s">
        <v>132</v>
      </c>
    </row>
    <row r="242" spans="1:1" x14ac:dyDescent="0.15">
      <c r="A242" s="5" t="s">
        <v>132</v>
      </c>
    </row>
    <row r="243" spans="1:1" x14ac:dyDescent="0.15">
      <c r="A243" s="5" t="s">
        <v>132</v>
      </c>
    </row>
    <row r="244" spans="1:1" x14ac:dyDescent="0.15">
      <c r="A244" s="5" t="s">
        <v>132</v>
      </c>
    </row>
    <row r="245" spans="1:1" x14ac:dyDescent="0.15">
      <c r="A245" s="5" t="s">
        <v>132</v>
      </c>
    </row>
    <row r="246" spans="1:1" x14ac:dyDescent="0.15">
      <c r="A246" s="5" t="s">
        <v>132</v>
      </c>
    </row>
    <row r="247" spans="1:1" x14ac:dyDescent="0.15">
      <c r="A247" s="5" t="s">
        <v>132</v>
      </c>
    </row>
    <row r="248" spans="1:1" x14ac:dyDescent="0.15">
      <c r="A248" s="5" t="s">
        <v>132</v>
      </c>
    </row>
    <row r="249" spans="1:1" x14ac:dyDescent="0.15">
      <c r="A249" s="5" t="s">
        <v>132</v>
      </c>
    </row>
    <row r="250" spans="1:1" x14ac:dyDescent="0.15">
      <c r="A250" s="5" t="s">
        <v>132</v>
      </c>
    </row>
    <row r="251" spans="1:1" x14ac:dyDescent="0.15">
      <c r="A251" s="5" t="s">
        <v>132</v>
      </c>
    </row>
    <row r="252" spans="1:1" x14ac:dyDescent="0.15">
      <c r="A252" s="5" t="s">
        <v>132</v>
      </c>
    </row>
    <row r="253" spans="1:1" x14ac:dyDescent="0.15">
      <c r="A253" s="5" t="s">
        <v>132</v>
      </c>
    </row>
    <row r="254" spans="1:1" x14ac:dyDescent="0.15">
      <c r="A254" s="5" t="s">
        <v>132</v>
      </c>
    </row>
    <row r="255" spans="1:1" x14ac:dyDescent="0.15">
      <c r="A255" s="5" t="s">
        <v>132</v>
      </c>
    </row>
    <row r="256" spans="1:1" x14ac:dyDescent="0.15">
      <c r="A256" s="5" t="s">
        <v>132</v>
      </c>
    </row>
    <row r="257" spans="1:1" x14ac:dyDescent="0.15">
      <c r="A257" s="5" t="s">
        <v>132</v>
      </c>
    </row>
    <row r="258" spans="1:1" x14ac:dyDescent="0.15">
      <c r="A258" s="5" t="s">
        <v>132</v>
      </c>
    </row>
    <row r="259" spans="1:1" x14ac:dyDescent="0.15">
      <c r="A259" s="5" t="s">
        <v>132</v>
      </c>
    </row>
    <row r="260" spans="1:1" x14ac:dyDescent="0.15">
      <c r="A260" s="5" t="s">
        <v>132</v>
      </c>
    </row>
    <row r="261" spans="1:1" x14ac:dyDescent="0.15">
      <c r="A261" s="5" t="s">
        <v>132</v>
      </c>
    </row>
    <row r="262" spans="1:1" x14ac:dyDescent="0.15">
      <c r="A262" s="5" t="s">
        <v>132</v>
      </c>
    </row>
    <row r="263" spans="1:1" x14ac:dyDescent="0.15">
      <c r="A263" s="5" t="s">
        <v>132</v>
      </c>
    </row>
    <row r="264" spans="1:1" x14ac:dyDescent="0.15">
      <c r="A264" s="5" t="s">
        <v>132</v>
      </c>
    </row>
    <row r="265" spans="1:1" x14ac:dyDescent="0.15">
      <c r="A265" s="5" t="s">
        <v>132</v>
      </c>
    </row>
    <row r="266" spans="1:1" x14ac:dyDescent="0.15">
      <c r="A266" s="5" t="s">
        <v>132</v>
      </c>
    </row>
    <row r="267" spans="1:1" x14ac:dyDescent="0.15">
      <c r="A267" s="5" t="s">
        <v>132</v>
      </c>
    </row>
    <row r="268" spans="1:1" x14ac:dyDescent="0.15">
      <c r="A268" s="5" t="s">
        <v>132</v>
      </c>
    </row>
    <row r="269" spans="1:1" x14ac:dyDescent="0.15">
      <c r="A269" s="5" t="s">
        <v>132</v>
      </c>
    </row>
    <row r="270" spans="1:1" x14ac:dyDescent="0.15">
      <c r="A270" s="5" t="s">
        <v>132</v>
      </c>
    </row>
    <row r="271" spans="1:1" x14ac:dyDescent="0.15">
      <c r="A271" s="5" t="s">
        <v>132</v>
      </c>
    </row>
    <row r="272" spans="1:1" x14ac:dyDescent="0.15">
      <c r="A272" s="5" t="s">
        <v>132</v>
      </c>
    </row>
    <row r="273" spans="1:1" x14ac:dyDescent="0.15">
      <c r="A273" s="5" t="s">
        <v>132</v>
      </c>
    </row>
    <row r="274" spans="1:1" x14ac:dyDescent="0.15">
      <c r="A274" s="5" t="s">
        <v>132</v>
      </c>
    </row>
    <row r="275" spans="1:1" x14ac:dyDescent="0.15">
      <c r="A275" s="5" t="s">
        <v>132</v>
      </c>
    </row>
    <row r="276" spans="1:1" x14ac:dyDescent="0.15">
      <c r="A276" s="5" t="s">
        <v>132</v>
      </c>
    </row>
    <row r="277" spans="1:1" x14ac:dyDescent="0.15">
      <c r="A277" s="5" t="s">
        <v>132</v>
      </c>
    </row>
    <row r="278" spans="1:1" x14ac:dyDescent="0.15">
      <c r="A278" s="5" t="s">
        <v>132</v>
      </c>
    </row>
    <row r="279" spans="1:1" x14ac:dyDescent="0.15">
      <c r="A279" s="5" t="s">
        <v>132</v>
      </c>
    </row>
  </sheetData>
  <phoneticPr fontId="1"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比较法</vt:lpstr>
      <vt:lpstr>成本（静态）</vt:lpstr>
      <vt:lpstr>系统读取表</vt:lpstr>
      <vt:lpstr>悦廷</vt:lpstr>
      <vt:lpstr>泰河园三里</vt:lpstr>
      <vt:lpstr>鹿海园</vt:lpstr>
      <vt:lpstr>南海家园七里</vt:lpstr>
      <vt:lpstr>中指成交数据</vt:lpstr>
      <vt:lpstr>城研数据</vt:lpstr>
      <vt:lpstr>亦城亦景房源明细</vt:lpstr>
      <vt:lpstr>Sheet1</vt:lpstr>
      <vt:lpstr>亦城亦景房源明细!_Hlk79351650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2021-08-27T05:59:50Z</dcterms:modified>
</cp:coreProperties>
</file>