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720" windowHeight="11310"/>
  </bookViews>
  <sheets>
    <sheet name="租户租金台账" sheetId="1" r:id="rId1"/>
    <sheet name="18年至今统计" sheetId="2" r:id="rId2"/>
    <sheet name="1层" sheetId="3" state="hidden" r:id="rId3"/>
    <sheet name="-1层" sheetId="8" state="hidden" r:id="rId4"/>
    <sheet name="2层" sheetId="4" state="hidden" r:id="rId5"/>
    <sheet name="3层" sheetId="5" state="hidden" r:id="rId6"/>
    <sheet name="酒吧街" sheetId="7" state="hidden" r:id="rId7"/>
    <sheet name="汇总" sheetId="6" state="hidden" r:id="rId8"/>
    <sheet name="Sheet1" sheetId="9" r:id="rId9"/>
  </sheets>
  <definedNames>
    <definedName name="_xlnm._FilterDatabase" localSheetId="2" hidden="1">'1层'!$A$1:$AP$331</definedName>
    <definedName name="_xlnm._FilterDatabase" localSheetId="3" hidden="1">'-1层'!$A$1:$AS$333</definedName>
    <definedName name="_xlnm._FilterDatabase" localSheetId="4" hidden="1">'2层'!$A$1:$AP$331</definedName>
    <definedName name="_xlnm._FilterDatabase" localSheetId="5" hidden="1">'3层'!$A$1:$AP$331</definedName>
    <definedName name="_xlnm._FilterDatabase" localSheetId="6" hidden="1">酒吧街!$A$1:$AP$331</definedName>
    <definedName name="_xlnm._FilterDatabase" localSheetId="0" hidden="1">租户租金台账!$A$1:$AS$335</definedName>
    <definedName name="_xlnm.Print_Area" localSheetId="0">租户租金台账!$B$1:$K$311</definedName>
  </definedNames>
  <calcPr calcId="144525"/>
</workbook>
</file>

<file path=xl/calcChain.xml><?xml version="1.0" encoding="utf-8"?>
<calcChain xmlns="http://schemas.openxmlformats.org/spreadsheetml/2006/main">
  <c r="AS342" i="1" l="1"/>
  <c r="AS339" i="1"/>
  <c r="AR335" i="1" l="1"/>
  <c r="AS335" i="1" s="1"/>
  <c r="AR333" i="1"/>
  <c r="AS333" i="1" s="1"/>
  <c r="AR332" i="1"/>
  <c r="AS332" i="1" s="1"/>
  <c r="AR331" i="1"/>
  <c r="AS331" i="1" s="1"/>
  <c r="AR328" i="1"/>
  <c r="AS328" i="1" s="1"/>
  <c r="AR325" i="1"/>
  <c r="AS325" i="1" s="1"/>
  <c r="AR324" i="1"/>
  <c r="AS324" i="1" s="1"/>
  <c r="AR320" i="1"/>
  <c r="AS320" i="1" s="1"/>
  <c r="AR304" i="1"/>
  <c r="AS304" i="1" s="1"/>
  <c r="AR297" i="1"/>
  <c r="AS297" i="1" s="1"/>
  <c r="AR298" i="1"/>
  <c r="AS298" i="1" s="1"/>
  <c r="AR299" i="1"/>
  <c r="AS299" i="1" s="1"/>
  <c r="AR300" i="1"/>
  <c r="AS300" i="1" s="1"/>
  <c r="AR301" i="1"/>
  <c r="AS301" i="1" s="1"/>
  <c r="AR302" i="1"/>
  <c r="AS302" i="1" s="1"/>
  <c r="AR303" i="1"/>
  <c r="AS303" i="1" s="1"/>
  <c r="AR305" i="1"/>
  <c r="AS305" i="1" s="1"/>
  <c r="AR306" i="1"/>
  <c r="AS306" i="1" s="1"/>
  <c r="AR307" i="1"/>
  <c r="AS307" i="1" s="1"/>
  <c r="AR308" i="1"/>
  <c r="AS308" i="1" s="1"/>
  <c r="AR309" i="1"/>
  <c r="AS309" i="1" s="1"/>
  <c r="AR310" i="1"/>
  <c r="AS310" i="1" s="1"/>
  <c r="AR311" i="1"/>
  <c r="AS311" i="1" s="1"/>
  <c r="AR312" i="1"/>
  <c r="AS312" i="1" s="1"/>
  <c r="AR313" i="1"/>
  <c r="AS313" i="1" s="1"/>
  <c r="AR314" i="1"/>
  <c r="AS314" i="1" s="1"/>
  <c r="AR315" i="1"/>
  <c r="AS315" i="1" s="1"/>
  <c r="AR316" i="1"/>
  <c r="AS316" i="1" s="1"/>
  <c r="AR317" i="1"/>
  <c r="AS317" i="1" s="1"/>
  <c r="AR318" i="1"/>
  <c r="AS318" i="1" s="1"/>
  <c r="AR319" i="1"/>
  <c r="AS319" i="1" s="1"/>
  <c r="AR321" i="1"/>
  <c r="AS321" i="1" s="1"/>
  <c r="AR322" i="1"/>
  <c r="AS322" i="1" s="1"/>
  <c r="AR323" i="1"/>
  <c r="AS323" i="1" s="1"/>
  <c r="AR326" i="1"/>
  <c r="AS326" i="1" s="1"/>
  <c r="AR327" i="1"/>
  <c r="AS327" i="1" s="1"/>
  <c r="AR329" i="1"/>
  <c r="AS329" i="1" s="1"/>
  <c r="AR330" i="1"/>
  <c r="AS330" i="1" s="1"/>
  <c r="AR296" i="1"/>
  <c r="AS296" i="1" s="1"/>
  <c r="AR295" i="1"/>
  <c r="AS295" i="1" s="1"/>
  <c r="AR291" i="1"/>
  <c r="AS291" i="1" s="1"/>
  <c r="AR281" i="1"/>
  <c r="AS281" i="1" s="1"/>
  <c r="AR278" i="1"/>
  <c r="AS278" i="1" s="1"/>
  <c r="AR275" i="1"/>
  <c r="AS275" i="1" s="1"/>
  <c r="AR283" i="1"/>
  <c r="AS283" i="1" s="1"/>
  <c r="AR279" i="1"/>
  <c r="AS279" i="1" s="1"/>
  <c r="AR280" i="1"/>
  <c r="AS280" i="1" s="1"/>
  <c r="AR282" i="1"/>
  <c r="AS282" i="1" s="1"/>
  <c r="AR284" i="1"/>
  <c r="AS284" i="1" s="1"/>
  <c r="AR285" i="1"/>
  <c r="AS285" i="1" s="1"/>
  <c r="AR286" i="1"/>
  <c r="AS286" i="1" s="1"/>
  <c r="AR287" i="1"/>
  <c r="AS287" i="1" s="1"/>
  <c r="AR288" i="1"/>
  <c r="AS288" i="1" s="1"/>
  <c r="AR289" i="1"/>
  <c r="AS289" i="1" s="1"/>
  <c r="AR290" i="1"/>
  <c r="AS290" i="1" s="1"/>
  <c r="AR292" i="1"/>
  <c r="AS292" i="1" s="1"/>
  <c r="AR293" i="1"/>
  <c r="AS293" i="1" s="1"/>
  <c r="AR294" i="1"/>
  <c r="AS294" i="1" s="1"/>
  <c r="AR277" i="1"/>
  <c r="AS277" i="1" s="1"/>
  <c r="AR276" i="1"/>
  <c r="AS276" i="1" s="1"/>
  <c r="AR274" i="1"/>
  <c r="AS274" i="1" s="1"/>
  <c r="AR273" i="1"/>
  <c r="AS273" i="1" s="1"/>
  <c r="AR272" i="1"/>
  <c r="AS272" i="1" s="1"/>
  <c r="AR271" i="1"/>
  <c r="AS271" i="1" s="1"/>
  <c r="AR270" i="1"/>
  <c r="AS270" i="1" s="1"/>
  <c r="AR269" i="1"/>
  <c r="AS269" i="1" s="1"/>
  <c r="AR267" i="1"/>
  <c r="AS267" i="1" s="1"/>
  <c r="AR268" i="1"/>
  <c r="AS268" i="1" s="1"/>
  <c r="AR266" i="1"/>
  <c r="AS266" i="1" s="1"/>
  <c r="AR265" i="1"/>
  <c r="AS265" i="1" s="1"/>
  <c r="AR264" i="1"/>
  <c r="AS264" i="1" s="1"/>
  <c r="AR263" i="1"/>
  <c r="AS263" i="1" s="1"/>
  <c r="AR262" i="1"/>
  <c r="AS262" i="1" s="1"/>
  <c r="AR261" i="1"/>
  <c r="AS261" i="1" s="1"/>
  <c r="AR260" i="1"/>
  <c r="AS260" i="1" s="1"/>
  <c r="AR244" i="1"/>
  <c r="AS244" i="1" s="1"/>
  <c r="AR243" i="1"/>
  <c r="AS243" i="1" s="1"/>
  <c r="AR242" i="1"/>
  <c r="AS242" i="1" s="1"/>
  <c r="AR239" i="1"/>
  <c r="AS239" i="1" s="1"/>
  <c r="AR237" i="1"/>
  <c r="AS237" i="1" s="1"/>
  <c r="AR236" i="1"/>
  <c r="AS236" i="1" s="1"/>
  <c r="AR235" i="1"/>
  <c r="AS235" i="1" s="1"/>
  <c r="AR234" i="1"/>
  <c r="AS234" i="1" s="1"/>
  <c r="AR233" i="1"/>
  <c r="AS233" i="1" s="1"/>
  <c r="AR232" i="1"/>
  <c r="AS232" i="1" s="1"/>
  <c r="AR231" i="1"/>
  <c r="AS231" i="1" s="1"/>
  <c r="AR228" i="1"/>
  <c r="AS228" i="1" s="1"/>
  <c r="AR227" i="1"/>
  <c r="AS227" i="1" s="1"/>
  <c r="AR230" i="1"/>
  <c r="AS230" i="1" s="1"/>
  <c r="AR229" i="1"/>
  <c r="AS229" i="1" s="1"/>
  <c r="AR226" i="1"/>
  <c r="AS226" i="1" s="1"/>
  <c r="AR225" i="1"/>
  <c r="AS225" i="1" s="1"/>
  <c r="AR224" i="1"/>
  <c r="AS224" i="1" s="1"/>
  <c r="AR223" i="1"/>
  <c r="AS223" i="1" s="1"/>
  <c r="AR222" i="1"/>
  <c r="AS222" i="1" s="1"/>
  <c r="AR221" i="1"/>
  <c r="AS221" i="1" s="1"/>
  <c r="AR220" i="1"/>
  <c r="AS220" i="1" s="1"/>
  <c r="AR218" i="1"/>
  <c r="AS218" i="1" s="1"/>
  <c r="AR216" i="1"/>
  <c r="AS216" i="1" s="1"/>
  <c r="AR215" i="1"/>
  <c r="AS215" i="1" s="1"/>
  <c r="AR214" i="1"/>
  <c r="AS214" i="1" s="1"/>
  <c r="AR213" i="1"/>
  <c r="AS213" i="1" s="1"/>
  <c r="AR212" i="1"/>
  <c r="AS212" i="1" s="1"/>
  <c r="AR206" i="1"/>
  <c r="AS206" i="1" s="1"/>
  <c r="AR205" i="1"/>
  <c r="AS205" i="1" s="1"/>
  <c r="AR204" i="1"/>
  <c r="AS204" i="1" s="1"/>
  <c r="AR203" i="1"/>
  <c r="AS203" i="1" s="1"/>
  <c r="AR202" i="1"/>
  <c r="AS202" i="1" s="1"/>
  <c r="AR201" i="1"/>
  <c r="AS201" i="1" s="1"/>
  <c r="AR200" i="1"/>
  <c r="AS200" i="1" s="1"/>
  <c r="AR199" i="1"/>
  <c r="AS199" i="1" s="1"/>
  <c r="AR193" i="1"/>
  <c r="AS193" i="1" s="1"/>
  <c r="AR188" i="1"/>
  <c r="AS188" i="1" s="1"/>
  <c r="AR182" i="1"/>
  <c r="AS182" i="1" s="1"/>
  <c r="AR176" i="1"/>
  <c r="AS176" i="1" s="1"/>
  <c r="AR173" i="1"/>
  <c r="AS173" i="1" s="1"/>
  <c r="AR167" i="1"/>
  <c r="AS167" i="1" s="1"/>
  <c r="AR163" i="1"/>
  <c r="AS163" i="1" s="1"/>
  <c r="AR146" i="1"/>
  <c r="AS146" i="1" s="1"/>
  <c r="AR191" i="1"/>
  <c r="AS191" i="1" s="1"/>
  <c r="AR190" i="1"/>
  <c r="AS190" i="1" s="1"/>
  <c r="AR189" i="1"/>
  <c r="AS189" i="1" s="1"/>
  <c r="AR187" i="1"/>
  <c r="AS187" i="1" s="1"/>
  <c r="AR186" i="1"/>
  <c r="AS186" i="1" s="1"/>
  <c r="AR185" i="1"/>
  <c r="AS185" i="1" s="1"/>
  <c r="AR184" i="1"/>
  <c r="AS184" i="1" s="1"/>
  <c r="AR183" i="1"/>
  <c r="AS183" i="1" s="1"/>
  <c r="AR181" i="1"/>
  <c r="AS181" i="1" s="1"/>
  <c r="AR180" i="1"/>
  <c r="AS180" i="1" s="1"/>
  <c r="AR179" i="1"/>
  <c r="AS179" i="1" s="1"/>
  <c r="AR178" i="1"/>
  <c r="AS178" i="1" s="1"/>
  <c r="AR177" i="1"/>
  <c r="AS177" i="1" s="1"/>
  <c r="AR175" i="1"/>
  <c r="AS175" i="1" s="1"/>
  <c r="AR174" i="1"/>
  <c r="AS174" i="1" s="1"/>
  <c r="AR172" i="1"/>
  <c r="AS172" i="1" s="1"/>
  <c r="AR171" i="1"/>
  <c r="AS171" i="1" s="1"/>
  <c r="AR170" i="1"/>
  <c r="AS170" i="1" s="1"/>
  <c r="AR169" i="1"/>
  <c r="AS169" i="1" s="1"/>
  <c r="AR165" i="1"/>
  <c r="AS165" i="1" s="1"/>
  <c r="AR162" i="1"/>
  <c r="AS162" i="1" s="1"/>
  <c r="AR164" i="1"/>
  <c r="AS164" i="1" s="1"/>
  <c r="AR166" i="1"/>
  <c r="AS166" i="1" s="1"/>
  <c r="AR168" i="1"/>
  <c r="AS168" i="1" s="1"/>
  <c r="AR161" i="1"/>
  <c r="AS161" i="1" s="1"/>
  <c r="AR160" i="1"/>
  <c r="AS160" i="1" s="1"/>
  <c r="AR159" i="1"/>
  <c r="AS159" i="1" s="1"/>
  <c r="AR158" i="1"/>
  <c r="AS158" i="1" s="1"/>
  <c r="AR157" i="1"/>
  <c r="AS157" i="1" s="1"/>
  <c r="AR156" i="1"/>
  <c r="AS156" i="1" s="1"/>
  <c r="AR155" i="1"/>
  <c r="AS155" i="1" s="1"/>
  <c r="AR154" i="1"/>
  <c r="AS154" i="1" s="1"/>
  <c r="AR153" i="1"/>
  <c r="AS153" i="1" s="1"/>
  <c r="AR152" i="1"/>
  <c r="AS152" i="1" s="1"/>
  <c r="AR151" i="1"/>
  <c r="AS151" i="1" s="1"/>
  <c r="AR149" i="1"/>
  <c r="AS149" i="1" s="1"/>
  <c r="AR148" i="1"/>
  <c r="AS148" i="1" s="1"/>
  <c r="AR147" i="1"/>
  <c r="AS147" i="1" s="1"/>
  <c r="AR145" i="1"/>
  <c r="AS145" i="1" s="1"/>
  <c r="AR144" i="1"/>
  <c r="AS144" i="1" s="1"/>
  <c r="AR143" i="1"/>
  <c r="AS143" i="1" s="1"/>
  <c r="AR142" i="1"/>
  <c r="AS142" i="1" s="1"/>
  <c r="AR141" i="1"/>
  <c r="AS141" i="1" s="1"/>
  <c r="AR140" i="1"/>
  <c r="AS140" i="1" s="1"/>
  <c r="AR139" i="1"/>
  <c r="AS139" i="1" s="1"/>
  <c r="AR138" i="1"/>
  <c r="AS138" i="1" s="1"/>
  <c r="AR137" i="1"/>
  <c r="AS137" i="1" s="1"/>
  <c r="AR136" i="1"/>
  <c r="AS136" i="1" s="1"/>
  <c r="AR135" i="1"/>
  <c r="AS135" i="1" s="1"/>
  <c r="AR134" i="1"/>
  <c r="AS134" i="1" s="1"/>
  <c r="AR133" i="1"/>
  <c r="AS133" i="1" s="1"/>
  <c r="AR132" i="1"/>
  <c r="AS132" i="1" s="1"/>
  <c r="AR131" i="1"/>
  <c r="AS131" i="1" s="1"/>
  <c r="AR130" i="1"/>
  <c r="AS130" i="1" s="1"/>
  <c r="AR128" i="1"/>
  <c r="AS128" i="1" s="1"/>
  <c r="AR124" i="1"/>
  <c r="AS124" i="1" s="1"/>
  <c r="AR123" i="1"/>
  <c r="AS123" i="1" s="1"/>
  <c r="AR122" i="1"/>
  <c r="AS122" i="1" s="1"/>
  <c r="AR121" i="1"/>
  <c r="AS121" i="1" s="1"/>
  <c r="AR120" i="1"/>
  <c r="AS120" i="1" s="1"/>
  <c r="AR119" i="1"/>
  <c r="AS119" i="1" s="1"/>
  <c r="AR118" i="1"/>
  <c r="AS118" i="1" s="1"/>
  <c r="AR117" i="1"/>
  <c r="AS117" i="1" s="1"/>
  <c r="AR116" i="1"/>
  <c r="AS116" i="1" s="1"/>
  <c r="AR115" i="1"/>
  <c r="AS115" i="1" s="1"/>
  <c r="AR114" i="1"/>
  <c r="AS114" i="1" s="1"/>
  <c r="AR113" i="1"/>
  <c r="AS113" i="1" s="1"/>
  <c r="AR112" i="1"/>
  <c r="AS112" i="1" s="1"/>
  <c r="AR111" i="1"/>
  <c r="AS111" i="1" s="1"/>
  <c r="AR110" i="1"/>
  <c r="AS110" i="1" s="1"/>
  <c r="AR109" i="1"/>
  <c r="AS109" i="1" s="1"/>
  <c r="AR108" i="1"/>
  <c r="AS108" i="1" s="1"/>
  <c r="AR107" i="1"/>
  <c r="AS107" i="1" s="1"/>
  <c r="AR106" i="1"/>
  <c r="AS106" i="1" s="1"/>
  <c r="AR105" i="1"/>
  <c r="AS105" i="1" s="1"/>
  <c r="AR104" i="1"/>
  <c r="AS104" i="1" s="1"/>
  <c r="AR103" i="1"/>
  <c r="AS103" i="1" s="1"/>
  <c r="AR102" i="1"/>
  <c r="AS102" i="1" s="1"/>
  <c r="AR101" i="1"/>
  <c r="AS101" i="1" s="1"/>
  <c r="AR100" i="1"/>
  <c r="AS100" i="1" s="1"/>
  <c r="AR99" i="1"/>
  <c r="AS99" i="1" s="1"/>
  <c r="AR98" i="1"/>
  <c r="AS98" i="1" s="1"/>
  <c r="AR97" i="1"/>
  <c r="AS97" i="1" s="1"/>
  <c r="AR96" i="1"/>
  <c r="AS96" i="1" s="1"/>
  <c r="AR95" i="1"/>
  <c r="AS95" i="1" s="1"/>
  <c r="AR94" i="1"/>
  <c r="AS94" i="1" s="1"/>
  <c r="AR93" i="1"/>
  <c r="AS93" i="1" s="1"/>
  <c r="AR91" i="1"/>
  <c r="AS91" i="1" s="1"/>
  <c r="AR90" i="1"/>
  <c r="AS90" i="1" s="1"/>
  <c r="AR89" i="1"/>
  <c r="AS89" i="1" s="1"/>
  <c r="AR92" i="1"/>
  <c r="AS92" i="1" s="1"/>
  <c r="AR88" i="1"/>
  <c r="AS88" i="1" s="1"/>
  <c r="AR85" i="1"/>
  <c r="AS85" i="1" s="1"/>
  <c r="AR84" i="1"/>
  <c r="AS84" i="1" s="1"/>
  <c r="AR83" i="1"/>
  <c r="AS83" i="1" s="1"/>
  <c r="AR82" i="1"/>
  <c r="AS82" i="1" s="1"/>
  <c r="AR81" i="1"/>
  <c r="AS81" i="1" s="1"/>
  <c r="AR80" i="1"/>
  <c r="AS80" i="1" s="1"/>
  <c r="AR79" i="1"/>
  <c r="AS79" i="1" s="1"/>
  <c r="AR78" i="1"/>
  <c r="AS78" i="1" s="1"/>
  <c r="AR77" i="1"/>
  <c r="AS77" i="1" s="1"/>
  <c r="AR76" i="1"/>
  <c r="AS76" i="1" s="1"/>
  <c r="AR75" i="1"/>
  <c r="AS75" i="1" s="1"/>
  <c r="AR71" i="1"/>
  <c r="AS71" i="1" s="1"/>
  <c r="AR64" i="1"/>
  <c r="AS64" i="1" s="1"/>
  <c r="AR56" i="1"/>
  <c r="AS56" i="1" s="1"/>
  <c r="AR254" i="1"/>
  <c r="AS254" i="1" s="1"/>
  <c r="AR86" i="1"/>
  <c r="AS86" i="1" s="1"/>
  <c r="AR87" i="1"/>
  <c r="AS87" i="1" s="1"/>
  <c r="AR74" i="1"/>
  <c r="AS74" i="1" s="1"/>
  <c r="AR73" i="1"/>
  <c r="AS73" i="1" s="1"/>
  <c r="AR72" i="1"/>
  <c r="AS72" i="1" s="1"/>
  <c r="AR70" i="1"/>
  <c r="AS70" i="1" s="1"/>
  <c r="AR69" i="1"/>
  <c r="AS69" i="1" s="1"/>
  <c r="AR68" i="1"/>
  <c r="AS68" i="1" s="1"/>
  <c r="AR67" i="1"/>
  <c r="AS67" i="1" s="1"/>
  <c r="AR65" i="1"/>
  <c r="AS65" i="1" s="1"/>
  <c r="AR63" i="1"/>
  <c r="AS63" i="1" s="1"/>
  <c r="AR62" i="1"/>
  <c r="AS62" i="1" s="1"/>
  <c r="AR66" i="1"/>
  <c r="AS66" i="1" s="1"/>
  <c r="AR61" i="1"/>
  <c r="AS61" i="1" s="1"/>
  <c r="AR60" i="1"/>
  <c r="AS60" i="1" s="1"/>
  <c r="AR59" i="1"/>
  <c r="AS59" i="1" s="1"/>
  <c r="AR58" i="1"/>
  <c r="AS58" i="1" s="1"/>
  <c r="AR57" i="1"/>
  <c r="AS57" i="1" s="1"/>
  <c r="AR55" i="1"/>
  <c r="AS55" i="1" s="1"/>
  <c r="AR54" i="1"/>
  <c r="AS54" i="1" s="1"/>
  <c r="AR53" i="1"/>
  <c r="AS53" i="1" s="1"/>
  <c r="AR52" i="1"/>
  <c r="AS52" i="1" s="1"/>
  <c r="AR51" i="1"/>
  <c r="AS51" i="1" s="1"/>
  <c r="AR50" i="1"/>
  <c r="AS50" i="1" s="1"/>
  <c r="AR49" i="1"/>
  <c r="AS49" i="1" s="1"/>
  <c r="AR48" i="1"/>
  <c r="AS48" i="1" s="1"/>
  <c r="AR47" i="1"/>
  <c r="AS47" i="1" s="1"/>
  <c r="AR46" i="1"/>
  <c r="AS46" i="1" s="1"/>
  <c r="AR45" i="1"/>
  <c r="AS45" i="1" s="1"/>
  <c r="AR44" i="1"/>
  <c r="AS44" i="1" s="1"/>
  <c r="AR43" i="1"/>
  <c r="AS43" i="1" s="1"/>
  <c r="AR42" i="1"/>
  <c r="AS42" i="1" s="1"/>
  <c r="AR41" i="1"/>
  <c r="AS41" i="1" s="1"/>
  <c r="AR40" i="1"/>
  <c r="AS40" i="1" s="1"/>
  <c r="AR39" i="1"/>
  <c r="AS39" i="1" s="1"/>
  <c r="AR38" i="1"/>
  <c r="AS38" i="1" s="1"/>
  <c r="AR37" i="1"/>
  <c r="AS37" i="1" s="1"/>
  <c r="AR36" i="1"/>
  <c r="AS36" i="1" s="1"/>
  <c r="AR35" i="1"/>
  <c r="AS35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125" i="1"/>
  <c r="AS125" i="1" s="1"/>
  <c r="AR126" i="1"/>
  <c r="AS126" i="1" s="1"/>
  <c r="AR127" i="1"/>
  <c r="AS127" i="1" s="1"/>
  <c r="AR129" i="1"/>
  <c r="AS129" i="1" s="1"/>
  <c r="AR150" i="1"/>
  <c r="AS150" i="1" s="1"/>
  <c r="AR192" i="1"/>
  <c r="AS192" i="1" s="1"/>
  <c r="AR194" i="1"/>
  <c r="AS194" i="1" s="1"/>
  <c r="AR195" i="1"/>
  <c r="AS195" i="1" s="1"/>
  <c r="AR196" i="1"/>
  <c r="AS196" i="1" s="1"/>
  <c r="AR197" i="1"/>
  <c r="AS197" i="1" s="1"/>
  <c r="AR198" i="1"/>
  <c r="AS198" i="1" s="1"/>
  <c r="AR207" i="1"/>
  <c r="AS207" i="1" s="1"/>
  <c r="AR208" i="1"/>
  <c r="AS208" i="1" s="1"/>
  <c r="AR209" i="1"/>
  <c r="AS209" i="1" s="1"/>
  <c r="AR210" i="1"/>
  <c r="AS210" i="1" s="1"/>
  <c r="AR211" i="1"/>
  <c r="AS211" i="1" s="1"/>
  <c r="AR217" i="1"/>
  <c r="AS217" i="1" s="1"/>
  <c r="AR219" i="1"/>
  <c r="AS219" i="1" s="1"/>
  <c r="AR238" i="1"/>
  <c r="AS238" i="1" s="1"/>
  <c r="AR240" i="1"/>
  <c r="AS240" i="1" s="1"/>
  <c r="AR241" i="1"/>
  <c r="AS241" i="1" s="1"/>
  <c r="AR245" i="1"/>
  <c r="AS245" i="1" s="1"/>
  <c r="AR246" i="1"/>
  <c r="AS246" i="1" s="1"/>
  <c r="AR247" i="1"/>
  <c r="AS247" i="1" s="1"/>
  <c r="AR248" i="1"/>
  <c r="AS248" i="1" s="1"/>
  <c r="AR249" i="1"/>
  <c r="AS249" i="1" s="1"/>
  <c r="AR250" i="1"/>
  <c r="AS250" i="1" s="1"/>
  <c r="AR251" i="1"/>
  <c r="AS251" i="1" s="1"/>
  <c r="AR252" i="1"/>
  <c r="AS252" i="1" s="1"/>
  <c r="AR253" i="1"/>
  <c r="AS253" i="1" s="1"/>
  <c r="AR255" i="1"/>
  <c r="AS255" i="1" s="1"/>
  <c r="AR256" i="1"/>
  <c r="AS256" i="1" s="1"/>
  <c r="AR257" i="1"/>
  <c r="AS257" i="1" s="1"/>
  <c r="AR258" i="1"/>
  <c r="AS258" i="1" s="1"/>
  <c r="AR259" i="1"/>
  <c r="AS259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R3" i="1"/>
  <c r="AS3" i="1" s="1"/>
  <c r="AS337" i="1" s="1"/>
  <c r="AE334" i="1"/>
  <c r="AE337" i="1" s="1"/>
  <c r="AF334" i="1"/>
  <c r="AF337" i="1" s="1"/>
  <c r="AG334" i="1"/>
  <c r="AG337" i="1" s="1"/>
  <c r="AH334" i="1"/>
  <c r="AH337" i="1" s="1"/>
  <c r="AI334" i="1"/>
  <c r="AI337" i="1" s="1"/>
  <c r="AJ334" i="1"/>
  <c r="AJ337" i="1" s="1"/>
  <c r="AK334" i="1"/>
  <c r="AK337" i="1" s="1"/>
  <c r="AL334" i="1"/>
  <c r="AL337" i="1" s="1"/>
  <c r="AM334" i="1"/>
  <c r="AM337" i="1" s="1"/>
  <c r="AN334" i="1"/>
  <c r="AN337" i="1" s="1"/>
  <c r="AO334" i="1"/>
  <c r="AO337" i="1" s="1"/>
  <c r="AP334" i="1"/>
  <c r="AP337" i="1" s="1"/>
  <c r="K337" i="1"/>
  <c r="C18" i="2"/>
  <c r="D18" i="2"/>
  <c r="E18" i="2"/>
  <c r="F12" i="6"/>
  <c r="K333" i="1"/>
  <c r="K332" i="1"/>
  <c r="AQ3" i="1"/>
  <c r="E8" i="6"/>
  <c r="D8" i="6"/>
  <c r="D7" i="6"/>
  <c r="D6" i="6"/>
  <c r="D5" i="6"/>
  <c r="D4" i="6"/>
  <c r="D3" i="6"/>
  <c r="D2" i="6"/>
  <c r="F8" i="6"/>
  <c r="B8" i="6"/>
  <c r="E12" i="2"/>
  <c r="G5" i="6"/>
  <c r="C8" i="6"/>
  <c r="F3" i="6"/>
  <c r="F4" i="6"/>
  <c r="F5" i="6"/>
  <c r="F2" i="6"/>
  <c r="AS334" i="7"/>
  <c r="AR334" i="7"/>
  <c r="C2" i="6"/>
  <c r="C3" i="6"/>
  <c r="C4" i="6"/>
  <c r="C5" i="6"/>
  <c r="C6" i="6"/>
  <c r="AV336" i="8"/>
  <c r="AV329" i="8"/>
  <c r="AV322" i="8"/>
  <c r="AV296" i="8"/>
  <c r="AV295" i="8"/>
  <c r="AV293" i="8"/>
  <c r="AV292" i="8"/>
  <c r="AV284" i="8"/>
  <c r="AV283" i="8"/>
  <c r="AV282" i="8"/>
  <c r="AV281" i="8"/>
  <c r="AV277" i="8"/>
  <c r="AV272" i="8"/>
  <c r="AV244" i="8"/>
  <c r="AV243" i="8"/>
  <c r="AV238" i="8"/>
  <c r="AV237" i="8"/>
  <c r="AV235" i="8"/>
  <c r="AV233" i="8"/>
  <c r="AV227" i="8"/>
  <c r="AV226" i="8"/>
  <c r="AV204" i="8"/>
  <c r="AV203" i="8"/>
  <c r="AV202" i="8"/>
  <c r="AV196" i="8"/>
  <c r="AV195" i="8"/>
  <c r="AV194" i="8"/>
  <c r="AV192" i="8"/>
  <c r="AV191" i="8"/>
  <c r="AV184" i="8"/>
  <c r="AV183" i="8"/>
  <c r="AV182" i="8"/>
  <c r="AV181" i="8"/>
  <c r="AV177" i="8"/>
  <c r="AV176" i="8"/>
  <c r="AV174" i="8"/>
  <c r="AV172" i="8"/>
  <c r="AV171" i="8"/>
  <c r="AV169" i="8"/>
  <c r="AV160" i="8"/>
  <c r="AV157" i="8"/>
  <c r="AV156" i="8"/>
  <c r="AV155" i="8"/>
  <c r="AV146" i="8"/>
  <c r="AV145" i="8"/>
  <c r="AV144" i="8"/>
  <c r="AV129" i="8"/>
  <c r="AV124" i="8"/>
  <c r="AV123" i="8"/>
  <c r="AV122" i="8"/>
  <c r="AV121" i="8"/>
  <c r="AV120" i="8"/>
  <c r="AV119" i="8"/>
  <c r="AV114" i="8"/>
  <c r="AV113" i="8"/>
  <c r="AV104" i="8"/>
  <c r="AV97" i="8"/>
  <c r="AV65" i="8"/>
  <c r="AV59" i="8"/>
  <c r="AV42" i="8"/>
  <c r="AV41" i="8"/>
  <c r="AV33" i="8"/>
  <c r="AV29" i="8"/>
  <c r="AV26" i="8"/>
  <c r="AV8" i="8"/>
  <c r="AV5" i="8"/>
  <c r="AV4" i="8"/>
  <c r="AU329" i="8"/>
  <c r="AU322" i="8"/>
  <c r="AU296" i="8"/>
  <c r="AU295" i="8"/>
  <c r="AU293" i="8"/>
  <c r="AU292" i="8"/>
  <c r="AU284" i="8"/>
  <c r="AU283" i="8"/>
  <c r="AU282" i="8"/>
  <c r="AU281" i="8"/>
  <c r="AU277" i="8"/>
  <c r="AU272" i="8"/>
  <c r="AU244" i="8"/>
  <c r="AU227" i="8"/>
  <c r="AU226" i="8"/>
  <c r="AU204" i="8"/>
  <c r="AU192" i="8"/>
  <c r="AU184" i="8"/>
  <c r="AU183" i="8"/>
  <c r="AU182" i="8"/>
  <c r="AU176" i="8"/>
  <c r="AU119" i="8"/>
  <c r="AU114" i="8"/>
  <c r="AU243" i="8"/>
  <c r="AU238" i="8"/>
  <c r="AU237" i="8"/>
  <c r="AU235" i="8"/>
  <c r="AU233" i="8"/>
  <c r="AU203" i="8"/>
  <c r="AU202" i="8"/>
  <c r="AU196" i="8"/>
  <c r="AU195" i="8"/>
  <c r="AU194" i="8"/>
  <c r="AU191" i="8"/>
  <c r="AU181" i="8"/>
  <c r="AU177" i="8"/>
  <c r="AU174" i="8"/>
  <c r="AU172" i="8"/>
  <c r="AU171" i="8"/>
  <c r="AU169" i="8"/>
  <c r="AU160" i="8"/>
  <c r="AU157" i="8"/>
  <c r="AU156" i="8"/>
  <c r="AU155" i="8"/>
  <c r="AU146" i="8"/>
  <c r="AU145" i="8"/>
  <c r="AU144" i="8"/>
  <c r="AU129" i="8"/>
  <c r="AU124" i="8"/>
  <c r="AU123" i="8"/>
  <c r="AU122" i="8"/>
  <c r="AU121" i="8"/>
  <c r="AU120" i="8"/>
  <c r="AU113" i="8"/>
  <c r="AU104" i="8"/>
  <c r="AU97" i="8"/>
  <c r="AU65" i="8"/>
  <c r="AU59" i="8"/>
  <c r="AU42" i="8"/>
  <c r="AU41" i="8"/>
  <c r="AU33" i="8"/>
  <c r="AU29" i="8"/>
  <c r="AU26" i="8"/>
  <c r="AU8" i="8"/>
  <c r="AU5" i="8"/>
  <c r="AU4" i="8"/>
  <c r="AR6" i="8"/>
  <c r="AS6" i="8"/>
  <c r="AR12" i="8"/>
  <c r="AS12" i="8"/>
  <c r="AR13" i="8"/>
  <c r="AS13" i="8"/>
  <c r="AR15" i="8"/>
  <c r="AS15" i="8"/>
  <c r="AR21" i="8"/>
  <c r="AS21" i="8"/>
  <c r="AR22" i="8"/>
  <c r="AS22" i="8"/>
  <c r="AR27" i="8"/>
  <c r="AS27" i="8"/>
  <c r="AR44" i="8"/>
  <c r="AS44" i="8"/>
  <c r="AR48" i="8"/>
  <c r="AS48" i="8"/>
  <c r="AR49" i="8"/>
  <c r="AS49" i="8"/>
  <c r="AR51" i="8"/>
  <c r="AS51" i="8"/>
  <c r="AR54" i="8"/>
  <c r="AS54" i="8"/>
  <c r="AR56" i="8"/>
  <c r="AS56" i="8"/>
  <c r="AR61" i="8"/>
  <c r="AS61" i="8"/>
  <c r="AR63" i="8"/>
  <c r="AS63" i="8"/>
  <c r="AR64" i="8"/>
  <c r="AS64" i="8"/>
  <c r="AR66" i="8"/>
  <c r="AS66" i="8"/>
  <c r="AR67" i="8"/>
  <c r="AS67" i="8"/>
  <c r="AR68" i="8"/>
  <c r="AS68" i="8"/>
  <c r="AR70" i="8"/>
  <c r="AS70" i="8"/>
  <c r="AR74" i="8"/>
  <c r="AS74" i="8"/>
  <c r="AR76" i="8"/>
  <c r="AS76" i="8"/>
  <c r="AR77" i="8"/>
  <c r="AS77" i="8"/>
  <c r="AR78" i="8"/>
  <c r="AS78" i="8"/>
  <c r="AR79" i="8"/>
  <c r="AS79" i="8"/>
  <c r="AR81" i="8"/>
  <c r="AS81" i="8"/>
  <c r="AR83" i="8"/>
  <c r="AS83" i="8"/>
  <c r="AR84" i="8"/>
  <c r="AS84" i="8"/>
  <c r="AR85" i="8"/>
  <c r="AS85" i="8"/>
  <c r="AR86" i="8"/>
  <c r="AS86" i="8"/>
  <c r="AR90" i="8"/>
  <c r="AS90" i="8"/>
  <c r="AR91" i="8"/>
  <c r="AS91" i="8"/>
  <c r="AR95" i="8"/>
  <c r="AS95" i="8"/>
  <c r="AR96" i="8"/>
  <c r="AS96" i="8"/>
  <c r="AR98" i="8"/>
  <c r="AS98" i="8"/>
  <c r="AR99" i="8"/>
  <c r="AS99" i="8"/>
  <c r="AR101" i="8"/>
  <c r="AS101" i="8"/>
  <c r="AR103" i="8"/>
  <c r="AS103" i="8"/>
  <c r="AR106" i="8"/>
  <c r="AS106" i="8"/>
  <c r="AR108" i="8"/>
  <c r="AS108" i="8"/>
  <c r="AR109" i="8"/>
  <c r="AS109" i="8"/>
  <c r="AR111" i="8"/>
  <c r="AS111" i="8"/>
  <c r="AR130" i="8"/>
  <c r="AS130" i="8"/>
  <c r="AR136" i="8"/>
  <c r="AS136" i="8"/>
  <c r="AR151" i="8"/>
  <c r="AS151" i="8"/>
  <c r="AR153" i="8"/>
  <c r="AS153" i="8"/>
  <c r="AR158" i="8"/>
  <c r="AS158" i="8"/>
  <c r="AR159" i="8"/>
  <c r="AS159" i="8"/>
  <c r="AR162" i="8"/>
  <c r="AS162" i="8"/>
  <c r="AR164" i="8"/>
  <c r="AS164" i="8"/>
  <c r="AR166" i="8"/>
  <c r="AS166" i="8"/>
  <c r="AR167" i="8"/>
  <c r="AS167" i="8"/>
  <c r="AR168" i="8"/>
  <c r="AS168" i="8"/>
  <c r="AR175" i="8"/>
  <c r="AS175" i="8"/>
  <c r="AR179" i="8"/>
  <c r="AS179" i="8"/>
  <c r="AR180" i="8"/>
  <c r="AS180" i="8"/>
  <c r="AR189" i="8"/>
  <c r="AS189" i="8"/>
  <c r="AR200" i="8"/>
  <c r="AS200" i="8"/>
  <c r="AR212" i="8"/>
  <c r="AS212" i="8"/>
  <c r="AR214" i="8"/>
  <c r="AS214" i="8"/>
  <c r="AR215" i="8"/>
  <c r="AS215" i="8"/>
  <c r="AR216" i="8"/>
  <c r="AS216" i="8"/>
  <c r="AR217" i="8"/>
  <c r="AS217" i="8"/>
  <c r="AR220" i="8"/>
  <c r="AS220" i="8"/>
  <c r="AR261" i="8"/>
  <c r="AS261" i="8"/>
  <c r="AR262" i="8"/>
  <c r="AS262" i="8"/>
  <c r="AR269" i="8"/>
  <c r="AS269" i="8"/>
  <c r="AR270" i="8"/>
  <c r="AS270" i="8"/>
  <c r="AR271" i="8"/>
  <c r="AS271" i="8"/>
  <c r="AR273" i="8"/>
  <c r="AS273" i="8"/>
  <c r="AR276" i="8"/>
  <c r="AS276" i="8"/>
  <c r="AR280" i="8"/>
  <c r="AS280" i="8"/>
  <c r="AR299" i="8"/>
  <c r="AS299" i="8"/>
  <c r="AR300" i="8"/>
  <c r="AS300" i="8"/>
  <c r="AR301" i="8"/>
  <c r="AS301" i="8"/>
  <c r="AR302" i="8"/>
  <c r="AS302" i="8"/>
  <c r="AR303" i="8"/>
  <c r="AS303" i="8"/>
  <c r="AR304" i="8"/>
  <c r="AS304" i="8"/>
  <c r="AR305" i="8"/>
  <c r="AS305" i="8"/>
  <c r="AR306" i="8"/>
  <c r="AS306" i="8"/>
  <c r="AR307" i="8"/>
  <c r="AS307" i="8"/>
  <c r="AR308" i="8"/>
  <c r="AS308" i="8"/>
  <c r="AR309" i="8"/>
  <c r="AS309" i="8"/>
  <c r="AR310" i="8"/>
  <c r="AS310" i="8"/>
  <c r="AR311" i="8"/>
  <c r="AS311" i="8"/>
  <c r="AR314" i="8"/>
  <c r="AS314" i="8"/>
  <c r="AR318" i="8"/>
  <c r="AS318" i="8"/>
  <c r="AR319" i="8"/>
  <c r="AS319" i="8"/>
  <c r="AR323" i="8"/>
  <c r="AS323" i="8"/>
  <c r="AR324" i="8"/>
  <c r="AS324" i="8"/>
  <c r="AR325" i="8"/>
  <c r="AS325" i="8"/>
  <c r="AR326" i="8"/>
  <c r="AS326" i="8"/>
  <c r="AR327" i="8"/>
  <c r="AS327" i="8"/>
  <c r="AR330" i="8"/>
  <c r="AS330" i="8"/>
  <c r="AS335" i="8"/>
  <c r="AQ3" i="8"/>
  <c r="AQ4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AQ165" i="8"/>
  <c r="AQ166" i="8"/>
  <c r="AQ167" i="8"/>
  <c r="AQ168" i="8"/>
  <c r="AQ169" i="8"/>
  <c r="AQ170" i="8"/>
  <c r="AQ171" i="8"/>
  <c r="AQ172" i="8"/>
  <c r="AQ173" i="8"/>
  <c r="AQ174" i="8"/>
  <c r="AQ175" i="8"/>
  <c r="AQ176" i="8"/>
  <c r="AQ177" i="8"/>
  <c r="AQ178" i="8"/>
  <c r="AQ179" i="8"/>
  <c r="AQ180" i="8"/>
  <c r="AQ181" i="8"/>
  <c r="AQ182" i="8"/>
  <c r="AQ183" i="8"/>
  <c r="AQ184" i="8"/>
  <c r="AQ185" i="8"/>
  <c r="AQ186" i="8"/>
  <c r="AQ187" i="8"/>
  <c r="AQ188" i="8"/>
  <c r="AQ189" i="8"/>
  <c r="AQ190" i="8"/>
  <c r="AQ191" i="8"/>
  <c r="AQ192" i="8"/>
  <c r="AQ193" i="8"/>
  <c r="AQ194" i="8"/>
  <c r="AQ195" i="8"/>
  <c r="AQ196" i="8"/>
  <c r="AQ197" i="8"/>
  <c r="AQ198" i="8"/>
  <c r="AQ199" i="8"/>
  <c r="AQ200" i="8"/>
  <c r="AQ201" i="8"/>
  <c r="AQ202" i="8"/>
  <c r="AQ203" i="8"/>
  <c r="AQ204" i="8"/>
  <c r="AQ205" i="8"/>
  <c r="AQ206" i="8"/>
  <c r="AQ207" i="8"/>
  <c r="AQ208" i="8"/>
  <c r="AQ209" i="8"/>
  <c r="AQ210" i="8"/>
  <c r="AQ211" i="8"/>
  <c r="AQ212" i="8"/>
  <c r="AQ213" i="8"/>
  <c r="AQ214" i="8"/>
  <c r="AQ215" i="8"/>
  <c r="AQ216" i="8"/>
  <c r="AQ217" i="8"/>
  <c r="AQ218" i="8"/>
  <c r="AQ219" i="8"/>
  <c r="AQ220" i="8"/>
  <c r="AQ221" i="8"/>
  <c r="AQ222" i="8"/>
  <c r="AQ223" i="8"/>
  <c r="AQ224" i="8"/>
  <c r="AQ225" i="8"/>
  <c r="AQ226" i="8"/>
  <c r="AQ227" i="8"/>
  <c r="AQ228" i="8"/>
  <c r="AQ229" i="8"/>
  <c r="AQ230" i="8"/>
  <c r="AQ231" i="8"/>
  <c r="AQ232" i="8"/>
  <c r="AQ233" i="8"/>
  <c r="AQ234" i="8"/>
  <c r="AQ235" i="8"/>
  <c r="AQ236" i="8"/>
  <c r="AQ237" i="8"/>
  <c r="AQ238" i="8"/>
  <c r="AQ239" i="8"/>
  <c r="AQ240" i="8"/>
  <c r="AQ241" i="8"/>
  <c r="AQ242" i="8"/>
  <c r="AQ243" i="8"/>
  <c r="AQ244" i="8"/>
  <c r="AQ245" i="8"/>
  <c r="AQ246" i="8"/>
  <c r="AQ247" i="8"/>
  <c r="AQ248" i="8"/>
  <c r="AQ249" i="8"/>
  <c r="AQ250" i="8"/>
  <c r="AQ251" i="8"/>
  <c r="AQ252" i="8"/>
  <c r="AQ253" i="8"/>
  <c r="AQ254" i="8"/>
  <c r="AQ255" i="8"/>
  <c r="AQ256" i="8"/>
  <c r="AQ257" i="8"/>
  <c r="AQ258" i="8"/>
  <c r="AQ259" i="8"/>
  <c r="AQ260" i="8"/>
  <c r="AQ261" i="8"/>
  <c r="AQ262" i="8"/>
  <c r="AQ263" i="8"/>
  <c r="AQ264" i="8"/>
  <c r="AQ265" i="8"/>
  <c r="AQ266" i="8"/>
  <c r="AQ267" i="8"/>
  <c r="AQ268" i="8"/>
  <c r="AQ269" i="8"/>
  <c r="AQ270" i="8"/>
  <c r="AQ271" i="8"/>
  <c r="AQ272" i="8"/>
  <c r="AQ273" i="8"/>
  <c r="AQ274" i="8"/>
  <c r="AQ275" i="8"/>
  <c r="AQ276" i="8"/>
  <c r="AQ277" i="8"/>
  <c r="AQ278" i="8"/>
  <c r="AQ279" i="8"/>
  <c r="AQ280" i="8"/>
  <c r="AQ281" i="8"/>
  <c r="AQ282" i="8"/>
  <c r="AQ283" i="8"/>
  <c r="AQ284" i="8"/>
  <c r="AQ285" i="8"/>
  <c r="AQ286" i="8"/>
  <c r="AQ287" i="8"/>
  <c r="AQ288" i="8"/>
  <c r="AQ289" i="8"/>
  <c r="AQ290" i="8"/>
  <c r="AQ291" i="8"/>
  <c r="AQ292" i="8"/>
  <c r="AQ293" i="8"/>
  <c r="AQ294" i="8"/>
  <c r="AQ295" i="8"/>
  <c r="AQ296" i="8"/>
  <c r="AQ297" i="8"/>
  <c r="AQ298" i="8"/>
  <c r="AQ299" i="8"/>
  <c r="AQ300" i="8"/>
  <c r="AQ301" i="8"/>
  <c r="AQ302" i="8"/>
  <c r="AQ303" i="8"/>
  <c r="AQ304" i="8"/>
  <c r="AQ305" i="8"/>
  <c r="AQ306" i="8"/>
  <c r="AQ307" i="8"/>
  <c r="AQ308" i="8"/>
  <c r="AQ309" i="8"/>
  <c r="AQ310" i="8"/>
  <c r="AQ311" i="8"/>
  <c r="AQ312" i="8"/>
  <c r="AQ313" i="8"/>
  <c r="AQ314" i="8"/>
  <c r="AQ315" i="8"/>
  <c r="AQ316" i="8"/>
  <c r="AQ317" i="8"/>
  <c r="AQ318" i="8"/>
  <c r="AQ319" i="8"/>
  <c r="AQ320" i="8"/>
  <c r="AQ321" i="8"/>
  <c r="AQ322" i="8"/>
  <c r="AQ323" i="8"/>
  <c r="AQ324" i="8"/>
  <c r="AQ325" i="8"/>
  <c r="AQ326" i="8"/>
  <c r="AQ327" i="8"/>
  <c r="AQ328" i="8"/>
  <c r="AQ329" i="8"/>
  <c r="AQ330" i="8"/>
  <c r="AQ331" i="8"/>
  <c r="AQ352" i="8"/>
  <c r="O3" i="8"/>
  <c r="O4" i="8"/>
  <c r="O5" i="8"/>
  <c r="O7" i="8"/>
  <c r="O11" i="8"/>
  <c r="O21" i="8"/>
  <c r="O27" i="8"/>
  <c r="O42" i="8"/>
  <c r="O89" i="8"/>
  <c r="O90" i="8"/>
  <c r="O99" i="8"/>
  <c r="O100" i="8"/>
  <c r="O109" i="8"/>
  <c r="O110" i="8"/>
  <c r="O111" i="8"/>
  <c r="O112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8" i="8"/>
  <c r="O139" i="8"/>
  <c r="O140" i="8"/>
  <c r="O141" i="8"/>
  <c r="O142" i="8"/>
  <c r="O143" i="8"/>
  <c r="O144" i="8"/>
  <c r="O151" i="8"/>
  <c r="O152" i="8"/>
  <c r="O153" i="8"/>
  <c r="O154" i="8"/>
  <c r="O155" i="8"/>
  <c r="O156" i="8"/>
  <c r="O157" i="8"/>
  <c r="O158" i="8"/>
  <c r="O159" i="8"/>
  <c r="O160" i="8"/>
  <c r="O167" i="8"/>
  <c r="O169" i="8"/>
  <c r="O172" i="8"/>
  <c r="O177" i="8"/>
  <c r="O178" i="8"/>
  <c r="O180" i="8"/>
  <c r="O184" i="8"/>
  <c r="O185" i="8"/>
  <c r="O186" i="8"/>
  <c r="O195" i="8"/>
  <c r="O196" i="8"/>
  <c r="O197" i="8"/>
  <c r="O198" i="8"/>
  <c r="O200" i="8"/>
  <c r="O206" i="8"/>
  <c r="O207" i="8"/>
  <c r="O238" i="8"/>
  <c r="O239" i="8"/>
  <c r="O241" i="8"/>
  <c r="O242" i="8"/>
  <c r="O243" i="8"/>
  <c r="O244" i="8"/>
  <c r="O245" i="8"/>
  <c r="O256" i="8"/>
  <c r="O260" i="8"/>
  <c r="O333" i="8"/>
  <c r="AQ332" i="8"/>
  <c r="AR245" i="7"/>
  <c r="AS245" i="7"/>
  <c r="AR246" i="7"/>
  <c r="AS246" i="7"/>
  <c r="AR247" i="7"/>
  <c r="AS247" i="7"/>
  <c r="AR248" i="7"/>
  <c r="AS248" i="7"/>
  <c r="AR249" i="7"/>
  <c r="AS249" i="7"/>
  <c r="AR250" i="7"/>
  <c r="AS250" i="7"/>
  <c r="AR251" i="7"/>
  <c r="AS251" i="7"/>
  <c r="AR252" i="7"/>
  <c r="AS252" i="7"/>
  <c r="AR253" i="7"/>
  <c r="AS253" i="7"/>
  <c r="AR254" i="7"/>
  <c r="AS254" i="7"/>
  <c r="AR255" i="7"/>
  <c r="AS255" i="7"/>
  <c r="AR256" i="7"/>
  <c r="AS256" i="7"/>
  <c r="AR257" i="7"/>
  <c r="AS257" i="7"/>
  <c r="AR258" i="7"/>
  <c r="AS258" i="7"/>
  <c r="AR259" i="7"/>
  <c r="AS259" i="7"/>
  <c r="AR260" i="7"/>
  <c r="AS260" i="7"/>
  <c r="O260" i="7"/>
  <c r="O256" i="7"/>
  <c r="O245" i="7"/>
  <c r="O244" i="7"/>
  <c r="O243" i="7"/>
  <c r="O242" i="7"/>
  <c r="O241" i="7"/>
  <c r="O239" i="7"/>
  <c r="O238" i="7"/>
  <c r="O207" i="7"/>
  <c r="O206" i="7"/>
  <c r="O200" i="7"/>
  <c r="O198" i="7"/>
  <c r="O197" i="7"/>
  <c r="O196" i="7"/>
  <c r="O195" i="7"/>
  <c r="O186" i="7"/>
  <c r="O185" i="7"/>
  <c r="O184" i="7"/>
  <c r="O180" i="7"/>
  <c r="O178" i="7"/>
  <c r="O177" i="7"/>
  <c r="O172" i="7"/>
  <c r="O169" i="7"/>
  <c r="O167" i="7"/>
  <c r="O160" i="7"/>
  <c r="O159" i="7"/>
  <c r="O158" i="7"/>
  <c r="O157" i="7"/>
  <c r="O156" i="7"/>
  <c r="O155" i="7"/>
  <c r="O154" i="7"/>
  <c r="O153" i="7"/>
  <c r="O152" i="7"/>
  <c r="O151" i="7"/>
  <c r="O144" i="7"/>
  <c r="O143" i="7"/>
  <c r="O142" i="7"/>
  <c r="O141" i="7"/>
  <c r="O140" i="7"/>
  <c r="O139" i="7"/>
  <c r="O138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2" i="7"/>
  <c r="O111" i="7"/>
  <c r="O110" i="7"/>
  <c r="O109" i="7"/>
  <c r="O100" i="7"/>
  <c r="O99" i="7"/>
  <c r="O90" i="7"/>
  <c r="O89" i="7"/>
  <c r="O42" i="7"/>
  <c r="O27" i="7"/>
  <c r="O21" i="7"/>
  <c r="O11" i="7"/>
  <c r="O7" i="7"/>
  <c r="O5" i="7"/>
  <c r="O4" i="7"/>
  <c r="O3" i="7"/>
  <c r="AS335" i="3"/>
  <c r="AR326" i="3"/>
  <c r="AR324" i="3"/>
  <c r="AR314" i="3"/>
  <c r="AR307" i="3"/>
  <c r="AR304" i="3"/>
  <c r="AR301" i="3"/>
  <c r="AR280" i="3"/>
  <c r="AR273" i="3"/>
  <c r="AR271" i="3"/>
  <c r="AR270" i="3"/>
  <c r="AR269" i="3"/>
  <c r="AR262" i="3"/>
  <c r="AR261" i="3"/>
  <c r="AR6" i="3"/>
  <c r="AS334" i="5"/>
  <c r="AS331" i="5"/>
  <c r="AS320" i="5"/>
  <c r="AS290" i="5"/>
  <c r="AS274" i="5"/>
  <c r="AS263" i="5"/>
  <c r="AS232" i="5"/>
  <c r="AS231" i="5"/>
  <c r="AS230" i="5"/>
  <c r="AS225" i="5"/>
  <c r="AS224" i="5"/>
  <c r="AS219" i="5"/>
  <c r="AS211" i="5"/>
  <c r="AS209" i="5"/>
  <c r="AS208" i="5"/>
  <c r="AS201" i="5"/>
  <c r="AS199" i="5"/>
  <c r="AS193" i="5"/>
  <c r="AS190" i="5"/>
  <c r="AS163" i="5"/>
  <c r="AS154" i="5"/>
  <c r="AS152" i="5"/>
  <c r="AS150" i="5"/>
  <c r="AS149" i="5"/>
  <c r="AS148" i="5"/>
  <c r="AS147" i="5"/>
  <c r="AS141" i="5"/>
  <c r="AS140" i="5"/>
  <c r="AS139" i="5"/>
  <c r="AS137" i="5"/>
  <c r="AS128" i="5"/>
  <c r="AS127" i="5"/>
  <c r="AS126" i="5"/>
  <c r="AS117" i="5"/>
  <c r="AS116" i="5"/>
  <c r="AS115" i="5"/>
  <c r="AS107" i="5"/>
  <c r="AS105" i="5"/>
  <c r="AS71" i="5"/>
  <c r="AS69" i="5"/>
  <c r="AS55" i="5"/>
  <c r="AS53" i="5"/>
  <c r="AS50" i="5"/>
  <c r="AS45" i="5"/>
  <c r="AS39" i="5"/>
  <c r="AS36" i="5"/>
  <c r="AS35" i="5"/>
  <c r="AS34" i="5"/>
  <c r="AS31" i="5"/>
  <c r="AS30" i="5"/>
  <c r="AS19" i="5"/>
  <c r="AS18" i="5"/>
  <c r="AS9" i="5"/>
  <c r="AR331" i="5"/>
  <c r="AR320" i="5"/>
  <c r="AR290" i="5"/>
  <c r="AR274" i="5"/>
  <c r="AR263" i="5"/>
  <c r="AR225" i="5"/>
  <c r="AR209" i="5"/>
  <c r="AR208" i="5"/>
  <c r="AR201" i="5"/>
  <c r="AR116" i="5"/>
  <c r="AR107" i="5"/>
  <c r="AR45" i="5"/>
  <c r="AR18" i="5"/>
  <c r="AR9" i="5"/>
  <c r="AR232" i="5"/>
  <c r="AR231" i="5"/>
  <c r="AR230" i="5"/>
  <c r="AR224" i="5"/>
  <c r="AR219" i="5"/>
  <c r="AR211" i="5"/>
  <c r="AR199" i="5"/>
  <c r="AR193" i="5"/>
  <c r="AR190" i="5"/>
  <c r="AR163" i="5"/>
  <c r="AR154" i="5"/>
  <c r="AR152" i="5"/>
  <c r="AR150" i="5"/>
  <c r="AR149" i="5"/>
  <c r="AR148" i="5"/>
  <c r="AR147" i="5"/>
  <c r="AR141" i="5"/>
  <c r="AR140" i="5"/>
  <c r="AR139" i="5"/>
  <c r="AR137" i="5"/>
  <c r="AR128" i="5"/>
  <c r="AR127" i="5"/>
  <c r="AR126" i="5"/>
  <c r="AR117" i="5"/>
  <c r="AR115" i="5"/>
  <c r="AR105" i="5"/>
  <c r="AR71" i="5"/>
  <c r="AR69" i="5"/>
  <c r="AR55" i="5"/>
  <c r="AR53" i="5"/>
  <c r="AR50" i="5"/>
  <c r="AR39" i="5"/>
  <c r="AR36" i="5"/>
  <c r="AR35" i="5"/>
  <c r="AR34" i="5"/>
  <c r="AR31" i="5"/>
  <c r="AR30" i="5"/>
  <c r="AR19" i="5"/>
  <c r="AS334" i="4"/>
  <c r="AS328" i="4"/>
  <c r="AS321" i="4"/>
  <c r="AS317" i="4"/>
  <c r="AS316" i="4"/>
  <c r="AS315" i="4"/>
  <c r="AS313" i="4"/>
  <c r="AS312" i="4"/>
  <c r="AS298" i="4"/>
  <c r="AS297" i="4"/>
  <c r="AS294" i="4"/>
  <c r="AS291" i="4"/>
  <c r="AS289" i="4"/>
  <c r="AS288" i="4"/>
  <c r="AS287" i="4"/>
  <c r="AS286" i="4"/>
  <c r="AS285" i="4"/>
  <c r="AS279" i="4"/>
  <c r="AS278" i="4"/>
  <c r="AS275" i="4"/>
  <c r="AS268" i="4"/>
  <c r="AS267" i="4"/>
  <c r="AS266" i="4"/>
  <c r="AS265" i="4"/>
  <c r="AS264" i="4"/>
  <c r="AS242" i="4"/>
  <c r="AS241" i="4"/>
  <c r="AS240" i="4"/>
  <c r="AS239" i="4"/>
  <c r="AS236" i="4"/>
  <c r="AS234" i="4"/>
  <c r="AS229" i="4"/>
  <c r="AS228" i="4"/>
  <c r="AS223" i="4"/>
  <c r="AS218" i="4"/>
  <c r="AS213" i="4"/>
  <c r="AS210" i="4"/>
  <c r="AS207" i="4"/>
  <c r="AS206" i="4"/>
  <c r="AS205" i="4"/>
  <c r="AS198" i="4"/>
  <c r="AS197" i="4"/>
  <c r="AS188" i="4"/>
  <c r="AS187" i="4"/>
  <c r="AS186" i="4"/>
  <c r="AS185" i="4"/>
  <c r="AS178" i="4"/>
  <c r="AS173" i="4"/>
  <c r="AS165" i="4"/>
  <c r="AS161" i="4"/>
  <c r="AS143" i="4"/>
  <c r="AS142" i="4"/>
  <c r="AS138" i="4"/>
  <c r="AS135" i="4"/>
  <c r="AS134" i="4"/>
  <c r="AS133" i="4"/>
  <c r="AS132" i="4"/>
  <c r="AS131" i="4"/>
  <c r="AS125" i="4"/>
  <c r="AS118" i="4"/>
  <c r="AS102" i="4"/>
  <c r="AS100" i="4"/>
  <c r="AS94" i="4"/>
  <c r="AS93" i="4"/>
  <c r="AS92" i="4"/>
  <c r="AS89" i="4"/>
  <c r="AS88" i="4"/>
  <c r="AS87" i="4"/>
  <c r="AS82" i="4"/>
  <c r="AS80" i="4"/>
  <c r="AS75" i="4"/>
  <c r="AS73" i="4"/>
  <c r="AS72" i="4"/>
  <c r="AS62" i="4"/>
  <c r="AS60" i="4"/>
  <c r="AS58" i="4"/>
  <c r="AS57" i="4"/>
  <c r="AS52" i="4"/>
  <c r="AS47" i="4"/>
  <c r="AS46" i="4"/>
  <c r="AS43" i="4"/>
  <c r="AS40" i="4"/>
  <c r="AS38" i="4"/>
  <c r="AS37" i="4"/>
  <c r="AS32" i="4"/>
  <c r="AS28" i="4"/>
  <c r="AS24" i="4"/>
  <c r="AS23" i="4"/>
  <c r="AS20" i="4"/>
  <c r="AS17" i="4"/>
  <c r="AS16" i="4"/>
  <c r="AS14" i="4"/>
  <c r="AS11" i="4"/>
  <c r="AS10" i="4"/>
  <c r="AS7" i="4"/>
  <c r="AS3" i="4"/>
  <c r="AR24" i="4"/>
  <c r="AR23" i="4"/>
  <c r="AR20" i="4"/>
  <c r="AR17" i="4"/>
  <c r="AR16" i="4"/>
  <c r="AR14" i="4"/>
  <c r="AR11" i="4"/>
  <c r="AR10" i="4"/>
  <c r="AR7" i="4"/>
  <c r="AR3" i="4"/>
  <c r="AR328" i="4"/>
  <c r="AR297" i="4"/>
  <c r="AR291" i="4"/>
  <c r="AR289" i="4"/>
  <c r="AR278" i="4"/>
  <c r="AR275" i="4"/>
  <c r="AR268" i="4"/>
  <c r="AR266" i="4"/>
  <c r="AR321" i="4"/>
  <c r="AR317" i="4"/>
  <c r="AR316" i="4"/>
  <c r="AR315" i="4"/>
  <c r="AR313" i="4"/>
  <c r="AR312" i="4"/>
  <c r="AR298" i="4"/>
  <c r="AR294" i="4"/>
  <c r="AR288" i="4"/>
  <c r="AR287" i="4"/>
  <c r="AR286" i="4"/>
  <c r="AR285" i="4"/>
  <c r="AR279" i="4"/>
  <c r="AR267" i="4"/>
  <c r="AR265" i="4"/>
  <c r="AR264" i="4"/>
  <c r="AR242" i="4"/>
  <c r="AR241" i="4"/>
  <c r="AR240" i="4"/>
  <c r="AR239" i="4"/>
  <c r="AR188" i="4"/>
  <c r="AR236" i="4"/>
  <c r="AR234" i="4"/>
  <c r="AR229" i="4"/>
  <c r="AR228" i="4"/>
  <c r="AR223" i="4"/>
  <c r="AR218" i="4"/>
  <c r="AR213" i="4"/>
  <c r="AR210" i="4"/>
  <c r="AR207" i="4"/>
  <c r="AR206" i="4"/>
  <c r="AR205" i="4"/>
  <c r="AR198" i="4"/>
  <c r="AR197" i="4"/>
  <c r="AR187" i="4"/>
  <c r="AR186" i="4"/>
  <c r="AR185" i="4"/>
  <c r="AR178" i="4"/>
  <c r="AR173" i="4"/>
  <c r="AR165" i="4"/>
  <c r="AR161" i="4"/>
  <c r="AR143" i="4"/>
  <c r="AR142" i="4"/>
  <c r="AR138" i="4"/>
  <c r="AR135" i="4"/>
  <c r="AR134" i="4"/>
  <c r="AR133" i="4"/>
  <c r="AR132" i="4"/>
  <c r="AR131" i="4"/>
  <c r="AR125" i="4"/>
  <c r="AR118" i="4"/>
  <c r="AR102" i="4"/>
  <c r="AR100" i="4"/>
  <c r="AR94" i="4"/>
  <c r="AR93" i="4"/>
  <c r="AR92" i="4"/>
  <c r="AR89" i="4"/>
  <c r="AR88" i="4"/>
  <c r="AR87" i="4"/>
  <c r="AR82" i="4"/>
  <c r="AR80" i="4"/>
  <c r="AR75" i="4"/>
  <c r="AR73" i="4"/>
  <c r="AR72" i="4"/>
  <c r="AR62" i="4"/>
  <c r="AR60" i="4"/>
  <c r="AR58" i="4"/>
  <c r="AR57" i="4"/>
  <c r="AR52" i="4"/>
  <c r="AR47" i="4"/>
  <c r="AR46" i="4"/>
  <c r="AR43" i="4"/>
  <c r="AR40" i="4"/>
  <c r="AR38" i="4"/>
  <c r="AR37" i="4"/>
  <c r="AR32" i="4"/>
  <c r="AR28" i="4"/>
  <c r="AS330" i="3"/>
  <c r="AS327" i="3"/>
  <c r="AS326" i="3"/>
  <c r="AS325" i="3"/>
  <c r="AS324" i="3"/>
  <c r="AS323" i="3"/>
  <c r="AS319" i="3"/>
  <c r="AS318" i="3"/>
  <c r="AS314" i="3"/>
  <c r="AS311" i="3"/>
  <c r="AS310" i="3"/>
  <c r="AS309" i="3"/>
  <c r="AS308" i="3"/>
  <c r="AS307" i="3"/>
  <c r="AS306" i="3"/>
  <c r="AS305" i="3"/>
  <c r="AS304" i="3"/>
  <c r="AS303" i="3"/>
  <c r="AS302" i="3"/>
  <c r="AS301" i="3"/>
  <c r="AS300" i="3"/>
  <c r="AS299" i="3"/>
  <c r="AS280" i="3"/>
  <c r="AS276" i="3"/>
  <c r="AS273" i="3"/>
  <c r="AS271" i="3"/>
  <c r="AS270" i="3"/>
  <c r="AS269" i="3"/>
  <c r="AS262" i="3"/>
  <c r="AS261" i="3"/>
  <c r="AS220" i="3"/>
  <c r="AS217" i="3"/>
  <c r="AS189" i="3"/>
  <c r="AS180" i="3"/>
  <c r="AS179" i="3"/>
  <c r="AS175" i="3"/>
  <c r="AS168" i="3"/>
  <c r="AS167" i="3"/>
  <c r="AS166" i="3"/>
  <c r="AS164" i="3"/>
  <c r="AS162" i="3"/>
  <c r="AS159" i="3"/>
  <c r="AS158" i="3"/>
  <c r="AS153" i="3"/>
  <c r="AS151" i="3"/>
  <c r="AS136" i="3"/>
  <c r="AS130" i="3"/>
  <c r="AS111" i="3"/>
  <c r="AS109" i="3"/>
  <c r="AS108" i="3"/>
  <c r="AS106" i="3"/>
  <c r="AS103" i="3"/>
  <c r="AS101" i="3"/>
  <c r="AS99" i="3"/>
  <c r="AS98" i="3"/>
  <c r="AS96" i="3"/>
  <c r="AS91" i="3"/>
  <c r="AS90" i="3"/>
  <c r="AS86" i="3"/>
  <c r="AS85" i="3"/>
  <c r="AS84" i="3"/>
  <c r="AS83" i="3"/>
  <c r="AS81" i="3"/>
  <c r="AS79" i="3"/>
  <c r="AS78" i="3"/>
  <c r="AS77" i="3"/>
  <c r="AS76" i="3"/>
  <c r="AS74" i="3"/>
  <c r="AS70" i="3"/>
  <c r="AS68" i="3"/>
  <c r="AS67" i="3"/>
  <c r="AS66" i="3"/>
  <c r="AS64" i="3"/>
  <c r="AS63" i="3"/>
  <c r="AS61" i="3"/>
  <c r="AS56" i="3"/>
  <c r="AS54" i="3"/>
  <c r="AS51" i="3"/>
  <c r="AS49" i="3"/>
  <c r="AS48" i="3"/>
  <c r="AS44" i="3"/>
  <c r="AS27" i="3"/>
  <c r="AS22" i="3"/>
  <c r="AS15" i="3"/>
  <c r="AS13" i="3"/>
  <c r="AS12" i="3"/>
  <c r="AS6" i="3"/>
  <c r="AR330" i="3"/>
  <c r="AR327" i="3"/>
  <c r="AR325" i="3"/>
  <c r="AR323" i="3"/>
  <c r="AR319" i="3"/>
  <c r="AR318" i="3"/>
  <c r="AR311" i="3"/>
  <c r="AR310" i="3"/>
  <c r="AR309" i="3"/>
  <c r="AR308" i="3"/>
  <c r="AR306" i="3"/>
  <c r="AR305" i="3"/>
  <c r="AR303" i="3"/>
  <c r="AR302" i="3"/>
  <c r="AR300" i="3"/>
  <c r="AR299" i="3"/>
  <c r="AR276" i="3"/>
  <c r="AR220" i="3"/>
  <c r="AR217" i="3"/>
  <c r="AR189" i="3"/>
  <c r="AR180" i="3"/>
  <c r="AR179" i="3"/>
  <c r="AR175" i="3"/>
  <c r="AR168" i="3"/>
  <c r="AR167" i="3"/>
  <c r="AR166" i="3"/>
  <c r="AR164" i="3"/>
  <c r="AR162" i="3"/>
  <c r="AR159" i="3"/>
  <c r="AR158" i="3"/>
  <c r="AR153" i="3"/>
  <c r="AR151" i="3"/>
  <c r="AR136" i="3"/>
  <c r="AR130" i="3"/>
  <c r="AR111" i="3"/>
  <c r="AR109" i="3"/>
  <c r="AR108" i="3"/>
  <c r="AR106" i="3"/>
  <c r="AR103" i="3"/>
  <c r="AR101" i="3"/>
  <c r="AR99" i="3"/>
  <c r="AR98" i="3"/>
  <c r="AR96" i="3"/>
  <c r="AR91" i="3"/>
  <c r="AR90" i="3"/>
  <c r="AR86" i="3"/>
  <c r="AR85" i="3"/>
  <c r="AR84" i="3"/>
  <c r="AR83" i="3"/>
  <c r="AR81" i="3"/>
  <c r="AR79" i="3"/>
  <c r="AR78" i="3"/>
  <c r="AR77" i="3"/>
  <c r="AR76" i="3"/>
  <c r="AR74" i="3"/>
  <c r="AR70" i="3"/>
  <c r="AR68" i="3"/>
  <c r="AR67" i="3"/>
  <c r="AR66" i="3"/>
  <c r="AR64" i="3"/>
  <c r="AR63" i="3"/>
  <c r="AR61" i="3"/>
  <c r="AR56" i="3"/>
  <c r="AR54" i="3"/>
  <c r="AR51" i="3"/>
  <c r="AR49" i="3"/>
  <c r="AR48" i="3"/>
  <c r="AR44" i="3"/>
  <c r="AR27" i="3"/>
  <c r="AR22" i="3"/>
  <c r="AR15" i="3"/>
  <c r="AR13" i="3"/>
  <c r="AR12" i="3"/>
  <c r="O3" i="5"/>
  <c r="O4" i="5"/>
  <c r="O5" i="5"/>
  <c r="O7" i="5"/>
  <c r="O11" i="5"/>
  <c r="O21" i="5"/>
  <c r="O27" i="5"/>
  <c r="O42" i="5"/>
  <c r="O89" i="5"/>
  <c r="O90" i="5"/>
  <c r="O99" i="5"/>
  <c r="O100" i="5"/>
  <c r="O109" i="5"/>
  <c r="O110" i="5"/>
  <c r="O111" i="5"/>
  <c r="O112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8" i="5"/>
  <c r="O139" i="5"/>
  <c r="O140" i="5"/>
  <c r="O141" i="5"/>
  <c r="O142" i="5"/>
  <c r="O143" i="5"/>
  <c r="O144" i="5"/>
  <c r="O151" i="5"/>
  <c r="O152" i="5"/>
  <c r="O153" i="5"/>
  <c r="O154" i="5"/>
  <c r="O155" i="5"/>
  <c r="O156" i="5"/>
  <c r="O157" i="5"/>
  <c r="O158" i="5"/>
  <c r="O159" i="5"/>
  <c r="O160" i="5"/>
  <c r="O167" i="5"/>
  <c r="O169" i="5"/>
  <c r="O172" i="5"/>
  <c r="O177" i="5"/>
  <c r="O178" i="5"/>
  <c r="O180" i="5"/>
  <c r="O184" i="5"/>
  <c r="O185" i="5"/>
  <c r="O186" i="5"/>
  <c r="O195" i="5"/>
  <c r="O196" i="5"/>
  <c r="O197" i="5"/>
  <c r="O198" i="5"/>
  <c r="O200" i="5"/>
  <c r="O206" i="5"/>
  <c r="O207" i="5"/>
  <c r="O238" i="5"/>
  <c r="O239" i="5"/>
  <c r="O241" i="5"/>
  <c r="O242" i="5"/>
  <c r="O243" i="5"/>
  <c r="O244" i="5"/>
  <c r="O245" i="5"/>
  <c r="O256" i="5"/>
  <c r="O260" i="5"/>
  <c r="O333" i="5"/>
  <c r="O3" i="4"/>
  <c r="O4" i="4"/>
  <c r="O5" i="4"/>
  <c r="O7" i="4"/>
  <c r="O11" i="4"/>
  <c r="O21" i="4"/>
  <c r="O27" i="4"/>
  <c r="O42" i="4"/>
  <c r="O89" i="4"/>
  <c r="O90" i="4"/>
  <c r="O99" i="4"/>
  <c r="O100" i="4"/>
  <c r="O109" i="4"/>
  <c r="O110" i="4"/>
  <c r="O111" i="4"/>
  <c r="O112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8" i="4"/>
  <c r="O139" i="4"/>
  <c r="O140" i="4"/>
  <c r="O141" i="4"/>
  <c r="O142" i="4"/>
  <c r="O143" i="4"/>
  <c r="O144" i="4"/>
  <c r="O151" i="4"/>
  <c r="O152" i="4"/>
  <c r="O153" i="4"/>
  <c r="O154" i="4"/>
  <c r="O155" i="4"/>
  <c r="O156" i="4"/>
  <c r="O157" i="4"/>
  <c r="O158" i="4"/>
  <c r="O159" i="4"/>
  <c r="O160" i="4"/>
  <c r="O167" i="4"/>
  <c r="O169" i="4"/>
  <c r="O172" i="4"/>
  <c r="O177" i="4"/>
  <c r="O178" i="4"/>
  <c r="O180" i="4"/>
  <c r="O184" i="4"/>
  <c r="O185" i="4"/>
  <c r="O186" i="4"/>
  <c r="O195" i="4"/>
  <c r="O196" i="4"/>
  <c r="O197" i="4"/>
  <c r="O198" i="4"/>
  <c r="O200" i="4"/>
  <c r="O206" i="4"/>
  <c r="O207" i="4"/>
  <c r="O238" i="4"/>
  <c r="O239" i="4"/>
  <c r="O241" i="4"/>
  <c r="O242" i="4"/>
  <c r="O243" i="4"/>
  <c r="O244" i="4"/>
  <c r="O245" i="4"/>
  <c r="O256" i="4"/>
  <c r="O260" i="4"/>
  <c r="O333" i="4"/>
  <c r="O3" i="3"/>
  <c r="O4" i="3"/>
  <c r="O5" i="3"/>
  <c r="O7" i="3"/>
  <c r="O11" i="3"/>
  <c r="O21" i="3"/>
  <c r="O27" i="3"/>
  <c r="O42" i="3"/>
  <c r="O89" i="3"/>
  <c r="O90" i="3"/>
  <c r="O99" i="3"/>
  <c r="O100" i="3"/>
  <c r="O109" i="3"/>
  <c r="O110" i="3"/>
  <c r="O111" i="3"/>
  <c r="O112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8" i="3"/>
  <c r="O139" i="3"/>
  <c r="O140" i="3"/>
  <c r="O141" i="3"/>
  <c r="O142" i="3"/>
  <c r="O143" i="3"/>
  <c r="O144" i="3"/>
  <c r="O151" i="3"/>
  <c r="O152" i="3"/>
  <c r="O153" i="3"/>
  <c r="O154" i="3"/>
  <c r="O155" i="3"/>
  <c r="O156" i="3"/>
  <c r="O157" i="3"/>
  <c r="O158" i="3"/>
  <c r="O159" i="3"/>
  <c r="O160" i="3"/>
  <c r="O167" i="3"/>
  <c r="O169" i="3"/>
  <c r="O172" i="3"/>
  <c r="O177" i="3"/>
  <c r="O178" i="3"/>
  <c r="O180" i="3"/>
  <c r="O184" i="3"/>
  <c r="O185" i="3"/>
  <c r="O186" i="3"/>
  <c r="O195" i="3"/>
  <c r="O196" i="3"/>
  <c r="O197" i="3"/>
  <c r="O198" i="3"/>
  <c r="O200" i="3"/>
  <c r="O206" i="3"/>
  <c r="O207" i="3"/>
  <c r="O238" i="3"/>
  <c r="O239" i="3"/>
  <c r="O241" i="3"/>
  <c r="O242" i="3"/>
  <c r="O243" i="3"/>
  <c r="O244" i="3"/>
  <c r="O245" i="3"/>
  <c r="O256" i="3"/>
  <c r="O260" i="3"/>
  <c r="O333" i="3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B6" i="2"/>
  <c r="B12" i="2"/>
  <c r="D12" i="2"/>
  <c r="C12" i="2"/>
  <c r="E6" i="2"/>
  <c r="D6" i="2"/>
  <c r="C6" i="2"/>
  <c r="O3" i="1"/>
  <c r="O4" i="1"/>
  <c r="O5" i="1"/>
  <c r="O7" i="1"/>
  <c r="O11" i="1"/>
  <c r="O21" i="1"/>
  <c r="O27" i="1"/>
  <c r="O42" i="1"/>
  <c r="O89" i="1"/>
  <c r="O90" i="1"/>
  <c r="O99" i="1"/>
  <c r="O100" i="1"/>
  <c r="O109" i="1"/>
  <c r="O110" i="1"/>
  <c r="O111" i="1"/>
  <c r="O112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8" i="1"/>
  <c r="O139" i="1"/>
  <c r="O140" i="1"/>
  <c r="O141" i="1"/>
  <c r="O142" i="1"/>
  <c r="O143" i="1"/>
  <c r="O144" i="1"/>
  <c r="O151" i="1"/>
  <c r="O152" i="1"/>
  <c r="O153" i="1"/>
  <c r="O154" i="1"/>
  <c r="O155" i="1"/>
  <c r="O156" i="1"/>
  <c r="O157" i="1"/>
  <c r="O158" i="1"/>
  <c r="O159" i="1"/>
  <c r="O160" i="1"/>
  <c r="O167" i="1"/>
  <c r="O169" i="1"/>
  <c r="O172" i="1"/>
  <c r="O177" i="1"/>
  <c r="O178" i="1"/>
  <c r="O180" i="1"/>
  <c r="O184" i="1"/>
  <c r="O185" i="1"/>
  <c r="O186" i="1"/>
  <c r="O195" i="1"/>
  <c r="O196" i="1"/>
  <c r="O197" i="1"/>
  <c r="O198" i="1"/>
  <c r="O200" i="1"/>
  <c r="O206" i="1"/>
  <c r="O207" i="1"/>
  <c r="O238" i="1"/>
  <c r="O239" i="1"/>
  <c r="O241" i="1"/>
  <c r="O242" i="1"/>
  <c r="O243" i="1"/>
  <c r="O244" i="1"/>
  <c r="O245" i="1"/>
  <c r="O256" i="1"/>
  <c r="O260" i="1"/>
  <c r="AQ337" i="1" l="1"/>
  <c r="AQ339" i="1" l="1"/>
  <c r="AQ342" i="1"/>
</calcChain>
</file>

<file path=xl/comments1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I3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2019年5月申请季改月</t>
        </r>
      </text>
    </comment>
    <comment ref="I5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</t>
        </r>
      </text>
    </comment>
    <comment ref="C9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2019年6月流程变更，原名优饰</t>
        </r>
      </text>
    </comment>
    <comment ref="I1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2019年5月账单申请开始月付</t>
        </r>
      </text>
    </comment>
    <comment ref="I24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2019年5月账单申请季改月
</t>
        </r>
      </text>
    </comment>
  </commentList>
</comments>
</file>

<file path=xl/sharedStrings.xml><?xml version="1.0" encoding="utf-8"?>
<sst xmlns="http://schemas.openxmlformats.org/spreadsheetml/2006/main" count="17660" uniqueCount="1329">
  <si>
    <r>
      <rPr>
        <sz val="10"/>
        <color theme="1"/>
        <rFont val="微软雅黑"/>
        <family val="2"/>
        <charset val="134"/>
      </rPr>
      <t>序号</t>
    </r>
  </si>
  <si>
    <r>
      <rPr>
        <sz val="10"/>
        <color theme="1"/>
        <rFont val="微软雅黑"/>
        <family val="2"/>
        <charset val="134"/>
      </rPr>
      <t>状态</t>
    </r>
  </si>
  <si>
    <t>商户名称</t>
  </si>
  <si>
    <t>经营品牌</t>
  </si>
  <si>
    <t>铺位号</t>
  </si>
  <si>
    <r>
      <rPr>
        <sz val="10"/>
        <color theme="1"/>
        <rFont val="微软雅黑"/>
        <family val="2"/>
        <charset val="134"/>
      </rPr>
      <t>铺位类型</t>
    </r>
  </si>
  <si>
    <r>
      <rPr>
        <sz val="10"/>
        <color theme="1"/>
        <rFont val="微软雅黑"/>
        <family val="2"/>
        <charset val="134"/>
      </rPr>
      <t>租金计费方式</t>
    </r>
  </si>
  <si>
    <r>
      <rPr>
        <sz val="10"/>
        <color theme="1"/>
        <rFont val="微软雅黑"/>
        <family val="2"/>
        <charset val="134"/>
      </rPr>
      <t>业态</t>
    </r>
  </si>
  <si>
    <r>
      <rPr>
        <sz val="10"/>
        <color theme="1"/>
        <rFont val="宋体"/>
        <family val="3"/>
        <charset val="134"/>
      </rPr>
      <t>支付方式</t>
    </r>
  </si>
  <si>
    <r>
      <rPr>
        <sz val="10"/>
        <color theme="1"/>
        <rFont val="微软雅黑"/>
        <family val="2"/>
        <charset val="134"/>
      </rPr>
      <t>楼层</t>
    </r>
  </si>
  <si>
    <r>
      <rPr>
        <sz val="10"/>
        <color theme="1"/>
        <rFont val="微软雅黑"/>
        <family val="2"/>
        <charset val="134"/>
      </rPr>
      <t>面积</t>
    </r>
  </si>
  <si>
    <t>原合同</t>
  </si>
  <si>
    <r>
      <rPr>
        <sz val="10"/>
        <color theme="1"/>
        <rFont val="微软雅黑"/>
        <family val="2"/>
        <charset val="134"/>
      </rPr>
      <t>计划</t>
    </r>
    <r>
      <rPr>
        <sz val="10"/>
        <color theme="1"/>
        <rFont val="Calibri"/>
        <family val="2"/>
      </rPr>
      <t>/</t>
    </r>
    <r>
      <rPr>
        <sz val="10"/>
        <color theme="1"/>
        <rFont val="微软雅黑"/>
        <family val="2"/>
        <charset val="134"/>
      </rPr>
      <t>实际终止日期</t>
    </r>
  </si>
  <si>
    <r>
      <t>2018</t>
    </r>
    <r>
      <rPr>
        <sz val="10"/>
        <color theme="1"/>
        <rFont val="宋体"/>
        <family val="3"/>
        <charset val="134"/>
      </rPr>
      <t>年（计算）</t>
    </r>
  </si>
  <si>
    <r>
      <rPr>
        <sz val="10"/>
        <color theme="1"/>
        <rFont val="Calibri"/>
        <family val="2"/>
      </rPr>
      <t>2019</t>
    </r>
    <r>
      <rPr>
        <sz val="10"/>
        <color theme="1"/>
        <rFont val="微软雅黑"/>
        <family val="2"/>
        <charset val="134"/>
      </rPr>
      <t>年档期</t>
    </r>
  </si>
  <si>
    <t>原租金数据</t>
  </si>
  <si>
    <t>优惠后金额</t>
  </si>
  <si>
    <r>
      <rPr>
        <sz val="10"/>
        <color theme="1"/>
        <rFont val="微软雅黑"/>
        <family val="2"/>
        <charset val="134"/>
      </rPr>
      <t>合同开始日期</t>
    </r>
  </si>
  <si>
    <r>
      <rPr>
        <sz val="10"/>
        <color theme="1"/>
        <rFont val="微软雅黑"/>
        <family val="2"/>
        <charset val="134"/>
      </rPr>
      <t>合同终止日期</t>
    </r>
  </si>
  <si>
    <r>
      <rPr>
        <sz val="10"/>
        <color theme="1"/>
        <rFont val="微软雅黑"/>
        <family val="2"/>
        <charset val="134"/>
      </rPr>
      <t>开始日期</t>
    </r>
  </si>
  <si>
    <r>
      <rPr>
        <sz val="10"/>
        <color theme="1"/>
        <rFont val="微软雅黑"/>
        <family val="2"/>
        <charset val="134"/>
      </rPr>
      <t>结束日期</t>
    </r>
  </si>
  <si>
    <r>
      <rPr>
        <sz val="10"/>
        <color theme="1"/>
        <rFont val="微软雅黑"/>
        <family val="2"/>
        <charset val="134"/>
      </rPr>
      <t>单价</t>
    </r>
  </si>
  <si>
    <t>2019-01</t>
  </si>
  <si>
    <t>2019-02</t>
  </si>
  <si>
    <t>2019-03</t>
  </si>
  <si>
    <t>2019-05</t>
  </si>
  <si>
    <t>2019-07</t>
  </si>
  <si>
    <t>2019-08</t>
  </si>
  <si>
    <t>2019-09</t>
  </si>
  <si>
    <t>2019-10</t>
  </si>
  <si>
    <t>2019-11</t>
  </si>
  <si>
    <t>2019-12</t>
  </si>
  <si>
    <t>2019-04</t>
  </si>
  <si>
    <r>
      <t>2019</t>
    </r>
    <r>
      <rPr>
        <sz val="10"/>
        <color theme="1"/>
        <rFont val="宋体"/>
        <family val="3"/>
        <charset val="134"/>
      </rPr>
      <t>年</t>
    </r>
  </si>
  <si>
    <r>
      <rPr>
        <sz val="10"/>
        <color theme="1"/>
        <rFont val="微软雅黑"/>
        <family val="2"/>
        <charset val="134"/>
      </rPr>
      <t>计租中</t>
    </r>
  </si>
  <si>
    <r>
      <rPr>
        <sz val="10"/>
        <color theme="1"/>
        <rFont val="微软雅黑"/>
        <family val="2"/>
        <charset val="134"/>
      </rPr>
      <t>孙道俊</t>
    </r>
  </si>
  <si>
    <r>
      <rPr>
        <sz val="10"/>
        <color theme="1"/>
        <rFont val="微软雅黑"/>
        <family val="2"/>
        <charset val="134"/>
      </rPr>
      <t>萱子</t>
    </r>
  </si>
  <si>
    <r>
      <rPr>
        <sz val="10"/>
        <color theme="1"/>
        <rFont val="微软雅黑"/>
        <family val="2"/>
        <charset val="134"/>
      </rPr>
      <t>室内步行街</t>
    </r>
  </si>
  <si>
    <t>固定金额</t>
  </si>
  <si>
    <r>
      <rPr>
        <sz val="10"/>
        <color theme="1"/>
        <rFont val="微软雅黑"/>
        <family val="2"/>
        <charset val="134"/>
      </rPr>
      <t>生活精品</t>
    </r>
  </si>
  <si>
    <t>季付</t>
  </si>
  <si>
    <t>2F</t>
  </si>
  <si>
    <t>已终止</t>
  </si>
  <si>
    <t>倪晓静</t>
  </si>
  <si>
    <r>
      <rPr>
        <sz val="10"/>
        <color theme="1"/>
        <rFont val="微软雅黑"/>
        <family val="2"/>
        <charset val="134"/>
      </rPr>
      <t>朱婆馄饨</t>
    </r>
  </si>
  <si>
    <t>B002B</t>
  </si>
  <si>
    <r>
      <rPr>
        <sz val="10"/>
        <color theme="1"/>
        <rFont val="微软雅黑"/>
        <family val="2"/>
        <charset val="134"/>
      </rPr>
      <t>餐饮美食</t>
    </r>
  </si>
  <si>
    <t>B1</t>
  </si>
  <si>
    <r>
      <rPr>
        <sz val="10"/>
        <color theme="1"/>
        <rFont val="微软雅黑"/>
        <family val="2"/>
        <charset val="134"/>
      </rPr>
      <t>闻祝雪</t>
    </r>
  </si>
  <si>
    <r>
      <rPr>
        <sz val="10"/>
        <color theme="1"/>
        <rFont val="微软雅黑"/>
        <family val="2"/>
        <charset val="134"/>
      </rPr>
      <t>蓉陈坝</t>
    </r>
  </si>
  <si>
    <t>B018</t>
  </si>
  <si>
    <r>
      <rPr>
        <sz val="10"/>
        <color theme="1"/>
        <rFont val="微软雅黑"/>
        <family val="2"/>
        <charset val="134"/>
      </rPr>
      <t>爱茉莉太平洋贸易有限公司</t>
    </r>
  </si>
  <si>
    <t>innisfree</t>
  </si>
  <si>
    <t>1F</t>
  </si>
  <si>
    <r>
      <rPr>
        <sz val="10"/>
        <color theme="1"/>
        <rFont val="微软雅黑"/>
        <family val="2"/>
        <charset val="134"/>
      </rPr>
      <t>朱友菊</t>
    </r>
  </si>
  <si>
    <t>Leebaka</t>
  </si>
  <si>
    <t>2065</t>
  </si>
  <si>
    <t>室内步行街</t>
  </si>
  <si>
    <r>
      <rPr>
        <sz val="10"/>
        <color theme="1"/>
        <rFont val="微软雅黑"/>
        <family val="2"/>
        <charset val="134"/>
      </rPr>
      <t>服装服饰</t>
    </r>
  </si>
  <si>
    <t>吴芳</t>
  </si>
  <si>
    <r>
      <rPr>
        <sz val="10"/>
        <color theme="1"/>
        <rFont val="微软雅黑"/>
        <family val="2"/>
        <charset val="134"/>
      </rPr>
      <t>安少爷</t>
    </r>
  </si>
  <si>
    <t>B016</t>
  </si>
  <si>
    <r>
      <rPr>
        <sz val="10"/>
        <color theme="1"/>
        <rFont val="微软雅黑"/>
        <family val="2"/>
        <charset val="134"/>
      </rPr>
      <t>崇海波</t>
    </r>
  </si>
  <si>
    <t>DQ</t>
  </si>
  <si>
    <t>3F</t>
  </si>
  <si>
    <t>吕树军</t>
  </si>
  <si>
    <r>
      <rPr>
        <sz val="10"/>
        <color theme="1"/>
        <rFont val="微软雅黑"/>
        <family val="2"/>
        <charset val="134"/>
      </rPr>
      <t>尚品宅配</t>
    </r>
  </si>
  <si>
    <t>2037</t>
  </si>
  <si>
    <t>体验业态</t>
  </si>
  <si>
    <r>
      <rPr>
        <sz val="10"/>
        <color theme="1"/>
        <rFont val="微软雅黑"/>
        <family val="2"/>
        <charset val="134"/>
      </rPr>
      <t>葛超娣</t>
    </r>
  </si>
  <si>
    <t>The Green Party</t>
  </si>
  <si>
    <t>生活精品</t>
  </si>
  <si>
    <r>
      <rPr>
        <sz val="10"/>
        <color theme="1"/>
        <rFont val="微软雅黑"/>
        <family val="2"/>
        <charset val="134"/>
      </rPr>
      <t>绫致时装（天津）有限公司</t>
    </r>
  </si>
  <si>
    <t>SELECTED</t>
  </si>
  <si>
    <t>服装服饰</t>
  </si>
  <si>
    <r>
      <rPr>
        <sz val="10"/>
        <color theme="1"/>
        <rFont val="微软雅黑"/>
        <family val="2"/>
        <charset val="134"/>
      </rPr>
      <t>马雷</t>
    </r>
  </si>
  <si>
    <t>GXG</t>
  </si>
  <si>
    <t>1053</t>
  </si>
  <si>
    <r>
      <rPr>
        <sz val="10"/>
        <color theme="1"/>
        <rFont val="微软雅黑"/>
        <family val="2"/>
        <charset val="134"/>
      </rPr>
      <t>石宇</t>
    </r>
  </si>
  <si>
    <t>阿吉豆</t>
  </si>
  <si>
    <t>2012</t>
  </si>
  <si>
    <r>
      <rPr>
        <sz val="10"/>
        <color theme="1"/>
        <rFont val="微软雅黑"/>
        <family val="2"/>
        <charset val="134"/>
      </rPr>
      <t>李晓亮</t>
    </r>
  </si>
  <si>
    <r>
      <rPr>
        <sz val="10"/>
        <color theme="1"/>
        <rFont val="微软雅黑"/>
        <family val="2"/>
        <charset val="134"/>
      </rPr>
      <t>百武西</t>
    </r>
  </si>
  <si>
    <t>1076</t>
  </si>
  <si>
    <r>
      <rPr>
        <sz val="10"/>
        <color theme="1"/>
        <rFont val="微软雅黑"/>
        <family val="2"/>
        <charset val="134"/>
      </rPr>
      <t>叶适</t>
    </r>
  </si>
  <si>
    <t>YRC</t>
  </si>
  <si>
    <t>2013</t>
  </si>
  <si>
    <r>
      <rPr>
        <sz val="10"/>
        <color theme="1"/>
        <rFont val="微软雅黑"/>
        <family val="2"/>
        <charset val="134"/>
      </rPr>
      <t>固定金额</t>
    </r>
  </si>
  <si>
    <r>
      <rPr>
        <sz val="10"/>
        <color theme="1"/>
        <rFont val="微软雅黑"/>
        <family val="2"/>
        <charset val="134"/>
      </rPr>
      <t>滕腾</t>
    </r>
  </si>
  <si>
    <t>M-93</t>
  </si>
  <si>
    <t>2078</t>
  </si>
  <si>
    <r>
      <rPr>
        <sz val="10"/>
        <color theme="1"/>
        <rFont val="微软雅黑"/>
        <family val="2"/>
        <charset val="134"/>
      </rPr>
      <t>王娟</t>
    </r>
  </si>
  <si>
    <r>
      <rPr>
        <sz val="10"/>
        <color theme="1"/>
        <rFont val="微软雅黑"/>
        <family val="2"/>
        <charset val="134"/>
      </rPr>
      <t>弘顺斋</t>
    </r>
  </si>
  <si>
    <t>3013</t>
  </si>
  <si>
    <r>
      <rPr>
        <sz val="10"/>
        <color theme="1"/>
        <rFont val="微软雅黑"/>
        <family val="2"/>
        <charset val="134"/>
      </rPr>
      <t>李刘通</t>
    </r>
  </si>
  <si>
    <t>花千代</t>
  </si>
  <si>
    <t>3058</t>
  </si>
  <si>
    <r>
      <rPr>
        <sz val="10"/>
        <color theme="1"/>
        <rFont val="微软雅黑"/>
        <family val="2"/>
        <charset val="134"/>
      </rPr>
      <t>胡九明</t>
    </r>
  </si>
  <si>
    <r>
      <rPr>
        <sz val="10"/>
        <color theme="1"/>
        <rFont val="微软雅黑"/>
        <family val="2"/>
        <charset val="134"/>
      </rPr>
      <t>西町村屋</t>
    </r>
  </si>
  <si>
    <t>汉堡王（上海）餐饮有限公司</t>
  </si>
  <si>
    <r>
      <rPr>
        <sz val="10"/>
        <color theme="1"/>
        <rFont val="微软雅黑"/>
        <family val="2"/>
        <charset val="134"/>
      </rPr>
      <t>汉堡王</t>
    </r>
  </si>
  <si>
    <r>
      <rPr>
        <sz val="10"/>
        <color theme="1"/>
        <rFont val="微软雅黑"/>
        <family val="2"/>
        <charset val="134"/>
      </rPr>
      <t>保底</t>
    </r>
    <r>
      <rPr>
        <sz val="10"/>
        <color theme="1"/>
        <rFont val="Calibri"/>
        <family val="2"/>
      </rPr>
      <t>,</t>
    </r>
    <r>
      <rPr>
        <sz val="10"/>
        <color theme="1"/>
        <rFont val="微软雅黑"/>
        <family val="2"/>
        <charset val="134"/>
      </rPr>
      <t>抽成取高</t>
    </r>
  </si>
  <si>
    <t>月付</t>
  </si>
  <si>
    <r>
      <rPr>
        <sz val="10"/>
        <color theme="1"/>
        <rFont val="微软雅黑"/>
        <family val="2"/>
        <charset val="134"/>
      </rPr>
      <t>解方园</t>
    </r>
  </si>
  <si>
    <t>LILANZ</t>
  </si>
  <si>
    <t>1051,1052</t>
  </si>
  <si>
    <r>
      <rPr>
        <sz val="10"/>
        <color theme="1"/>
        <rFont val="微软雅黑"/>
        <family val="2"/>
        <charset val="134"/>
      </rPr>
      <t>红豆集团无锡远东服饰有限公司</t>
    </r>
  </si>
  <si>
    <r>
      <rPr>
        <sz val="10"/>
        <color theme="1"/>
        <rFont val="微软雅黑"/>
        <family val="2"/>
        <charset val="134"/>
      </rPr>
      <t>小红豆</t>
    </r>
  </si>
  <si>
    <t>2003</t>
  </si>
  <si>
    <r>
      <rPr>
        <sz val="10"/>
        <color theme="1"/>
        <rFont val="微软雅黑"/>
        <family val="2"/>
        <charset val="134"/>
      </rPr>
      <t>合肥荣泰体育用品有限公司</t>
    </r>
  </si>
  <si>
    <t>荣泰2052</t>
  </si>
  <si>
    <t>2052</t>
  </si>
  <si>
    <r>
      <rPr>
        <sz val="10"/>
        <color theme="1"/>
        <rFont val="微软雅黑"/>
        <family val="2"/>
        <charset val="134"/>
      </rPr>
      <t>合肥屈臣氏个人用品商店有限公司</t>
    </r>
  </si>
  <si>
    <r>
      <rPr>
        <sz val="10"/>
        <color theme="1"/>
        <rFont val="微软雅黑"/>
        <family val="2"/>
        <charset val="134"/>
      </rPr>
      <t>屈臣氏</t>
    </r>
  </si>
  <si>
    <t>2010,2009B</t>
  </si>
  <si>
    <r>
      <rPr>
        <sz val="10"/>
        <color theme="1"/>
        <rFont val="微软雅黑"/>
        <family val="2"/>
        <charset val="134"/>
      </rPr>
      <t>纯抽成</t>
    </r>
  </si>
  <si>
    <r>
      <rPr>
        <sz val="10"/>
        <color theme="1"/>
        <rFont val="微软雅黑"/>
        <family val="2"/>
        <charset val="134"/>
      </rPr>
      <t>李旭</t>
    </r>
  </si>
  <si>
    <r>
      <rPr>
        <sz val="10"/>
        <color theme="1"/>
        <rFont val="微软雅黑"/>
        <family val="2"/>
        <charset val="134"/>
      </rPr>
      <t>桂源铺</t>
    </r>
  </si>
  <si>
    <t>B029</t>
  </si>
  <si>
    <r>
      <rPr>
        <sz val="10"/>
        <color theme="1"/>
        <rFont val="微软雅黑"/>
        <family val="2"/>
        <charset val="134"/>
      </rPr>
      <t>合肥爱蹦客体育文化传播有限公司</t>
    </r>
  </si>
  <si>
    <r>
      <rPr>
        <sz val="10"/>
        <color theme="1"/>
        <rFont val="微软雅黑"/>
        <family val="2"/>
        <charset val="134"/>
      </rPr>
      <t>爱蹦客</t>
    </r>
  </si>
  <si>
    <t>1020,1021</t>
  </si>
  <si>
    <r>
      <rPr>
        <sz val="10"/>
        <color theme="1"/>
        <rFont val="微软雅黑"/>
        <family val="2"/>
        <charset val="134"/>
      </rPr>
      <t>体验业态</t>
    </r>
  </si>
  <si>
    <r>
      <rPr>
        <sz val="10"/>
        <color theme="1"/>
        <rFont val="微软雅黑"/>
        <family val="2"/>
        <charset val="134"/>
      </rPr>
      <t>肖爱兵</t>
    </r>
  </si>
  <si>
    <r>
      <rPr>
        <sz val="10"/>
        <color theme="1"/>
        <rFont val="微软雅黑"/>
        <family val="2"/>
        <charset val="134"/>
      </rPr>
      <t>热风</t>
    </r>
  </si>
  <si>
    <t>2068</t>
  </si>
  <si>
    <r>
      <rPr>
        <sz val="10"/>
        <color theme="1"/>
        <rFont val="微软雅黑"/>
        <family val="2"/>
        <charset val="134"/>
      </rPr>
      <t>赵燕春</t>
    </r>
  </si>
  <si>
    <t>卡旺卡B1</t>
  </si>
  <si>
    <t>B011,B012A</t>
  </si>
  <si>
    <r>
      <rPr>
        <sz val="10"/>
        <color theme="1"/>
        <rFont val="微软雅黑"/>
        <family val="2"/>
        <charset val="134"/>
      </rPr>
      <t>张文权</t>
    </r>
  </si>
  <si>
    <r>
      <rPr>
        <sz val="10"/>
        <color theme="1"/>
        <rFont val="微软雅黑"/>
        <family val="2"/>
        <charset val="134"/>
      </rPr>
      <t>阿甘锅盔</t>
    </r>
  </si>
  <si>
    <t>3059A</t>
  </si>
  <si>
    <t>餐饮美食</t>
  </si>
  <si>
    <r>
      <rPr>
        <sz val="10"/>
        <color theme="1"/>
        <rFont val="微软雅黑"/>
        <family val="2"/>
        <charset val="134"/>
      </rPr>
      <t>合肥富申餐饮管理有限公司</t>
    </r>
  </si>
  <si>
    <r>
      <rPr>
        <sz val="10"/>
        <color theme="1"/>
        <rFont val="Calibri"/>
        <family val="2"/>
      </rPr>
      <t>CoCo</t>
    </r>
    <r>
      <rPr>
        <sz val="10"/>
        <color theme="1"/>
        <rFont val="微软雅黑"/>
        <family val="2"/>
        <charset val="134"/>
      </rPr>
      <t>都可茶饮</t>
    </r>
  </si>
  <si>
    <t>3059B</t>
  </si>
  <si>
    <r>
      <rPr>
        <sz val="10"/>
        <color theme="1"/>
        <rFont val="微软雅黑"/>
        <family val="2"/>
        <charset val="134"/>
      </rPr>
      <t>叶晓</t>
    </r>
  </si>
  <si>
    <r>
      <rPr>
        <sz val="10"/>
        <color theme="1"/>
        <rFont val="微软雅黑"/>
        <family val="2"/>
        <charset val="134"/>
      </rPr>
      <t>名创优品</t>
    </r>
  </si>
  <si>
    <t>2076</t>
  </si>
  <si>
    <r>
      <rPr>
        <sz val="10"/>
        <color theme="1"/>
        <rFont val="微软雅黑"/>
        <family val="2"/>
        <charset val="134"/>
      </rPr>
      <t>左青松</t>
    </r>
  </si>
  <si>
    <t>西树泡芙B1</t>
  </si>
  <si>
    <t>B012C</t>
  </si>
  <si>
    <r>
      <rPr>
        <sz val="10"/>
        <color theme="1"/>
        <rFont val="微软雅黑"/>
        <family val="2"/>
        <charset val="134"/>
      </rPr>
      <t>蔡俊成</t>
    </r>
  </si>
  <si>
    <r>
      <rPr>
        <sz val="10"/>
        <color theme="1"/>
        <rFont val="微软雅黑"/>
        <family val="2"/>
        <charset val="134"/>
      </rPr>
      <t>海巢</t>
    </r>
  </si>
  <si>
    <t>3055</t>
  </si>
  <si>
    <r>
      <rPr>
        <sz val="10"/>
        <color theme="1"/>
        <rFont val="微软雅黑"/>
        <family val="2"/>
        <charset val="134"/>
      </rPr>
      <t>王鸽仁</t>
    </r>
  </si>
  <si>
    <r>
      <rPr>
        <sz val="10"/>
        <color theme="1"/>
        <rFont val="微软雅黑"/>
        <family val="2"/>
        <charset val="134"/>
      </rPr>
      <t>多伦多</t>
    </r>
  </si>
  <si>
    <t>3001,3002</t>
  </si>
  <si>
    <r>
      <rPr>
        <sz val="10"/>
        <color theme="1"/>
        <rFont val="微软雅黑"/>
        <family val="2"/>
        <charset val="134"/>
      </rPr>
      <t>路志民</t>
    </r>
  </si>
  <si>
    <r>
      <rPr>
        <sz val="10"/>
        <color theme="1"/>
        <rFont val="微软雅黑"/>
        <family val="2"/>
        <charset val="134"/>
      </rPr>
      <t>德庄</t>
    </r>
  </si>
  <si>
    <t>3060</t>
  </si>
  <si>
    <r>
      <rPr>
        <sz val="10"/>
        <color theme="1"/>
        <rFont val="微软雅黑"/>
        <family val="2"/>
        <charset val="134"/>
      </rPr>
      <t>上海倍轻松电子科技有限公司</t>
    </r>
  </si>
  <si>
    <r>
      <rPr>
        <sz val="10"/>
        <color theme="1"/>
        <rFont val="微软雅黑"/>
        <family val="2"/>
        <charset val="134"/>
      </rPr>
      <t>倍轻松</t>
    </r>
  </si>
  <si>
    <t>2032</t>
  </si>
  <si>
    <r>
      <rPr>
        <sz val="10"/>
        <color theme="1"/>
        <rFont val="微软雅黑"/>
        <family val="2"/>
        <charset val="134"/>
      </rPr>
      <t>姜海</t>
    </r>
  </si>
  <si>
    <t>Diosa chocolate</t>
  </si>
  <si>
    <t>2018</t>
  </si>
  <si>
    <r>
      <rPr>
        <sz val="10"/>
        <color theme="1"/>
        <rFont val="微软雅黑"/>
        <family val="2"/>
        <charset val="134"/>
      </rPr>
      <t>孙奥州</t>
    </r>
  </si>
  <si>
    <r>
      <rPr>
        <sz val="10"/>
        <color theme="1"/>
        <rFont val="微软雅黑"/>
        <family val="2"/>
        <charset val="134"/>
      </rPr>
      <t>湘炉小馆</t>
    </r>
  </si>
  <si>
    <t>3015</t>
  </si>
  <si>
    <t>荣泰2033</t>
  </si>
  <si>
    <r>
      <rPr>
        <sz val="10"/>
        <color theme="1"/>
        <rFont val="微软雅黑"/>
        <family val="2"/>
        <charset val="134"/>
      </rPr>
      <t>唐玉凤</t>
    </r>
  </si>
  <si>
    <r>
      <rPr>
        <sz val="10"/>
        <color theme="1"/>
        <rFont val="微软雅黑"/>
        <family val="2"/>
        <charset val="134"/>
      </rPr>
      <t>美国纽百伦</t>
    </r>
  </si>
  <si>
    <t>B025A</t>
  </si>
  <si>
    <r>
      <rPr>
        <sz val="10"/>
        <color theme="1"/>
        <rFont val="微软雅黑"/>
        <family val="2"/>
        <charset val="134"/>
      </rPr>
      <t>洪玮</t>
    </r>
  </si>
  <si>
    <r>
      <rPr>
        <sz val="10"/>
        <color theme="1"/>
        <rFont val="微软雅黑"/>
        <family val="2"/>
        <charset val="134"/>
      </rPr>
      <t>熙美诚品</t>
    </r>
  </si>
  <si>
    <t>B036</t>
  </si>
  <si>
    <r>
      <rPr>
        <sz val="10"/>
        <color theme="1"/>
        <rFont val="微软雅黑"/>
        <family val="2"/>
        <charset val="134"/>
      </rPr>
      <t>合肥养生之家食品有限公司</t>
    </r>
  </si>
  <si>
    <r>
      <rPr>
        <sz val="10"/>
        <color theme="1"/>
        <rFont val="微软雅黑"/>
        <family val="2"/>
        <charset val="134"/>
      </rPr>
      <t>养生之家</t>
    </r>
  </si>
  <si>
    <r>
      <rPr>
        <sz val="10"/>
        <color theme="1"/>
        <rFont val="微软雅黑"/>
        <family val="2"/>
        <charset val="134"/>
      </rPr>
      <t>江阿龙</t>
    </r>
  </si>
  <si>
    <t>老凤祥1009</t>
  </si>
  <si>
    <t>1009</t>
  </si>
  <si>
    <r>
      <rPr>
        <sz val="10"/>
        <color theme="1"/>
        <rFont val="微软雅黑"/>
        <family val="2"/>
        <charset val="134"/>
      </rPr>
      <t>闫铭琛</t>
    </r>
  </si>
  <si>
    <r>
      <rPr>
        <sz val="10"/>
        <color theme="1"/>
        <rFont val="微软雅黑"/>
        <family val="2"/>
        <charset val="134"/>
      </rPr>
      <t>陕食汇</t>
    </r>
  </si>
  <si>
    <t>3F-B</t>
  </si>
  <si>
    <r>
      <rPr>
        <sz val="10"/>
        <color theme="1"/>
        <rFont val="微软雅黑"/>
        <family val="2"/>
        <charset val="134"/>
      </rPr>
      <t>次主力店</t>
    </r>
  </si>
  <si>
    <r>
      <rPr>
        <sz val="10"/>
        <color theme="1"/>
        <rFont val="微软雅黑"/>
        <family val="2"/>
        <charset val="134"/>
      </rPr>
      <t>王洪平</t>
    </r>
  </si>
  <si>
    <t>ABC KIDS</t>
  </si>
  <si>
    <t>2082</t>
  </si>
  <si>
    <r>
      <rPr>
        <sz val="10"/>
        <color theme="1"/>
        <rFont val="微软雅黑"/>
        <family val="2"/>
        <charset val="134"/>
      </rPr>
      <t>儿童业态</t>
    </r>
  </si>
  <si>
    <r>
      <rPr>
        <sz val="10"/>
        <color theme="1"/>
        <rFont val="微软雅黑"/>
        <family val="2"/>
        <charset val="134"/>
      </rPr>
      <t>意尔康</t>
    </r>
  </si>
  <si>
    <t>2071</t>
  </si>
  <si>
    <t>Only</t>
  </si>
  <si>
    <t>1069</t>
  </si>
  <si>
    <r>
      <rPr>
        <sz val="10"/>
        <color theme="1"/>
        <rFont val="微软雅黑"/>
        <family val="2"/>
        <charset val="134"/>
      </rPr>
      <t>上海佰草集化妆品有限公司</t>
    </r>
  </si>
  <si>
    <r>
      <rPr>
        <sz val="10"/>
        <color theme="1"/>
        <rFont val="微软雅黑"/>
        <family val="2"/>
        <charset val="134"/>
      </rPr>
      <t>佰草集</t>
    </r>
  </si>
  <si>
    <t>1070</t>
  </si>
  <si>
    <r>
      <rPr>
        <sz val="10"/>
        <color theme="1"/>
        <rFont val="微软雅黑"/>
        <family val="2"/>
        <charset val="134"/>
      </rPr>
      <t>骨味坊</t>
    </r>
  </si>
  <si>
    <t>3016</t>
  </si>
  <si>
    <r>
      <rPr>
        <sz val="10"/>
        <color theme="1"/>
        <rFont val="微软雅黑"/>
        <family val="2"/>
        <charset val="134"/>
      </rPr>
      <t>成淑坤</t>
    </r>
  </si>
  <si>
    <r>
      <rPr>
        <sz val="10"/>
        <color theme="1"/>
        <rFont val="微软雅黑"/>
        <family val="2"/>
        <charset val="134"/>
      </rPr>
      <t>林清轩</t>
    </r>
  </si>
  <si>
    <t>1066</t>
  </si>
  <si>
    <r>
      <rPr>
        <sz val="10"/>
        <color theme="1"/>
        <rFont val="微软雅黑"/>
        <family val="2"/>
        <charset val="134"/>
      </rPr>
      <t>季新伟</t>
    </r>
  </si>
  <si>
    <r>
      <rPr>
        <sz val="10"/>
        <color theme="1"/>
        <rFont val="微软雅黑"/>
        <family val="2"/>
        <charset val="134"/>
      </rPr>
      <t>叶卷茶寮</t>
    </r>
  </si>
  <si>
    <t>2008</t>
  </si>
  <si>
    <r>
      <rPr>
        <sz val="10"/>
        <color theme="1"/>
        <rFont val="微软雅黑"/>
        <family val="2"/>
        <charset val="134"/>
      </rPr>
      <t>何友红</t>
    </r>
  </si>
  <si>
    <r>
      <rPr>
        <sz val="10"/>
        <color theme="1"/>
        <rFont val="微软雅黑"/>
        <family val="2"/>
        <charset val="134"/>
      </rPr>
      <t>诚铭记</t>
    </r>
  </si>
  <si>
    <t>3035</t>
  </si>
  <si>
    <r>
      <rPr>
        <sz val="10"/>
        <color theme="1"/>
        <rFont val="微软雅黑"/>
        <family val="2"/>
        <charset val="134"/>
      </rPr>
      <t>吴晖</t>
    </r>
  </si>
  <si>
    <r>
      <rPr>
        <sz val="10"/>
        <color theme="1"/>
        <rFont val="微软雅黑"/>
        <family val="2"/>
        <charset val="134"/>
      </rPr>
      <t>衣百集</t>
    </r>
  </si>
  <si>
    <t>1008</t>
  </si>
  <si>
    <r>
      <rPr>
        <sz val="10"/>
        <color theme="1"/>
        <rFont val="微软雅黑"/>
        <family val="2"/>
        <charset val="134"/>
      </rPr>
      <t>刘晗</t>
    </r>
  </si>
  <si>
    <r>
      <rPr>
        <sz val="10"/>
        <color theme="1"/>
        <rFont val="微软雅黑"/>
        <family val="2"/>
        <charset val="134"/>
      </rPr>
      <t>弥茶</t>
    </r>
  </si>
  <si>
    <t>3008</t>
  </si>
  <si>
    <r>
      <rPr>
        <sz val="10"/>
        <color theme="1"/>
        <rFont val="微软雅黑"/>
        <family val="2"/>
        <charset val="134"/>
      </rPr>
      <t>合肥太平鸟服饰营销有限公司</t>
    </r>
  </si>
  <si>
    <t>peace bird(M)</t>
  </si>
  <si>
    <t>1015</t>
  </si>
  <si>
    <t>Mini Peace</t>
  </si>
  <si>
    <t>2077</t>
  </si>
  <si>
    <t>郭定志</t>
  </si>
  <si>
    <t>REMEMBER</t>
  </si>
  <si>
    <t>2067</t>
  </si>
  <si>
    <t>徐静静</t>
  </si>
  <si>
    <r>
      <rPr>
        <sz val="10"/>
        <color theme="1"/>
        <rFont val="微软雅黑"/>
        <family val="2"/>
        <charset val="134"/>
      </rPr>
      <t>艾美家</t>
    </r>
  </si>
  <si>
    <t>B020A</t>
  </si>
  <si>
    <t>游桂丽</t>
  </si>
  <si>
    <t>OMI</t>
  </si>
  <si>
    <t>2073</t>
  </si>
  <si>
    <r>
      <rPr>
        <sz val="10"/>
        <color theme="1"/>
        <rFont val="微软雅黑"/>
        <family val="2"/>
        <charset val="134"/>
      </rPr>
      <t>陈斌</t>
    </r>
  </si>
  <si>
    <r>
      <rPr>
        <sz val="10"/>
        <color theme="1"/>
        <rFont val="微软雅黑"/>
        <family val="2"/>
        <charset val="134"/>
      </rPr>
      <t>老庙黄金</t>
    </r>
  </si>
  <si>
    <t>1080</t>
  </si>
  <si>
    <t>陈瑕</t>
  </si>
  <si>
    <r>
      <rPr>
        <sz val="10"/>
        <color theme="1"/>
        <rFont val="微软雅黑"/>
        <family val="2"/>
        <charset val="134"/>
      </rPr>
      <t>菀草壹女装</t>
    </r>
  </si>
  <si>
    <t>2025</t>
  </si>
  <si>
    <r>
      <rPr>
        <sz val="10"/>
        <color theme="1"/>
        <rFont val="微软雅黑"/>
        <family val="2"/>
        <charset val="134"/>
      </rPr>
      <t>胡照云</t>
    </r>
  </si>
  <si>
    <r>
      <rPr>
        <sz val="10"/>
        <color theme="1"/>
        <rFont val="微软雅黑"/>
        <family val="2"/>
        <charset val="134"/>
      </rPr>
      <t>乐町</t>
    </r>
  </si>
  <si>
    <t>1071</t>
  </si>
  <si>
    <r>
      <rPr>
        <sz val="10"/>
        <color theme="1"/>
        <rFont val="微软雅黑"/>
        <family val="2"/>
        <charset val="134"/>
      </rPr>
      <t>王洪跃</t>
    </r>
  </si>
  <si>
    <r>
      <rPr>
        <sz val="10"/>
        <color theme="1"/>
        <rFont val="微软雅黑"/>
        <family val="2"/>
        <charset val="134"/>
      </rPr>
      <t>雅柔</t>
    </r>
  </si>
  <si>
    <t>1002</t>
  </si>
  <si>
    <t>张芷若</t>
  </si>
  <si>
    <r>
      <rPr>
        <sz val="10"/>
        <color theme="1"/>
        <rFont val="微软雅黑"/>
        <family val="2"/>
        <charset val="134"/>
      </rPr>
      <t>果麦</t>
    </r>
  </si>
  <si>
    <t>B023A</t>
  </si>
  <si>
    <t>宋明健</t>
  </si>
  <si>
    <t>Peace bird(F)</t>
  </si>
  <si>
    <t>1057</t>
  </si>
  <si>
    <r>
      <rPr>
        <sz val="10"/>
        <color theme="1"/>
        <rFont val="微软雅黑"/>
        <family val="2"/>
        <charset val="134"/>
      </rPr>
      <t>马启贵</t>
    </r>
  </si>
  <si>
    <t>TESIRO</t>
  </si>
  <si>
    <t>1006</t>
  </si>
  <si>
    <r>
      <rPr>
        <sz val="10"/>
        <color theme="1"/>
        <rFont val="微软雅黑"/>
        <family val="2"/>
        <charset val="134"/>
      </rPr>
      <t>湖南第一印象品牌管理有限公司</t>
    </r>
  </si>
  <si>
    <r>
      <rPr>
        <sz val="10"/>
        <color theme="1"/>
        <rFont val="微软雅黑"/>
        <family val="2"/>
        <charset val="134"/>
      </rPr>
      <t>第</t>
    </r>
    <r>
      <rPr>
        <sz val="10"/>
        <color theme="1"/>
        <rFont val="Calibri"/>
        <family val="2"/>
      </rPr>
      <t>1</t>
    </r>
    <r>
      <rPr>
        <sz val="10"/>
        <color theme="1"/>
        <rFont val="微软雅黑"/>
        <family val="2"/>
        <charset val="134"/>
      </rPr>
      <t>印象</t>
    </r>
  </si>
  <si>
    <t>1061</t>
  </si>
  <si>
    <r>
      <rPr>
        <sz val="10"/>
        <color theme="1"/>
        <rFont val="微软雅黑"/>
        <family val="2"/>
        <charset val="134"/>
      </rPr>
      <t>孙记鲍汁饭</t>
    </r>
  </si>
  <si>
    <r>
      <rPr>
        <sz val="10"/>
        <color theme="1"/>
        <rFont val="微软雅黑"/>
        <family val="2"/>
        <charset val="134"/>
      </rPr>
      <t>唐海飞</t>
    </r>
  </si>
  <si>
    <r>
      <rPr>
        <sz val="10"/>
        <color theme="1"/>
        <rFont val="微软雅黑"/>
        <family val="2"/>
        <charset val="134"/>
      </rPr>
      <t>三户制造局</t>
    </r>
  </si>
  <si>
    <t>1032</t>
  </si>
  <si>
    <t>朱龙凤</t>
  </si>
  <si>
    <r>
      <rPr>
        <sz val="10"/>
        <color theme="1"/>
        <rFont val="Calibri"/>
        <family val="2"/>
      </rPr>
      <t>75</t>
    </r>
    <r>
      <rPr>
        <sz val="10"/>
        <color theme="1"/>
        <rFont val="微软雅黑"/>
        <family val="2"/>
        <charset val="134"/>
      </rPr>
      <t>℃</t>
    </r>
  </si>
  <si>
    <t>3039</t>
  </si>
  <si>
    <t>郭海凤</t>
  </si>
  <si>
    <t>狐狸小妖2F</t>
  </si>
  <si>
    <t>2029B,2029A,2030A</t>
  </si>
  <si>
    <r>
      <rPr>
        <sz val="10"/>
        <color theme="1"/>
        <rFont val="微软雅黑"/>
        <family val="2"/>
        <charset val="134"/>
      </rPr>
      <t>赵霁</t>
    </r>
  </si>
  <si>
    <r>
      <rPr>
        <sz val="10"/>
        <color theme="1"/>
        <rFont val="微软雅黑"/>
        <family val="2"/>
        <charset val="134"/>
      </rPr>
      <t>亦芮</t>
    </r>
  </si>
  <si>
    <t>2058</t>
  </si>
  <si>
    <r>
      <rPr>
        <sz val="10"/>
        <color theme="1"/>
        <rFont val="微软雅黑"/>
        <family val="2"/>
        <charset val="134"/>
      </rPr>
      <t>柳仁常</t>
    </r>
  </si>
  <si>
    <t>BLOVES</t>
  </si>
  <si>
    <t>1003</t>
  </si>
  <si>
    <r>
      <rPr>
        <sz val="10"/>
        <color theme="1"/>
        <rFont val="微软雅黑"/>
        <family val="2"/>
        <charset val="134"/>
      </rPr>
      <t>王青月</t>
    </r>
  </si>
  <si>
    <r>
      <rPr>
        <sz val="10"/>
        <color theme="1"/>
        <rFont val="微软雅黑"/>
        <family val="2"/>
        <charset val="134"/>
      </rPr>
      <t>酷乐潮玩</t>
    </r>
  </si>
  <si>
    <t>2028</t>
  </si>
  <si>
    <r>
      <rPr>
        <sz val="10"/>
        <color theme="1"/>
        <rFont val="微软雅黑"/>
        <family val="2"/>
        <charset val="134"/>
      </rPr>
      <t>谢裕大（合肥）茶叶有限公司</t>
    </r>
  </si>
  <si>
    <r>
      <rPr>
        <sz val="10"/>
        <color theme="1"/>
        <rFont val="微软雅黑"/>
        <family val="2"/>
        <charset val="134"/>
      </rPr>
      <t>谢裕大</t>
    </r>
  </si>
  <si>
    <t>1081</t>
  </si>
  <si>
    <t>VERO MODA</t>
  </si>
  <si>
    <t>1060</t>
  </si>
  <si>
    <t>钟子期</t>
  </si>
  <si>
    <t>gxg.jeans</t>
  </si>
  <si>
    <t>1055</t>
  </si>
  <si>
    <r>
      <rPr>
        <sz val="10"/>
        <color theme="1"/>
        <rFont val="微软雅黑"/>
        <family val="2"/>
        <charset val="134"/>
      </rPr>
      <t>上海允礼商贸有限公司</t>
    </r>
  </si>
  <si>
    <t>Behring World</t>
  </si>
  <si>
    <t>1038</t>
  </si>
  <si>
    <r>
      <rPr>
        <sz val="10"/>
        <color theme="1"/>
        <rFont val="微软雅黑"/>
        <family val="2"/>
        <charset val="134"/>
      </rPr>
      <t>檀亚琴</t>
    </r>
  </si>
  <si>
    <r>
      <rPr>
        <sz val="10"/>
        <color theme="1"/>
        <rFont val="微软雅黑"/>
        <family val="2"/>
        <charset val="134"/>
      </rPr>
      <t>念</t>
    </r>
  </si>
  <si>
    <t>2023</t>
  </si>
  <si>
    <t>Jack&amp;Jones</t>
  </si>
  <si>
    <t>1018</t>
  </si>
  <si>
    <r>
      <rPr>
        <sz val="10"/>
        <color theme="1"/>
        <rFont val="微软雅黑"/>
        <family val="2"/>
        <charset val="134"/>
      </rPr>
      <t>刘伟生</t>
    </r>
  </si>
  <si>
    <t>Vvhedy</t>
  </si>
  <si>
    <t>2015</t>
  </si>
  <si>
    <r>
      <rPr>
        <sz val="10"/>
        <color theme="1"/>
        <rFont val="微软雅黑"/>
        <family val="2"/>
        <charset val="134"/>
      </rPr>
      <t>詹振华</t>
    </r>
  </si>
  <si>
    <r>
      <rPr>
        <sz val="10"/>
        <color theme="1"/>
        <rFont val="微软雅黑"/>
        <family val="2"/>
        <charset val="134"/>
      </rPr>
      <t>詹记</t>
    </r>
  </si>
  <si>
    <r>
      <rPr>
        <sz val="10"/>
        <color theme="1"/>
        <rFont val="微软雅黑"/>
        <family val="2"/>
        <charset val="134"/>
      </rPr>
      <t>江南布衣服饰合肥有限公司</t>
    </r>
  </si>
  <si>
    <t>JNBY</t>
  </si>
  <si>
    <t>1072</t>
  </si>
  <si>
    <r>
      <rPr>
        <sz val="10"/>
        <color theme="1"/>
        <rFont val="微软雅黑"/>
        <family val="2"/>
        <charset val="134"/>
      </rPr>
      <t>柴政</t>
    </r>
  </si>
  <si>
    <t>LAXDN</t>
  </si>
  <si>
    <t>1039</t>
  </si>
  <si>
    <r>
      <rPr>
        <sz val="10"/>
        <color theme="1"/>
        <rFont val="微软雅黑"/>
        <family val="2"/>
        <charset val="134"/>
      </rPr>
      <t>江凤</t>
    </r>
  </si>
  <si>
    <r>
      <rPr>
        <sz val="10"/>
        <color theme="1"/>
        <rFont val="微软雅黑"/>
        <family val="2"/>
        <charset val="134"/>
      </rPr>
      <t>凡源钟表</t>
    </r>
  </si>
  <si>
    <t>1078</t>
  </si>
  <si>
    <r>
      <rPr>
        <sz val="10"/>
        <color theme="1"/>
        <rFont val="微软雅黑"/>
        <family val="2"/>
        <charset val="134"/>
      </rPr>
      <t>陈雷</t>
    </r>
  </si>
  <si>
    <t>mybody</t>
  </si>
  <si>
    <t>2055</t>
  </si>
  <si>
    <r>
      <rPr>
        <sz val="10"/>
        <color theme="1"/>
        <rFont val="微软雅黑"/>
        <family val="2"/>
        <charset val="134"/>
      </rPr>
      <t>张如婷</t>
    </r>
  </si>
  <si>
    <t>森林鸟</t>
  </si>
  <si>
    <t>2066</t>
  </si>
  <si>
    <r>
      <rPr>
        <sz val="10"/>
        <color theme="1"/>
        <rFont val="微软雅黑"/>
        <family val="2"/>
        <charset val="134"/>
      </rPr>
      <t>余刘东</t>
    </r>
  </si>
  <si>
    <t>IMYSTY</t>
  </si>
  <si>
    <t>2070</t>
  </si>
  <si>
    <r>
      <rPr>
        <sz val="10"/>
        <color theme="1"/>
        <rFont val="微软雅黑"/>
        <family val="2"/>
        <charset val="134"/>
      </rPr>
      <t>孔伟星</t>
    </r>
  </si>
  <si>
    <t>AOK MART</t>
  </si>
  <si>
    <t>1062A</t>
  </si>
  <si>
    <r>
      <rPr>
        <sz val="10"/>
        <color theme="1"/>
        <rFont val="微软雅黑"/>
        <family val="2"/>
        <charset val="134"/>
      </rPr>
      <t>张红</t>
    </r>
  </si>
  <si>
    <t>ZOCAI</t>
  </si>
  <si>
    <t>1005</t>
  </si>
  <si>
    <r>
      <rPr>
        <sz val="10"/>
        <color theme="1"/>
        <rFont val="微软雅黑"/>
        <family val="2"/>
        <charset val="134"/>
      </rPr>
      <t>朱其干</t>
    </r>
  </si>
  <si>
    <r>
      <rPr>
        <sz val="10"/>
        <color theme="1"/>
        <rFont val="微软雅黑"/>
        <family val="2"/>
        <charset val="134"/>
      </rPr>
      <t>那时美发</t>
    </r>
  </si>
  <si>
    <t>2085</t>
  </si>
  <si>
    <r>
      <rPr>
        <sz val="10"/>
        <color theme="1"/>
        <rFont val="微软雅黑"/>
        <family val="2"/>
        <charset val="134"/>
      </rPr>
      <t>张华</t>
    </r>
  </si>
  <si>
    <t>balabala</t>
  </si>
  <si>
    <t>2002</t>
  </si>
  <si>
    <t>卡旺卡2F</t>
  </si>
  <si>
    <t>2039A</t>
  </si>
  <si>
    <t>上海右式家居科技有限公司</t>
  </si>
  <si>
    <t>Ulifestyle</t>
  </si>
  <si>
    <t>1F-B</t>
  </si>
  <si>
    <r>
      <rPr>
        <sz val="10"/>
        <color theme="1"/>
        <rFont val="微软雅黑"/>
        <family val="2"/>
        <charset val="134"/>
      </rPr>
      <t>安徽省澳星眼镜有限公司</t>
    </r>
  </si>
  <si>
    <r>
      <rPr>
        <sz val="10"/>
        <color theme="1"/>
        <rFont val="微软雅黑"/>
        <family val="2"/>
        <charset val="134"/>
      </rPr>
      <t>博士眼镜</t>
    </r>
  </si>
  <si>
    <t>1022</t>
  </si>
  <si>
    <r>
      <rPr>
        <sz val="10"/>
        <color theme="1"/>
        <rFont val="微软雅黑"/>
        <family val="2"/>
        <charset val="134"/>
      </rPr>
      <t>徐梅</t>
    </r>
  </si>
  <si>
    <r>
      <rPr>
        <sz val="10"/>
        <color theme="1"/>
        <rFont val="微软雅黑"/>
        <family val="2"/>
        <charset val="134"/>
      </rPr>
      <t>宝妈时光</t>
    </r>
  </si>
  <si>
    <t>B023B</t>
  </si>
  <si>
    <r>
      <rPr>
        <sz val="10"/>
        <color theme="1"/>
        <rFont val="微软雅黑"/>
        <family val="2"/>
        <charset val="134"/>
      </rPr>
      <t>陈丰</t>
    </r>
  </si>
  <si>
    <t>POLO SPORT</t>
  </si>
  <si>
    <t>1050</t>
  </si>
  <si>
    <r>
      <rPr>
        <sz val="10"/>
        <color theme="1"/>
        <rFont val="微软雅黑"/>
        <family val="2"/>
        <charset val="134"/>
      </rPr>
      <t>汤鹏</t>
    </r>
  </si>
  <si>
    <r>
      <rPr>
        <sz val="10"/>
        <color theme="1"/>
        <rFont val="微软雅黑"/>
        <family val="2"/>
        <charset val="134"/>
      </rPr>
      <t>海澜</t>
    </r>
    <r>
      <rPr>
        <sz val="10"/>
        <color theme="1"/>
        <rFont val="Calibri"/>
        <family val="2"/>
      </rPr>
      <t>jeans</t>
    </r>
  </si>
  <si>
    <t>1019B,1019A</t>
  </si>
  <si>
    <r>
      <rPr>
        <sz val="10"/>
        <color theme="1"/>
        <rFont val="微软雅黑"/>
        <family val="2"/>
        <charset val="134"/>
      </rPr>
      <t>黄大维</t>
    </r>
  </si>
  <si>
    <r>
      <rPr>
        <sz val="10"/>
        <color theme="1"/>
        <rFont val="Calibri"/>
        <family val="2"/>
      </rPr>
      <t>IDEAL</t>
    </r>
    <r>
      <rPr>
        <sz val="10"/>
        <color theme="1"/>
        <rFont val="微软雅黑"/>
        <family val="2"/>
        <charset val="134"/>
      </rPr>
      <t>阿蒂妖</t>
    </r>
  </si>
  <si>
    <t>2022</t>
  </si>
  <si>
    <r>
      <rPr>
        <sz val="10"/>
        <color theme="1"/>
        <rFont val="微软雅黑"/>
        <family val="2"/>
        <charset val="134"/>
      </rPr>
      <t>合肥市超港食品有限公司</t>
    </r>
  </si>
  <si>
    <r>
      <rPr>
        <sz val="10"/>
        <color theme="1"/>
        <rFont val="微软雅黑"/>
        <family val="2"/>
        <charset val="134"/>
      </rPr>
      <t>乐滋</t>
    </r>
  </si>
  <si>
    <t>1035</t>
  </si>
  <si>
    <r>
      <rPr>
        <sz val="10"/>
        <color theme="1"/>
        <rFont val="微软雅黑"/>
        <family val="2"/>
        <charset val="134"/>
      </rPr>
      <t>周辉</t>
    </r>
  </si>
  <si>
    <r>
      <rPr>
        <sz val="10"/>
        <color theme="1"/>
        <rFont val="微软雅黑"/>
        <family val="2"/>
        <charset val="134"/>
      </rPr>
      <t>久岁伴</t>
    </r>
  </si>
  <si>
    <t>2079</t>
  </si>
  <si>
    <r>
      <rPr>
        <sz val="10"/>
        <color theme="1"/>
        <rFont val="微软雅黑"/>
        <family val="2"/>
        <charset val="134"/>
      </rPr>
      <t>谢瑞麟</t>
    </r>
  </si>
  <si>
    <t>1079</t>
  </si>
  <si>
    <r>
      <rPr>
        <sz val="10"/>
        <color theme="1"/>
        <rFont val="微软雅黑"/>
        <family val="2"/>
        <charset val="134"/>
      </rPr>
      <t>陈光金</t>
    </r>
  </si>
  <si>
    <r>
      <rPr>
        <sz val="10"/>
        <color theme="1"/>
        <rFont val="微软雅黑"/>
        <family val="2"/>
        <charset val="134"/>
      </rPr>
      <t>如意馄饨</t>
    </r>
  </si>
  <si>
    <t>B019A</t>
  </si>
  <si>
    <r>
      <rPr>
        <sz val="10"/>
        <color theme="1"/>
        <rFont val="微软雅黑"/>
        <family val="2"/>
        <charset val="134"/>
      </rPr>
      <t>高平</t>
    </r>
  </si>
  <si>
    <r>
      <rPr>
        <sz val="10"/>
        <color theme="1"/>
        <rFont val="微软雅黑"/>
        <family val="2"/>
        <charset val="134"/>
      </rPr>
      <t>豪杰士</t>
    </r>
  </si>
  <si>
    <t>3012</t>
  </si>
  <si>
    <r>
      <rPr>
        <sz val="10"/>
        <color theme="1"/>
        <rFont val="微软雅黑"/>
        <family val="2"/>
        <charset val="134"/>
      </rPr>
      <t>吴琼</t>
    </r>
  </si>
  <si>
    <t>SHOP1972</t>
  </si>
  <si>
    <t>1012</t>
  </si>
  <si>
    <r>
      <rPr>
        <sz val="10"/>
        <color theme="1"/>
        <rFont val="微软雅黑"/>
        <family val="2"/>
        <charset val="134"/>
      </rPr>
      <t>丁伟</t>
    </r>
  </si>
  <si>
    <r>
      <rPr>
        <sz val="10"/>
        <color theme="1"/>
        <rFont val="微软雅黑"/>
        <family val="2"/>
        <charset val="134"/>
      </rPr>
      <t>鸿记煌</t>
    </r>
  </si>
  <si>
    <t>3005</t>
  </si>
  <si>
    <t>老凤祥1010</t>
  </si>
  <si>
    <r>
      <rPr>
        <sz val="10"/>
        <color theme="1"/>
        <rFont val="微软雅黑"/>
        <family val="2"/>
        <charset val="134"/>
      </rPr>
      <t>谢丽蓉</t>
    </r>
  </si>
  <si>
    <t>NASTYPALM</t>
  </si>
  <si>
    <t>1013</t>
  </si>
  <si>
    <r>
      <rPr>
        <sz val="10"/>
        <color theme="1"/>
        <rFont val="微软雅黑"/>
        <family val="2"/>
        <charset val="134"/>
      </rPr>
      <t>黄至敏</t>
    </r>
  </si>
  <si>
    <r>
      <rPr>
        <sz val="10"/>
        <color theme="1"/>
        <rFont val="微软雅黑"/>
        <family val="2"/>
        <charset val="134"/>
      </rPr>
      <t>本涩</t>
    </r>
  </si>
  <si>
    <t>2072</t>
  </si>
  <si>
    <r>
      <rPr>
        <sz val="10"/>
        <color theme="1"/>
        <rFont val="微软雅黑"/>
        <family val="2"/>
        <charset val="134"/>
      </rPr>
      <t>固定递增率</t>
    </r>
  </si>
  <si>
    <r>
      <rPr>
        <sz val="10"/>
        <color theme="1"/>
        <rFont val="微软雅黑"/>
        <family val="2"/>
        <charset val="134"/>
      </rPr>
      <t>张飞</t>
    </r>
  </si>
  <si>
    <r>
      <rPr>
        <sz val="10"/>
        <color theme="1"/>
        <rFont val="微软雅黑"/>
        <family val="2"/>
        <charset val="134"/>
      </rPr>
      <t>华为</t>
    </r>
  </si>
  <si>
    <t>1077</t>
  </si>
  <si>
    <r>
      <rPr>
        <sz val="10"/>
        <color theme="1"/>
        <rFont val="微软雅黑"/>
        <family val="2"/>
        <charset val="134"/>
      </rPr>
      <t>沈晨曦</t>
    </r>
  </si>
  <si>
    <t>三个叔叔</t>
  </si>
  <si>
    <t>3027B</t>
  </si>
  <si>
    <r>
      <rPr>
        <sz val="10"/>
        <color theme="1"/>
        <rFont val="微软雅黑"/>
        <family val="2"/>
        <charset val="134"/>
      </rPr>
      <t>缪永成</t>
    </r>
  </si>
  <si>
    <r>
      <rPr>
        <sz val="10"/>
        <color theme="1"/>
        <rFont val="微软雅黑"/>
        <family val="2"/>
        <charset val="134"/>
      </rPr>
      <t>缪师傅</t>
    </r>
  </si>
  <si>
    <t>B028</t>
  </si>
  <si>
    <r>
      <rPr>
        <sz val="10"/>
        <color theme="1"/>
        <rFont val="微软雅黑"/>
        <family val="2"/>
        <charset val="134"/>
      </rPr>
      <t>杨军</t>
    </r>
  </si>
  <si>
    <r>
      <rPr>
        <sz val="10"/>
        <color theme="1"/>
        <rFont val="微软雅黑"/>
        <family val="2"/>
        <charset val="134"/>
      </rPr>
      <t>弹个车</t>
    </r>
  </si>
  <si>
    <t>B056</t>
  </si>
  <si>
    <r>
      <rPr>
        <sz val="10"/>
        <color theme="1"/>
        <rFont val="微软雅黑"/>
        <family val="2"/>
        <charset val="134"/>
      </rPr>
      <t>张义</t>
    </r>
  </si>
  <si>
    <r>
      <rPr>
        <sz val="10"/>
        <color theme="1"/>
        <rFont val="微软雅黑"/>
        <family val="2"/>
        <charset val="134"/>
      </rPr>
      <t>韩宫宴</t>
    </r>
  </si>
  <si>
    <t>3025B</t>
  </si>
  <si>
    <t>王岭</t>
  </si>
  <si>
    <r>
      <rPr>
        <sz val="10"/>
        <color theme="1"/>
        <rFont val="微软雅黑"/>
        <family val="2"/>
        <charset val="134"/>
      </rPr>
      <t>羊满堂</t>
    </r>
  </si>
  <si>
    <t>3026,3027A</t>
  </si>
  <si>
    <r>
      <rPr>
        <sz val="10"/>
        <color theme="1"/>
        <rFont val="微软雅黑"/>
        <family val="2"/>
        <charset val="134"/>
      </rPr>
      <t>赵欣</t>
    </r>
  </si>
  <si>
    <r>
      <rPr>
        <sz val="10"/>
        <color theme="1"/>
        <rFont val="微软雅黑"/>
        <family val="2"/>
        <charset val="134"/>
      </rPr>
      <t>糊世刺身</t>
    </r>
  </si>
  <si>
    <t>3061</t>
  </si>
  <si>
    <t>蔡月</t>
  </si>
  <si>
    <t>S.DEER</t>
  </si>
  <si>
    <t>2063</t>
  </si>
  <si>
    <r>
      <rPr>
        <sz val="10"/>
        <color theme="1"/>
        <rFont val="微软雅黑"/>
        <family val="2"/>
        <charset val="134"/>
      </rPr>
      <t>周雪松</t>
    </r>
  </si>
  <si>
    <r>
      <rPr>
        <sz val="10"/>
        <color theme="1"/>
        <rFont val="微软雅黑"/>
        <family val="2"/>
        <charset val="134"/>
      </rPr>
      <t>简逸照相馆</t>
    </r>
  </si>
  <si>
    <t>B039</t>
  </si>
  <si>
    <r>
      <rPr>
        <sz val="10"/>
        <color theme="1"/>
        <rFont val="微软雅黑"/>
        <family val="2"/>
        <charset val="134"/>
      </rPr>
      <t>张传矿</t>
    </r>
  </si>
  <si>
    <r>
      <rPr>
        <sz val="10"/>
        <color theme="1"/>
        <rFont val="微软雅黑"/>
        <family val="2"/>
        <charset val="134"/>
      </rPr>
      <t>阿凤姐</t>
    </r>
  </si>
  <si>
    <t>B026</t>
  </si>
  <si>
    <r>
      <rPr>
        <sz val="10"/>
        <color theme="1"/>
        <rFont val="微软雅黑"/>
        <family val="2"/>
        <charset val="134"/>
      </rPr>
      <t>何春晓</t>
    </r>
  </si>
  <si>
    <t>HFEELING</t>
  </si>
  <si>
    <t>B006B</t>
  </si>
  <si>
    <r>
      <rPr>
        <sz val="10"/>
        <color theme="1"/>
        <rFont val="微软雅黑"/>
        <family val="2"/>
        <charset val="134"/>
      </rPr>
      <t>张士查</t>
    </r>
  </si>
  <si>
    <r>
      <rPr>
        <sz val="10"/>
        <color theme="1"/>
        <rFont val="微软雅黑"/>
        <family val="2"/>
        <charset val="134"/>
      </rPr>
      <t>杨国福麻辣烫</t>
    </r>
  </si>
  <si>
    <t>B013</t>
  </si>
  <si>
    <r>
      <rPr>
        <sz val="10"/>
        <color theme="1"/>
        <rFont val="微软雅黑"/>
        <family val="2"/>
        <charset val="134"/>
      </rPr>
      <t>安徽瑞龙升汽车销售服务有限公司</t>
    </r>
  </si>
  <si>
    <r>
      <rPr>
        <sz val="10"/>
        <color theme="1"/>
        <rFont val="微软雅黑"/>
        <family val="2"/>
        <charset val="134"/>
      </rPr>
      <t>来靓车</t>
    </r>
  </si>
  <si>
    <t>B038</t>
  </si>
  <si>
    <r>
      <rPr>
        <sz val="10"/>
        <color theme="1"/>
        <rFont val="微软雅黑"/>
        <family val="2"/>
        <charset val="134"/>
      </rPr>
      <t>赵倩倩</t>
    </r>
  </si>
  <si>
    <r>
      <rPr>
        <sz val="10"/>
        <color theme="1"/>
        <rFont val="微软雅黑"/>
        <family val="2"/>
        <charset val="134"/>
      </rPr>
      <t>梵妳卡波</t>
    </r>
  </si>
  <si>
    <t>B006A</t>
  </si>
  <si>
    <r>
      <rPr>
        <sz val="10"/>
        <color theme="1"/>
        <rFont val="微软雅黑"/>
        <family val="2"/>
        <charset val="134"/>
      </rPr>
      <t>胡春香</t>
    </r>
  </si>
  <si>
    <r>
      <rPr>
        <sz val="10"/>
        <color theme="1"/>
        <rFont val="微软雅黑"/>
        <family val="2"/>
        <charset val="134"/>
      </rPr>
      <t>德牌</t>
    </r>
  </si>
  <si>
    <t>2083</t>
  </si>
  <si>
    <r>
      <rPr>
        <sz val="10"/>
        <color theme="1"/>
        <rFont val="微软雅黑"/>
        <family val="2"/>
        <charset val="134"/>
      </rPr>
      <t>严自坤</t>
    </r>
  </si>
  <si>
    <r>
      <rPr>
        <sz val="10"/>
        <color theme="1"/>
        <rFont val="微软雅黑"/>
        <family val="2"/>
        <charset val="134"/>
      </rPr>
      <t>欧诺拉</t>
    </r>
  </si>
  <si>
    <t>3023AB,3023B,3025A</t>
  </si>
  <si>
    <r>
      <rPr>
        <sz val="10"/>
        <color theme="1"/>
        <rFont val="微软雅黑"/>
        <family val="2"/>
        <charset val="134"/>
      </rPr>
      <t>方红霞</t>
    </r>
  </si>
  <si>
    <r>
      <rPr>
        <sz val="10"/>
        <color theme="1"/>
        <rFont val="微软雅黑"/>
        <family val="2"/>
        <charset val="134"/>
      </rPr>
      <t>黄记煌</t>
    </r>
  </si>
  <si>
    <t>3023AA</t>
  </si>
  <si>
    <r>
      <rPr>
        <sz val="10"/>
        <color theme="1"/>
        <rFont val="微软雅黑"/>
        <family val="2"/>
        <charset val="134"/>
      </rPr>
      <t>李金虎</t>
    </r>
  </si>
  <si>
    <r>
      <rPr>
        <sz val="10"/>
        <color theme="1"/>
        <rFont val="微软雅黑"/>
        <family val="2"/>
        <charset val="134"/>
      </rPr>
      <t>绝对牛</t>
    </r>
    <r>
      <rPr>
        <sz val="10"/>
        <color theme="1"/>
        <rFont val="Calibri"/>
        <family val="2"/>
      </rPr>
      <t>5D</t>
    </r>
    <r>
      <rPr>
        <sz val="10"/>
        <color theme="1"/>
        <rFont val="微软雅黑"/>
        <family val="2"/>
        <charset val="134"/>
      </rPr>
      <t>光影</t>
    </r>
  </si>
  <si>
    <t>3007</t>
  </si>
  <si>
    <r>
      <rPr>
        <sz val="10"/>
        <color theme="1"/>
        <rFont val="微软雅黑"/>
        <family val="2"/>
        <charset val="134"/>
      </rPr>
      <t>合肥采蝶轩企业管理服务有限公司</t>
    </r>
  </si>
  <si>
    <r>
      <rPr>
        <sz val="10"/>
        <color theme="1"/>
        <rFont val="微软雅黑"/>
        <family val="2"/>
        <charset val="134"/>
      </rPr>
      <t>巴莉甜甜</t>
    </r>
  </si>
  <si>
    <t>B008</t>
  </si>
  <si>
    <r>
      <rPr>
        <sz val="10"/>
        <color theme="1"/>
        <rFont val="微软雅黑"/>
        <family val="2"/>
        <charset val="134"/>
      </rPr>
      <t>上海子搏体育用品有限公司</t>
    </r>
  </si>
  <si>
    <t>PUMA</t>
  </si>
  <si>
    <t>1016</t>
  </si>
  <si>
    <r>
      <rPr>
        <sz val="10"/>
        <color theme="1"/>
        <rFont val="微软雅黑"/>
        <family val="2"/>
        <charset val="134"/>
      </rPr>
      <t>费闻祺</t>
    </r>
  </si>
  <si>
    <r>
      <rPr>
        <sz val="10"/>
        <color theme="1"/>
        <rFont val="微软雅黑"/>
        <family val="2"/>
        <charset val="134"/>
      </rPr>
      <t>优格丽</t>
    </r>
  </si>
  <si>
    <t>2050A</t>
  </si>
  <si>
    <r>
      <rPr>
        <sz val="10"/>
        <color theme="1"/>
        <rFont val="微软雅黑"/>
        <family val="2"/>
        <charset val="134"/>
      </rPr>
      <t>陈华友</t>
    </r>
  </si>
  <si>
    <t>Y3L6</t>
  </si>
  <si>
    <r>
      <rPr>
        <sz val="10"/>
        <color theme="1"/>
        <rFont val="微软雅黑"/>
        <family val="2"/>
        <charset val="134"/>
      </rPr>
      <t>安徽歌瑞森电子商务有限公司</t>
    </r>
  </si>
  <si>
    <r>
      <rPr>
        <sz val="10"/>
        <color theme="1"/>
        <rFont val="微软雅黑"/>
        <family val="2"/>
        <charset val="134"/>
      </rPr>
      <t>歌瑞森</t>
    </r>
  </si>
  <si>
    <t>2087</t>
  </si>
  <si>
    <r>
      <rPr>
        <sz val="10"/>
        <color theme="1"/>
        <rFont val="微软雅黑"/>
        <family val="2"/>
        <charset val="134"/>
      </rPr>
      <t>邱云峰</t>
    </r>
  </si>
  <si>
    <t>Park dance</t>
  </si>
  <si>
    <t>2016</t>
  </si>
  <si>
    <r>
      <rPr>
        <sz val="10"/>
        <color theme="1"/>
        <rFont val="微软雅黑"/>
        <family val="2"/>
        <charset val="134"/>
      </rPr>
      <t>董慧</t>
    </r>
  </si>
  <si>
    <t>ENJOY</t>
  </si>
  <si>
    <t>2020</t>
  </si>
  <si>
    <r>
      <rPr>
        <sz val="10"/>
        <color theme="1"/>
        <rFont val="微软雅黑"/>
        <family val="2"/>
        <charset val="134"/>
      </rPr>
      <t>宁波雅戈尔服饰有限公司</t>
    </r>
  </si>
  <si>
    <r>
      <rPr>
        <sz val="10"/>
        <color theme="1"/>
        <rFont val="微软雅黑"/>
        <family val="2"/>
        <charset val="134"/>
      </rPr>
      <t>雅戈尔</t>
    </r>
    <r>
      <rPr>
        <sz val="10"/>
        <color theme="1"/>
        <rFont val="Calibri"/>
        <family val="2"/>
      </rPr>
      <t>+MAYOR+Hart Schaffner Marx</t>
    </r>
  </si>
  <si>
    <t>1058</t>
  </si>
  <si>
    <t>西树泡芙3F</t>
  </si>
  <si>
    <t>3009A</t>
  </si>
  <si>
    <r>
      <rPr>
        <sz val="10"/>
        <color theme="1"/>
        <rFont val="微软雅黑"/>
        <family val="2"/>
        <charset val="134"/>
      </rPr>
      <t>毛立军</t>
    </r>
  </si>
  <si>
    <r>
      <rPr>
        <sz val="10"/>
        <color theme="1"/>
        <rFont val="微软雅黑"/>
        <family val="2"/>
        <charset val="134"/>
      </rPr>
      <t>红蜻蜓</t>
    </r>
    <r>
      <rPr>
        <sz val="10"/>
        <color theme="1"/>
        <rFont val="Calibri"/>
        <family val="2"/>
      </rPr>
      <t>(</t>
    </r>
    <r>
      <rPr>
        <sz val="10"/>
        <color theme="1"/>
        <rFont val="微软雅黑"/>
        <family val="2"/>
        <charset val="134"/>
      </rPr>
      <t>鞋</t>
    </r>
    <r>
      <rPr>
        <sz val="10"/>
        <color theme="1"/>
        <rFont val="Calibri"/>
        <family val="2"/>
      </rPr>
      <t>)</t>
    </r>
  </si>
  <si>
    <t>2056</t>
  </si>
  <si>
    <r>
      <rPr>
        <sz val="10"/>
        <color theme="1"/>
        <rFont val="微软雅黑"/>
        <family val="2"/>
        <charset val="134"/>
      </rPr>
      <t>杨晓冉</t>
    </r>
  </si>
  <si>
    <r>
      <rPr>
        <sz val="10"/>
        <color theme="1"/>
        <rFont val="微软雅黑"/>
        <family val="2"/>
        <charset val="134"/>
      </rPr>
      <t>膳梨堂</t>
    </r>
  </si>
  <si>
    <t>3009B</t>
  </si>
  <si>
    <r>
      <rPr>
        <sz val="10"/>
        <color theme="1"/>
        <rFont val="微软雅黑"/>
        <family val="2"/>
        <charset val="134"/>
      </rPr>
      <t>张涛</t>
    </r>
  </si>
  <si>
    <r>
      <rPr>
        <sz val="10"/>
        <color theme="1"/>
        <rFont val="微软雅黑"/>
        <family val="2"/>
        <charset val="134"/>
      </rPr>
      <t>蜀佰川串串香</t>
    </r>
  </si>
  <si>
    <t>3003</t>
  </si>
  <si>
    <r>
      <rPr>
        <sz val="10"/>
        <color theme="1"/>
        <rFont val="微软雅黑"/>
        <family val="2"/>
        <charset val="134"/>
      </rPr>
      <t>徐靖文</t>
    </r>
  </si>
  <si>
    <r>
      <rPr>
        <sz val="10"/>
        <color theme="1"/>
        <rFont val="微软雅黑"/>
        <family val="2"/>
        <charset val="134"/>
      </rPr>
      <t>徽小厨桃源里</t>
    </r>
    <r>
      <rPr>
        <sz val="10"/>
        <color theme="1"/>
        <rFont val="Calibri"/>
        <family val="2"/>
      </rPr>
      <t>+</t>
    </r>
    <r>
      <rPr>
        <sz val="10"/>
        <color theme="1"/>
        <rFont val="微软雅黑"/>
        <family val="2"/>
        <charset val="134"/>
      </rPr>
      <t>越兰香</t>
    </r>
  </si>
  <si>
    <t>3033</t>
  </si>
  <si>
    <r>
      <rPr>
        <sz val="10"/>
        <color theme="1"/>
        <rFont val="微软雅黑"/>
        <family val="2"/>
        <charset val="134"/>
      </rPr>
      <t>徐亚辉</t>
    </r>
  </si>
  <si>
    <r>
      <rPr>
        <sz val="10"/>
        <color theme="1"/>
        <rFont val="微软雅黑"/>
        <family val="2"/>
        <charset val="134"/>
      </rPr>
      <t>雅赞</t>
    </r>
  </si>
  <si>
    <t>2005</t>
  </si>
  <si>
    <r>
      <rPr>
        <sz val="10"/>
        <color theme="1"/>
        <rFont val="微软雅黑"/>
        <family val="2"/>
        <charset val="134"/>
      </rPr>
      <t>陶春艳</t>
    </r>
  </si>
  <si>
    <r>
      <rPr>
        <sz val="10"/>
        <color theme="1"/>
        <rFont val="微软雅黑"/>
        <family val="2"/>
        <charset val="134"/>
      </rPr>
      <t>麦吉丽</t>
    </r>
  </si>
  <si>
    <t>2088</t>
  </si>
  <si>
    <r>
      <rPr>
        <sz val="10"/>
        <color theme="1"/>
        <rFont val="微软雅黑"/>
        <family val="2"/>
        <charset val="134"/>
      </rPr>
      <t>王亚超</t>
    </r>
  </si>
  <si>
    <r>
      <rPr>
        <sz val="10"/>
        <color theme="1"/>
        <rFont val="Calibri"/>
        <family val="2"/>
      </rPr>
      <t>ZM</t>
    </r>
    <r>
      <rPr>
        <sz val="10"/>
        <color theme="1"/>
        <rFont val="微软雅黑"/>
        <family val="2"/>
        <charset val="134"/>
      </rPr>
      <t>工作室</t>
    </r>
  </si>
  <si>
    <t>B009</t>
  </si>
  <si>
    <r>
      <rPr>
        <sz val="10"/>
        <color theme="1"/>
        <rFont val="微软雅黑"/>
        <family val="2"/>
        <charset val="134"/>
      </rPr>
      <t>檀丽</t>
    </r>
  </si>
  <si>
    <r>
      <rPr>
        <sz val="10"/>
        <color theme="1"/>
        <rFont val="微软雅黑"/>
        <family val="2"/>
        <charset val="134"/>
      </rPr>
      <t>德康大药房</t>
    </r>
  </si>
  <si>
    <t>B022</t>
  </si>
  <si>
    <r>
      <rPr>
        <sz val="10"/>
        <color theme="1"/>
        <rFont val="微软雅黑"/>
        <family val="2"/>
        <charset val="134"/>
      </rPr>
      <t>钟芳芳</t>
    </r>
  </si>
  <si>
    <t>芳泽凉皮店</t>
  </si>
  <si>
    <t>B015</t>
  </si>
  <si>
    <r>
      <rPr>
        <sz val="10"/>
        <color theme="1"/>
        <rFont val="微软雅黑"/>
        <family val="2"/>
        <charset val="134"/>
      </rPr>
      <t>汪维芳</t>
    </r>
  </si>
  <si>
    <r>
      <rPr>
        <sz val="10"/>
        <color theme="1"/>
        <rFont val="微软雅黑"/>
        <family val="2"/>
        <charset val="134"/>
      </rPr>
      <t>小菜园</t>
    </r>
  </si>
  <si>
    <t>3028</t>
  </si>
  <si>
    <r>
      <rPr>
        <sz val="10"/>
        <color theme="1"/>
        <rFont val="微软雅黑"/>
        <family val="2"/>
        <charset val="134"/>
      </rPr>
      <t>臧振好</t>
    </r>
  </si>
  <si>
    <r>
      <rPr>
        <sz val="10"/>
        <color theme="1"/>
        <rFont val="微软雅黑"/>
        <family val="2"/>
        <charset val="134"/>
      </rPr>
      <t>咕嘟草帽鱼</t>
    </r>
  </si>
  <si>
    <t>3020</t>
  </si>
  <si>
    <t>焦为民</t>
  </si>
  <si>
    <r>
      <rPr>
        <sz val="10"/>
        <color theme="1"/>
        <rFont val="微软雅黑"/>
        <family val="2"/>
        <charset val="134"/>
      </rPr>
      <t>玺福</t>
    </r>
  </si>
  <si>
    <t>3032</t>
  </si>
  <si>
    <r>
      <rPr>
        <sz val="10"/>
        <color theme="1"/>
        <rFont val="微软雅黑"/>
        <family val="2"/>
        <charset val="134"/>
      </rPr>
      <t>吴翔</t>
    </r>
  </si>
  <si>
    <r>
      <rPr>
        <sz val="10"/>
        <color theme="1"/>
        <rFont val="微软雅黑"/>
        <family val="2"/>
        <charset val="134"/>
      </rPr>
      <t>淮上豆府</t>
    </r>
  </si>
  <si>
    <t>3052</t>
  </si>
  <si>
    <r>
      <rPr>
        <sz val="10"/>
        <color theme="1"/>
        <rFont val="微软雅黑"/>
        <family val="2"/>
        <charset val="134"/>
      </rPr>
      <t>薛丽芸</t>
    </r>
  </si>
  <si>
    <t>heilan-home</t>
  </si>
  <si>
    <t>1029,1030,1031,1028A</t>
  </si>
  <si>
    <r>
      <rPr>
        <sz val="10"/>
        <color theme="1"/>
        <rFont val="微软雅黑"/>
        <family val="2"/>
        <charset val="134"/>
      </rPr>
      <t>呷哺呷哺餐饮管理（上海）有限公司</t>
    </r>
  </si>
  <si>
    <r>
      <rPr>
        <sz val="10"/>
        <color theme="1"/>
        <rFont val="微软雅黑"/>
        <family val="2"/>
        <charset val="134"/>
      </rPr>
      <t>呷哺呷哺</t>
    </r>
  </si>
  <si>
    <t>3037</t>
  </si>
  <si>
    <r>
      <rPr>
        <sz val="10"/>
        <color theme="1"/>
        <rFont val="微软雅黑"/>
        <family val="2"/>
        <charset val="134"/>
      </rPr>
      <t>王君</t>
    </r>
  </si>
  <si>
    <r>
      <rPr>
        <sz val="10"/>
        <color theme="1"/>
        <rFont val="微软雅黑"/>
        <family val="2"/>
        <charset val="134"/>
      </rPr>
      <t>多走路</t>
    </r>
  </si>
  <si>
    <r>
      <rPr>
        <sz val="10"/>
        <color theme="1"/>
        <rFont val="Calibri"/>
        <family val="2"/>
      </rPr>
      <t>1F-</t>
    </r>
    <r>
      <rPr>
        <sz val="10"/>
        <color theme="1"/>
        <rFont val="微软雅黑"/>
        <family val="2"/>
        <charset val="134"/>
      </rPr>
      <t>次主</t>
    </r>
    <r>
      <rPr>
        <sz val="10"/>
        <color theme="1"/>
        <rFont val="Calibri"/>
        <family val="2"/>
      </rPr>
      <t>1</t>
    </r>
  </si>
  <si>
    <r>
      <rPr>
        <sz val="10"/>
        <color theme="1"/>
        <rFont val="微软雅黑"/>
        <family val="2"/>
        <charset val="134"/>
      </rPr>
      <t>闫绍旺</t>
    </r>
  </si>
  <si>
    <r>
      <rPr>
        <sz val="10"/>
        <color theme="1"/>
        <rFont val="微软雅黑"/>
        <family val="2"/>
        <charset val="134"/>
      </rPr>
      <t>珊瑚码头</t>
    </r>
  </si>
  <si>
    <t>3010</t>
  </si>
  <si>
    <r>
      <rPr>
        <sz val="10"/>
        <color theme="1"/>
        <rFont val="微软雅黑"/>
        <family val="2"/>
        <charset val="134"/>
      </rPr>
      <t>苏州瑞艾可餐饮管理服务有限公司</t>
    </r>
  </si>
  <si>
    <r>
      <rPr>
        <sz val="10"/>
        <color theme="1"/>
        <rFont val="微软雅黑"/>
        <family val="2"/>
        <charset val="134"/>
      </rPr>
      <t>味汁源</t>
    </r>
  </si>
  <si>
    <t>B058</t>
  </si>
  <si>
    <r>
      <rPr>
        <sz val="10"/>
        <color theme="1"/>
        <rFont val="微软雅黑"/>
        <family val="2"/>
        <charset val="134"/>
      </rPr>
      <t>厨滋味</t>
    </r>
  </si>
  <si>
    <t>B059</t>
  </si>
  <si>
    <r>
      <rPr>
        <sz val="10"/>
        <color theme="1"/>
        <rFont val="微软雅黑"/>
        <family val="2"/>
        <charset val="134"/>
      </rPr>
      <t>刘林楠</t>
    </r>
  </si>
  <si>
    <r>
      <rPr>
        <sz val="10"/>
        <color theme="1"/>
        <rFont val="微软雅黑"/>
        <family val="2"/>
        <charset val="134"/>
      </rPr>
      <t>唯你宝贝</t>
    </r>
  </si>
  <si>
    <t>B021</t>
  </si>
  <si>
    <r>
      <rPr>
        <sz val="10"/>
        <color theme="1"/>
        <rFont val="微软雅黑"/>
        <family val="2"/>
        <charset val="134"/>
      </rPr>
      <t>安徽仲璇电子科技有限公司</t>
    </r>
  </si>
  <si>
    <r>
      <rPr>
        <sz val="10"/>
        <color theme="1"/>
        <rFont val="微软雅黑"/>
        <family val="2"/>
        <charset val="134"/>
      </rPr>
      <t>仲璇</t>
    </r>
  </si>
  <si>
    <t>1067</t>
  </si>
  <si>
    <r>
      <rPr>
        <sz val="10"/>
        <color theme="1"/>
        <rFont val="微软雅黑"/>
        <family val="2"/>
        <charset val="134"/>
      </rPr>
      <t>深圳市西遇时尚服饰有限公司</t>
    </r>
  </si>
  <si>
    <r>
      <rPr>
        <sz val="10"/>
        <color theme="1"/>
        <rFont val="Calibri"/>
        <family val="2"/>
      </rPr>
      <t>funlink+westlink</t>
    </r>
    <r>
      <rPr>
        <sz val="10"/>
        <color theme="1"/>
        <rFont val="微软雅黑"/>
        <family val="2"/>
        <charset val="134"/>
      </rPr>
      <t>集合店</t>
    </r>
  </si>
  <si>
    <t>1F-A-B</t>
  </si>
  <si>
    <r>
      <rPr>
        <sz val="10"/>
        <color theme="1"/>
        <rFont val="微软雅黑"/>
        <family val="2"/>
        <charset val="134"/>
      </rPr>
      <t>潘锋</t>
    </r>
  </si>
  <si>
    <r>
      <rPr>
        <sz val="10"/>
        <color theme="1"/>
        <rFont val="微软雅黑"/>
        <family val="2"/>
        <charset val="134"/>
      </rPr>
      <t>正新鸡排</t>
    </r>
    <r>
      <rPr>
        <sz val="10"/>
        <color theme="1"/>
        <rFont val="Calibri"/>
        <family val="2"/>
      </rPr>
      <t>+</t>
    </r>
    <r>
      <rPr>
        <sz val="10"/>
        <color theme="1"/>
        <rFont val="微软雅黑"/>
        <family val="2"/>
        <charset val="134"/>
      </rPr>
      <t>绝味鸭脖</t>
    </r>
  </si>
  <si>
    <t>B031</t>
  </si>
  <si>
    <r>
      <rPr>
        <sz val="10"/>
        <color theme="1"/>
        <rFont val="微软雅黑"/>
        <family val="2"/>
        <charset val="134"/>
      </rPr>
      <t>冯敏</t>
    </r>
  </si>
  <si>
    <r>
      <rPr>
        <sz val="10"/>
        <color theme="1"/>
        <rFont val="微软雅黑"/>
        <family val="2"/>
        <charset val="134"/>
      </rPr>
      <t>食草堂</t>
    </r>
  </si>
  <si>
    <t>2053</t>
  </si>
  <si>
    <r>
      <rPr>
        <sz val="10"/>
        <color theme="1"/>
        <rFont val="微软雅黑"/>
        <family val="2"/>
        <charset val="134"/>
      </rPr>
      <t>陈丽丽</t>
    </r>
  </si>
  <si>
    <t>rose&amp;crown</t>
  </si>
  <si>
    <t>1028B</t>
  </si>
  <si>
    <r>
      <rPr>
        <sz val="10"/>
        <color theme="1"/>
        <rFont val="微软雅黑"/>
        <family val="2"/>
        <charset val="134"/>
      </rPr>
      <t>程祖刚</t>
    </r>
  </si>
  <si>
    <r>
      <rPr>
        <sz val="10"/>
        <color theme="1"/>
        <rFont val="微软雅黑"/>
        <family val="2"/>
        <charset val="134"/>
      </rPr>
      <t>严厨</t>
    </r>
  </si>
  <si>
    <t>3038</t>
  </si>
  <si>
    <r>
      <rPr>
        <sz val="10"/>
        <color theme="1"/>
        <rFont val="微软雅黑"/>
        <family val="2"/>
        <charset val="134"/>
      </rPr>
      <t>拉夏贝尔服饰（太仓）有限公司</t>
    </r>
  </si>
  <si>
    <t>La Chapelle</t>
  </si>
  <si>
    <t>1068</t>
  </si>
  <si>
    <r>
      <rPr>
        <sz val="10"/>
        <color theme="1"/>
        <rFont val="微软雅黑"/>
        <family val="2"/>
        <charset val="134"/>
      </rPr>
      <t>郭学佳</t>
    </r>
  </si>
  <si>
    <t>Mary and Max</t>
  </si>
  <si>
    <t>2030B</t>
  </si>
  <si>
    <r>
      <rPr>
        <sz val="10"/>
        <color theme="1"/>
        <rFont val="微软雅黑"/>
        <family val="2"/>
        <charset val="134"/>
      </rPr>
      <t>合肥市滨百菁优鞋业销售有限公司</t>
    </r>
  </si>
  <si>
    <r>
      <rPr>
        <sz val="10"/>
        <color theme="1"/>
        <rFont val="微软雅黑"/>
        <family val="2"/>
        <charset val="134"/>
      </rPr>
      <t>百丽</t>
    </r>
  </si>
  <si>
    <t>1056</t>
  </si>
  <si>
    <r>
      <rPr>
        <sz val="10"/>
        <color theme="1"/>
        <rFont val="微软雅黑"/>
        <family val="2"/>
        <charset val="134"/>
      </rPr>
      <t>合肥市茂伊菁品商贸有限公司</t>
    </r>
  </si>
  <si>
    <r>
      <rPr>
        <sz val="10"/>
        <color theme="1"/>
        <rFont val="微软雅黑"/>
        <family val="2"/>
        <charset val="134"/>
      </rPr>
      <t>天美意</t>
    </r>
  </si>
  <si>
    <t>1023</t>
  </si>
  <si>
    <t>合肥市滨百菁优鞋业销售有限公司</t>
  </si>
  <si>
    <t>Clarks</t>
  </si>
  <si>
    <t>1073</t>
  </si>
  <si>
    <r>
      <rPr>
        <sz val="10"/>
        <color theme="1"/>
        <rFont val="微软雅黑"/>
        <family val="2"/>
        <charset val="134"/>
      </rPr>
      <t>南京泛之澜贸易有限公司</t>
    </r>
  </si>
  <si>
    <r>
      <rPr>
        <sz val="10"/>
        <color theme="1"/>
        <rFont val="微软雅黑"/>
        <family val="2"/>
        <charset val="134"/>
      </rPr>
      <t>科柏妮</t>
    </r>
  </si>
  <si>
    <t>B051</t>
  </si>
  <si>
    <r>
      <rPr>
        <sz val="10"/>
        <color theme="1"/>
        <rFont val="微软雅黑"/>
        <family val="2"/>
        <charset val="134"/>
      </rPr>
      <t>安徽苏宁易购销售有限公司</t>
    </r>
  </si>
  <si>
    <r>
      <rPr>
        <sz val="10"/>
        <color theme="1"/>
        <rFont val="微软雅黑"/>
        <family val="2"/>
        <charset val="134"/>
      </rPr>
      <t>苏宁易购</t>
    </r>
  </si>
  <si>
    <t>2F-B</t>
  </si>
  <si>
    <r>
      <rPr>
        <sz val="10"/>
        <color theme="1"/>
        <rFont val="微软雅黑"/>
        <family val="2"/>
        <charset val="134"/>
      </rPr>
      <t>主力店</t>
    </r>
  </si>
  <si>
    <r>
      <rPr>
        <sz val="10"/>
        <color theme="1"/>
        <rFont val="微软雅黑"/>
        <family val="2"/>
        <charset val="134"/>
      </rPr>
      <t>合肥尚佳餐饮管理有限公司</t>
    </r>
  </si>
  <si>
    <r>
      <rPr>
        <sz val="10"/>
        <color theme="1"/>
        <rFont val="微软雅黑"/>
        <family val="2"/>
        <charset val="134"/>
      </rPr>
      <t>小牧谣</t>
    </r>
  </si>
  <si>
    <t>B017</t>
  </si>
  <si>
    <r>
      <rPr>
        <sz val="10"/>
        <color theme="1"/>
        <rFont val="微软雅黑"/>
        <family val="2"/>
        <charset val="134"/>
      </rPr>
      <t>邹文定</t>
    </r>
  </si>
  <si>
    <r>
      <rPr>
        <sz val="10"/>
        <color theme="1"/>
        <rFont val="微软雅黑"/>
        <family val="2"/>
        <charset val="134"/>
      </rPr>
      <t>霄张花甲</t>
    </r>
  </si>
  <si>
    <t>B005</t>
  </si>
  <si>
    <r>
      <rPr>
        <sz val="10"/>
        <color theme="1"/>
        <rFont val="微软雅黑"/>
        <family val="2"/>
        <charset val="134"/>
      </rPr>
      <t>合肥共创商贸有限公司</t>
    </r>
  </si>
  <si>
    <t>ANTA</t>
  </si>
  <si>
    <t>2017</t>
  </si>
  <si>
    <r>
      <rPr>
        <sz val="10"/>
        <color theme="1"/>
        <rFont val="微软雅黑"/>
        <family val="2"/>
        <charset val="134"/>
      </rPr>
      <t>合肥市金禾穗餐饮管理有限公司</t>
    </r>
  </si>
  <si>
    <r>
      <rPr>
        <sz val="10"/>
        <color theme="1"/>
        <rFont val="微软雅黑"/>
        <family val="2"/>
        <charset val="134"/>
      </rPr>
      <t>仟吉</t>
    </r>
  </si>
  <si>
    <t>B057</t>
  </si>
  <si>
    <t>vans</t>
  </si>
  <si>
    <t>1075</t>
  </si>
  <si>
    <r>
      <rPr>
        <sz val="10"/>
        <color theme="1"/>
        <rFont val="微软雅黑"/>
        <family val="2"/>
        <charset val="134"/>
      </rPr>
      <t>王冬冬</t>
    </r>
  </si>
  <si>
    <r>
      <rPr>
        <sz val="10"/>
        <color theme="1"/>
        <rFont val="微软雅黑"/>
        <family val="2"/>
        <charset val="134"/>
      </rPr>
      <t>玛格利塔</t>
    </r>
  </si>
  <si>
    <t>B003</t>
  </si>
  <si>
    <r>
      <rPr>
        <sz val="10"/>
        <color theme="1"/>
        <rFont val="微软雅黑"/>
        <family val="2"/>
        <charset val="134"/>
      </rPr>
      <t>谢林</t>
    </r>
  </si>
  <si>
    <r>
      <rPr>
        <sz val="10"/>
        <color theme="1"/>
        <rFont val="微软雅黑"/>
        <family val="2"/>
        <charset val="134"/>
      </rPr>
      <t>木奈面屋</t>
    </r>
  </si>
  <si>
    <t>B002A</t>
  </si>
  <si>
    <r>
      <rPr>
        <sz val="10"/>
        <color theme="1"/>
        <rFont val="微软雅黑"/>
        <family val="2"/>
        <charset val="134"/>
      </rPr>
      <t>安徽盛世中安体育用品有限公司</t>
    </r>
  </si>
  <si>
    <t>ANTA KIDS</t>
  </si>
  <si>
    <t>2081</t>
  </si>
  <si>
    <r>
      <rPr>
        <sz val="10"/>
        <color theme="1"/>
        <rFont val="微软雅黑"/>
        <family val="2"/>
        <charset val="134"/>
      </rPr>
      <t>南京荷马贸易有限公司</t>
    </r>
  </si>
  <si>
    <t>JOMA</t>
  </si>
  <si>
    <t>1007</t>
  </si>
  <si>
    <r>
      <rPr>
        <sz val="10"/>
        <color theme="1"/>
        <rFont val="微软雅黑"/>
        <family val="2"/>
        <charset val="134"/>
      </rPr>
      <t>柒牌有限公司</t>
    </r>
  </si>
  <si>
    <r>
      <rPr>
        <sz val="10"/>
        <color theme="1"/>
        <rFont val="微软雅黑"/>
        <family val="2"/>
        <charset val="134"/>
      </rPr>
      <t>洪图轩</t>
    </r>
  </si>
  <si>
    <t>1062B,1063</t>
  </si>
  <si>
    <r>
      <rPr>
        <sz val="10"/>
        <color theme="1"/>
        <rFont val="微软雅黑"/>
        <family val="2"/>
        <charset val="134"/>
      </rPr>
      <t>陈兴俊</t>
    </r>
  </si>
  <si>
    <r>
      <rPr>
        <sz val="10"/>
        <color theme="1"/>
        <rFont val="微软雅黑"/>
        <family val="2"/>
        <charset val="134"/>
      </rPr>
      <t>潮酷趣品</t>
    </r>
  </si>
  <si>
    <t>B035</t>
  </si>
  <si>
    <r>
      <rPr>
        <sz val="10"/>
        <color theme="1"/>
        <rFont val="微软雅黑"/>
        <family val="2"/>
        <charset val="134"/>
      </rPr>
      <t>张现贵</t>
    </r>
  </si>
  <si>
    <r>
      <rPr>
        <sz val="10"/>
        <color theme="1"/>
        <rFont val="微软雅黑"/>
        <family val="2"/>
        <charset val="134"/>
      </rPr>
      <t>古令</t>
    </r>
  </si>
  <si>
    <t>B060</t>
  </si>
  <si>
    <r>
      <rPr>
        <sz val="10"/>
        <color theme="1"/>
        <rFont val="微软雅黑"/>
        <family val="2"/>
        <charset val="134"/>
      </rPr>
      <t>郭海凤</t>
    </r>
  </si>
  <si>
    <t>狐狸小妖B1</t>
  </si>
  <si>
    <t>B053</t>
  </si>
  <si>
    <r>
      <rPr>
        <sz val="10"/>
        <color theme="1"/>
        <rFont val="微软雅黑"/>
        <family val="2"/>
        <charset val="134"/>
      </rPr>
      <t>魏丽</t>
    </r>
  </si>
  <si>
    <r>
      <rPr>
        <sz val="10"/>
        <color theme="1"/>
        <rFont val="微软雅黑"/>
        <family val="2"/>
        <charset val="134"/>
      </rPr>
      <t>林菲尚</t>
    </r>
  </si>
  <si>
    <t>B033</t>
  </si>
  <si>
    <r>
      <rPr>
        <sz val="10"/>
        <color theme="1"/>
        <rFont val="微软雅黑"/>
        <family val="2"/>
        <charset val="134"/>
      </rPr>
      <t>刘辉</t>
    </r>
  </si>
  <si>
    <r>
      <rPr>
        <sz val="10"/>
        <color theme="1"/>
        <rFont val="微软雅黑"/>
        <family val="2"/>
        <charset val="134"/>
      </rPr>
      <t>百变创享乐高儿童创意中心</t>
    </r>
  </si>
  <si>
    <t>2001</t>
  </si>
  <si>
    <t>DFMT</t>
  </si>
  <si>
    <t>2062</t>
  </si>
  <si>
    <r>
      <rPr>
        <sz val="10"/>
        <color theme="1"/>
        <rFont val="微软雅黑"/>
        <family val="2"/>
        <charset val="134"/>
      </rPr>
      <t>郑云峰</t>
    </r>
  </si>
  <si>
    <r>
      <rPr>
        <sz val="10"/>
        <color theme="1"/>
        <rFont val="微软雅黑"/>
        <family val="2"/>
        <charset val="134"/>
      </rPr>
      <t>三福</t>
    </r>
  </si>
  <si>
    <t>2038,2051,2039B,2050B</t>
  </si>
  <si>
    <r>
      <rPr>
        <sz val="10"/>
        <color theme="1"/>
        <rFont val="微软雅黑"/>
        <family val="2"/>
        <charset val="134"/>
      </rPr>
      <t>深圳赫嘉科技开发有限公司</t>
    </r>
  </si>
  <si>
    <t>OUNINA</t>
  </si>
  <si>
    <t>2061</t>
  </si>
  <si>
    <t>Top Sneaker</t>
  </si>
  <si>
    <t>1011</t>
  </si>
  <si>
    <r>
      <rPr>
        <sz val="10"/>
        <color theme="1"/>
        <rFont val="微软雅黑"/>
        <family val="2"/>
        <charset val="134"/>
      </rPr>
      <t>查劲兵</t>
    </r>
  </si>
  <si>
    <r>
      <rPr>
        <sz val="10"/>
        <color theme="1"/>
        <rFont val="微软雅黑"/>
        <family val="2"/>
        <charset val="134"/>
      </rPr>
      <t>于记香辣虾</t>
    </r>
  </si>
  <si>
    <t>3006</t>
  </si>
  <si>
    <r>
      <rPr>
        <sz val="10"/>
        <color theme="1"/>
        <rFont val="微软雅黑"/>
        <family val="2"/>
        <charset val="134"/>
      </rPr>
      <t>方源</t>
    </r>
  </si>
  <si>
    <r>
      <rPr>
        <sz val="10"/>
        <color theme="1"/>
        <rFont val="微软雅黑"/>
        <family val="2"/>
        <charset val="134"/>
      </rPr>
      <t>鞋柜</t>
    </r>
  </si>
  <si>
    <t>B050</t>
  </si>
  <si>
    <r>
      <rPr>
        <sz val="10"/>
        <color theme="1"/>
        <rFont val="微软雅黑"/>
        <family val="2"/>
        <charset val="134"/>
      </rPr>
      <t>杨秀英</t>
    </r>
  </si>
  <si>
    <r>
      <rPr>
        <sz val="10"/>
        <color theme="1"/>
        <rFont val="微软雅黑"/>
        <family val="2"/>
        <charset val="134"/>
      </rPr>
      <t>皮皮鲁</t>
    </r>
  </si>
  <si>
    <t>B055</t>
  </si>
  <si>
    <r>
      <rPr>
        <sz val="10"/>
        <color theme="1"/>
        <rFont val="微软雅黑"/>
        <family val="2"/>
        <charset val="134"/>
      </rPr>
      <t>安徽巢湖渔庄餐饮管理有限公司</t>
    </r>
  </si>
  <si>
    <r>
      <rPr>
        <sz val="10"/>
        <color theme="1"/>
        <rFont val="微软雅黑"/>
        <family val="2"/>
        <charset val="134"/>
      </rPr>
      <t>巢湖渔庄</t>
    </r>
  </si>
  <si>
    <t>3029</t>
  </si>
  <si>
    <r>
      <rPr>
        <sz val="10"/>
        <color theme="1"/>
        <rFont val="微软雅黑"/>
        <family val="2"/>
        <charset val="134"/>
      </rPr>
      <t>赵松</t>
    </r>
  </si>
  <si>
    <r>
      <rPr>
        <sz val="10"/>
        <color theme="1"/>
        <rFont val="微软雅黑"/>
        <family val="2"/>
        <charset val="134"/>
      </rPr>
      <t>娃娃帝国</t>
    </r>
  </si>
  <si>
    <t>B1-A-B</t>
  </si>
  <si>
    <r>
      <rPr>
        <sz val="10"/>
        <color theme="1"/>
        <rFont val="微软雅黑"/>
        <family val="2"/>
        <charset val="134"/>
      </rPr>
      <t>王勇</t>
    </r>
  </si>
  <si>
    <r>
      <rPr>
        <sz val="10"/>
        <color theme="1"/>
        <rFont val="微软雅黑"/>
        <family val="2"/>
        <charset val="134"/>
      </rPr>
      <t>姜小鲜儿怒火无骨鱼</t>
    </r>
  </si>
  <si>
    <t>B012B</t>
  </si>
  <si>
    <r>
      <rPr>
        <sz val="10"/>
        <color theme="1"/>
        <rFont val="微软雅黑"/>
        <family val="2"/>
        <charset val="134"/>
      </rPr>
      <t>刘浩</t>
    </r>
  </si>
  <si>
    <r>
      <rPr>
        <sz val="10"/>
        <color theme="1"/>
        <rFont val="微软雅黑"/>
        <family val="2"/>
        <charset val="134"/>
      </rPr>
      <t>萌之拍</t>
    </r>
  </si>
  <si>
    <t>B010</t>
  </si>
  <si>
    <r>
      <rPr>
        <sz val="10"/>
        <color theme="1"/>
        <rFont val="微软雅黑"/>
        <family val="2"/>
        <charset val="134"/>
      </rPr>
      <t>合肥西西弗文化传播有限公司庐州大道店</t>
    </r>
  </si>
  <si>
    <r>
      <rPr>
        <sz val="10"/>
        <color theme="1"/>
        <rFont val="微软雅黑"/>
        <family val="2"/>
        <charset val="134"/>
      </rPr>
      <t>西西弗书店</t>
    </r>
  </si>
  <si>
    <t>2035,2036A</t>
  </si>
  <si>
    <r>
      <rPr>
        <sz val="10"/>
        <color theme="1"/>
        <rFont val="微软雅黑"/>
        <family val="2"/>
        <charset val="134"/>
      </rPr>
      <t>合肥西绪福斯餐饮管理有限公司庐州大道店</t>
    </r>
  </si>
  <si>
    <r>
      <rPr>
        <sz val="10"/>
        <color theme="1"/>
        <rFont val="微软雅黑"/>
        <family val="2"/>
        <charset val="134"/>
      </rPr>
      <t>矢量咖啡</t>
    </r>
  </si>
  <si>
    <t>2036B</t>
  </si>
  <si>
    <r>
      <rPr>
        <sz val="10"/>
        <color theme="1"/>
        <rFont val="微软雅黑"/>
        <family val="2"/>
        <charset val="134"/>
      </rPr>
      <t>郑玉兰</t>
    </r>
  </si>
  <si>
    <r>
      <rPr>
        <sz val="10"/>
        <color theme="1"/>
        <rFont val="微软雅黑"/>
        <family val="2"/>
        <charset val="134"/>
      </rPr>
      <t>九鼎轩脆毛肚火锅</t>
    </r>
  </si>
  <si>
    <r>
      <rPr>
        <sz val="10"/>
        <color theme="1"/>
        <rFont val="微软雅黑"/>
        <family val="2"/>
        <charset val="134"/>
      </rPr>
      <t>飒拉商业（上海）有限公司合肥庐州大道分公司</t>
    </r>
  </si>
  <si>
    <t>ZARA</t>
  </si>
  <si>
    <r>
      <rPr>
        <sz val="10"/>
        <color theme="1"/>
        <rFont val="Calibri"/>
        <family val="2"/>
      </rPr>
      <t>1F-</t>
    </r>
    <r>
      <rPr>
        <sz val="10"/>
        <color theme="1"/>
        <rFont val="微软雅黑"/>
        <family val="2"/>
        <charset val="134"/>
      </rPr>
      <t>次主</t>
    </r>
    <r>
      <rPr>
        <sz val="10"/>
        <color theme="1"/>
        <rFont val="Calibri"/>
        <family val="2"/>
      </rPr>
      <t>2</t>
    </r>
  </si>
  <si>
    <r>
      <rPr>
        <sz val="10"/>
        <color theme="1"/>
        <rFont val="微软雅黑"/>
        <family val="2"/>
        <charset val="134"/>
      </rPr>
      <t>翁小明</t>
    </r>
  </si>
  <si>
    <r>
      <rPr>
        <sz val="10"/>
        <color theme="1"/>
        <rFont val="微软雅黑"/>
        <family val="2"/>
        <charset val="134"/>
      </rPr>
      <t>哇喔</t>
    </r>
  </si>
  <si>
    <t>3019A</t>
  </si>
  <si>
    <r>
      <rPr>
        <sz val="10"/>
        <color theme="1"/>
        <rFont val="微软雅黑"/>
        <family val="2"/>
        <charset val="134"/>
      </rPr>
      <t>地拉瓦尔</t>
    </r>
    <r>
      <rPr>
        <sz val="10"/>
        <color theme="1"/>
        <rFont val="Calibri"/>
        <family val="2"/>
      </rPr>
      <t>·</t>
    </r>
    <r>
      <rPr>
        <sz val="10"/>
        <color theme="1"/>
        <rFont val="微软雅黑"/>
        <family val="2"/>
        <charset val="134"/>
      </rPr>
      <t>阿布力克木</t>
    </r>
  </si>
  <si>
    <r>
      <rPr>
        <sz val="10"/>
        <color theme="1"/>
        <rFont val="微软雅黑"/>
        <family val="2"/>
        <charset val="134"/>
      </rPr>
      <t>帝诗卡特</t>
    </r>
  </si>
  <si>
    <t>B020B</t>
  </si>
  <si>
    <r>
      <rPr>
        <sz val="10"/>
        <color theme="1"/>
        <rFont val="微软雅黑"/>
        <family val="2"/>
        <charset val="134"/>
      </rPr>
      <t>姚芳艳</t>
    </r>
  </si>
  <si>
    <r>
      <rPr>
        <sz val="10"/>
        <color theme="1"/>
        <rFont val="微软雅黑"/>
        <family val="2"/>
        <charset val="134"/>
      </rPr>
      <t>维意定制</t>
    </r>
  </si>
  <si>
    <t>B052</t>
  </si>
  <si>
    <r>
      <rPr>
        <sz val="10"/>
        <color theme="1"/>
        <rFont val="微软雅黑"/>
        <family val="2"/>
        <charset val="134"/>
      </rPr>
      <t>张远昕</t>
    </r>
  </si>
  <si>
    <t>阿嬷蛋糕</t>
  </si>
  <si>
    <t>B037</t>
  </si>
  <si>
    <r>
      <rPr>
        <sz val="10"/>
        <color theme="1"/>
        <rFont val="微软雅黑"/>
        <family val="2"/>
        <charset val="134"/>
      </rPr>
      <t>周明婕</t>
    </r>
  </si>
  <si>
    <r>
      <rPr>
        <sz val="10"/>
        <color theme="1"/>
        <rFont val="微软雅黑"/>
        <family val="2"/>
        <charset val="134"/>
      </rPr>
      <t>久丽</t>
    </r>
  </si>
  <si>
    <t>2086</t>
  </si>
  <si>
    <r>
      <rPr>
        <sz val="10"/>
        <color theme="1"/>
        <rFont val="微软雅黑"/>
        <family val="2"/>
        <charset val="134"/>
      </rPr>
      <t>李园</t>
    </r>
  </si>
  <si>
    <r>
      <rPr>
        <sz val="10"/>
        <color theme="1"/>
        <rFont val="微软雅黑"/>
        <family val="2"/>
        <charset val="134"/>
      </rPr>
      <t>涂来涂去</t>
    </r>
  </si>
  <si>
    <t>2006,2007</t>
  </si>
  <si>
    <r>
      <rPr>
        <sz val="10"/>
        <color theme="1"/>
        <rFont val="微软雅黑"/>
        <family val="2"/>
        <charset val="134"/>
      </rPr>
      <t>张志勇</t>
    </r>
  </si>
  <si>
    <t>Z.z collocation</t>
  </si>
  <si>
    <t>2069</t>
  </si>
  <si>
    <r>
      <rPr>
        <sz val="10"/>
        <color theme="1"/>
        <rFont val="微软雅黑"/>
        <family val="2"/>
        <charset val="134"/>
      </rPr>
      <t>张春生</t>
    </r>
  </si>
  <si>
    <r>
      <rPr>
        <sz val="10"/>
        <color theme="1"/>
        <rFont val="微软雅黑"/>
        <family val="2"/>
        <charset val="134"/>
      </rPr>
      <t>茉莉</t>
    </r>
  </si>
  <si>
    <t>3036</t>
  </si>
  <si>
    <r>
      <rPr>
        <sz val="10"/>
        <color theme="1"/>
        <rFont val="微软雅黑"/>
        <family val="2"/>
        <charset val="134"/>
      </rPr>
      <t>南京味千餐饮管理有限公司合肥庐州大道分店</t>
    </r>
  </si>
  <si>
    <r>
      <rPr>
        <sz val="10"/>
        <color theme="1"/>
        <rFont val="微软雅黑"/>
        <family val="2"/>
        <charset val="134"/>
      </rPr>
      <t>味千拉面</t>
    </r>
  </si>
  <si>
    <t>3053</t>
  </si>
  <si>
    <r>
      <rPr>
        <sz val="10"/>
        <color theme="1"/>
        <rFont val="微软雅黑"/>
        <family val="2"/>
        <charset val="134"/>
      </rPr>
      <t>安徽美地美电器销售有限公司包河分公司</t>
    </r>
  </si>
  <si>
    <r>
      <rPr>
        <sz val="10"/>
        <color theme="1"/>
        <rFont val="微软雅黑"/>
        <family val="2"/>
        <charset val="134"/>
      </rPr>
      <t>美的智慧家居</t>
    </r>
  </si>
  <si>
    <t>2027</t>
  </si>
  <si>
    <r>
      <rPr>
        <sz val="10"/>
        <color theme="1"/>
        <rFont val="微软雅黑"/>
        <family val="2"/>
        <charset val="134"/>
      </rPr>
      <t>张根苗</t>
    </r>
  </si>
  <si>
    <r>
      <rPr>
        <sz val="10"/>
        <color theme="1"/>
        <rFont val="微软雅黑"/>
        <family val="2"/>
        <charset val="134"/>
      </rPr>
      <t>灶屋</t>
    </r>
  </si>
  <si>
    <t>3021</t>
  </si>
  <si>
    <r>
      <rPr>
        <sz val="10"/>
        <color theme="1"/>
        <rFont val="微软雅黑"/>
        <family val="2"/>
        <charset val="134"/>
      </rPr>
      <t>湖北星巴克咖啡有限公司</t>
    </r>
  </si>
  <si>
    <r>
      <rPr>
        <sz val="10"/>
        <color theme="1"/>
        <rFont val="微软雅黑"/>
        <family val="2"/>
        <charset val="134"/>
      </rPr>
      <t>星巴克</t>
    </r>
  </si>
  <si>
    <t>1036</t>
  </si>
  <si>
    <r>
      <rPr>
        <sz val="10"/>
        <color theme="1"/>
        <rFont val="微软雅黑"/>
        <family val="2"/>
        <charset val="134"/>
      </rPr>
      <t>合肥尚乾文化发展有限公司</t>
    </r>
  </si>
  <si>
    <r>
      <rPr>
        <sz val="10"/>
        <color theme="1"/>
        <rFont val="微软雅黑"/>
        <family val="2"/>
        <charset val="134"/>
      </rPr>
      <t>大玩家</t>
    </r>
  </si>
  <si>
    <t>2F-D-B</t>
  </si>
  <si>
    <r>
      <rPr>
        <sz val="10"/>
        <color theme="1"/>
        <rFont val="微软雅黑"/>
        <family val="2"/>
        <charset val="134"/>
      </rPr>
      <t>南京肯德基有限公司安徽分公司</t>
    </r>
  </si>
  <si>
    <t>KFC</t>
  </si>
  <si>
    <t>1037</t>
  </si>
  <si>
    <t>湖北杰之行体育产业发展股份有限公司合肥二分公司</t>
  </si>
  <si>
    <r>
      <rPr>
        <sz val="10"/>
        <color theme="1"/>
        <rFont val="微软雅黑"/>
        <family val="2"/>
        <charset val="134"/>
      </rPr>
      <t>杰之行</t>
    </r>
  </si>
  <si>
    <t>1F-A-A</t>
  </si>
  <si>
    <r>
      <rPr>
        <sz val="10"/>
        <color theme="1"/>
        <rFont val="微软雅黑"/>
        <family val="2"/>
        <charset val="134"/>
      </rPr>
      <t>上海必胜客有限公司安徽分公司</t>
    </r>
  </si>
  <si>
    <r>
      <rPr>
        <sz val="10"/>
        <color theme="1"/>
        <rFont val="微软雅黑"/>
        <family val="2"/>
        <charset val="134"/>
      </rPr>
      <t>必胜客</t>
    </r>
  </si>
  <si>
    <t>1033</t>
  </si>
  <si>
    <r>
      <rPr>
        <sz val="10"/>
        <color theme="1"/>
        <rFont val="微软雅黑"/>
        <family val="2"/>
        <charset val="134"/>
      </rPr>
      <t>丝芙兰（上海）化妆品销售有限公司合肥庐州大道分公司</t>
    </r>
  </si>
  <si>
    <t>SEPHORA</t>
  </si>
  <si>
    <t>1026,1027</t>
  </si>
  <si>
    <r>
      <rPr>
        <sz val="10"/>
        <color theme="1"/>
        <rFont val="微软雅黑"/>
        <family val="2"/>
        <charset val="134"/>
      </rPr>
      <t>饶玮琦</t>
    </r>
  </si>
  <si>
    <t>Footmark</t>
  </si>
  <si>
    <t>2059</t>
  </si>
  <si>
    <r>
      <rPr>
        <sz val="10"/>
        <color theme="1"/>
        <rFont val="微软雅黑"/>
        <family val="2"/>
        <charset val="134"/>
      </rPr>
      <t>陆春华</t>
    </r>
  </si>
  <si>
    <r>
      <rPr>
        <sz val="10"/>
        <color theme="1"/>
        <rFont val="微软雅黑"/>
        <family val="2"/>
        <charset val="134"/>
      </rPr>
      <t>北疆饭店</t>
    </r>
  </si>
  <si>
    <t>3022</t>
  </si>
  <si>
    <r>
      <rPr>
        <sz val="10"/>
        <color theme="1"/>
        <rFont val="微软雅黑"/>
        <family val="2"/>
        <charset val="134"/>
      </rPr>
      <t>王进青</t>
    </r>
  </si>
  <si>
    <t>LUDICO</t>
  </si>
  <si>
    <t>1025</t>
  </si>
  <si>
    <r>
      <rPr>
        <sz val="10"/>
        <color theme="1"/>
        <rFont val="微软雅黑"/>
        <family val="2"/>
        <charset val="134"/>
      </rPr>
      <t>合肥万达儿童娱乐有限公司</t>
    </r>
  </si>
  <si>
    <r>
      <rPr>
        <sz val="10"/>
        <color theme="1"/>
        <rFont val="微软雅黑"/>
        <family val="2"/>
        <charset val="134"/>
      </rPr>
      <t>万达宝贝王</t>
    </r>
  </si>
  <si>
    <t>2F-C</t>
  </si>
  <si>
    <r>
      <rPr>
        <sz val="10"/>
        <color theme="1"/>
        <rFont val="微软雅黑"/>
        <family val="2"/>
        <charset val="134"/>
      </rPr>
      <t>合肥万达国际电影城有限公司</t>
    </r>
  </si>
  <si>
    <r>
      <rPr>
        <sz val="10"/>
        <color theme="1"/>
        <rFont val="微软雅黑"/>
        <family val="2"/>
        <charset val="134"/>
      </rPr>
      <t>万达影城</t>
    </r>
  </si>
  <si>
    <t>3F-C,4F-A</t>
  </si>
  <si>
    <r>
      <rPr>
        <sz val="10"/>
        <color theme="1"/>
        <rFont val="微软雅黑"/>
        <family val="2"/>
        <charset val="134"/>
      </rPr>
      <t>鞋万库（上海）贸易有限公司合肥滨湖万达分公司</t>
    </r>
  </si>
  <si>
    <t>shoemarker</t>
  </si>
  <si>
    <t>2026</t>
  </si>
  <si>
    <r>
      <rPr>
        <sz val="10"/>
        <color theme="1"/>
        <rFont val="微软雅黑"/>
        <family val="2"/>
        <charset val="134"/>
      </rPr>
      <t>赵华英</t>
    </r>
  </si>
  <si>
    <r>
      <rPr>
        <sz val="10"/>
        <color theme="1"/>
        <rFont val="微软雅黑"/>
        <family val="2"/>
        <charset val="134"/>
      </rPr>
      <t>汉斯特</t>
    </r>
  </si>
  <si>
    <t>3030,3031</t>
  </si>
  <si>
    <r>
      <rPr>
        <sz val="10"/>
        <color theme="1"/>
        <rFont val="微软雅黑"/>
        <family val="2"/>
        <charset val="134"/>
      </rPr>
      <t>安徽大叔家餐饮管理有限公司</t>
    </r>
  </si>
  <si>
    <r>
      <rPr>
        <sz val="10"/>
        <color theme="1"/>
        <rFont val="微软雅黑"/>
        <family val="2"/>
        <charset val="134"/>
      </rPr>
      <t>伊幸寿司料理</t>
    </r>
  </si>
  <si>
    <t>3018</t>
  </si>
  <si>
    <r>
      <rPr>
        <sz val="10"/>
        <color theme="1"/>
        <rFont val="微软雅黑"/>
        <family val="2"/>
        <charset val="134"/>
      </rPr>
      <t>陶辉</t>
    </r>
  </si>
  <si>
    <r>
      <rPr>
        <sz val="10"/>
        <color theme="1"/>
        <rFont val="微软雅黑"/>
        <family val="2"/>
        <charset val="134"/>
      </rPr>
      <t>帽牌货冒菜</t>
    </r>
  </si>
  <si>
    <t>B027</t>
  </si>
  <si>
    <r>
      <rPr>
        <sz val="10"/>
        <color theme="1"/>
        <rFont val="微软雅黑"/>
        <family val="2"/>
        <charset val="134"/>
      </rPr>
      <t>孙性和</t>
    </r>
  </si>
  <si>
    <t>好波内衣坊</t>
  </si>
  <si>
    <t>B030</t>
  </si>
  <si>
    <r>
      <rPr>
        <sz val="10"/>
        <color theme="1"/>
        <rFont val="微软雅黑"/>
        <family val="2"/>
        <charset val="134"/>
      </rPr>
      <t>梁勇</t>
    </r>
  </si>
  <si>
    <r>
      <rPr>
        <sz val="10"/>
        <color theme="1"/>
        <rFont val="微软雅黑"/>
        <family val="2"/>
        <charset val="134"/>
      </rPr>
      <t>乐友</t>
    </r>
  </si>
  <si>
    <t>2090</t>
  </si>
  <si>
    <r>
      <rPr>
        <sz val="10"/>
        <color theme="1"/>
        <rFont val="微软雅黑"/>
        <family val="2"/>
        <charset val="134"/>
      </rPr>
      <t>徐鹏程</t>
    </r>
  </si>
  <si>
    <r>
      <rPr>
        <sz val="10"/>
        <color theme="1"/>
        <rFont val="微软雅黑"/>
        <family val="2"/>
        <charset val="134"/>
      </rPr>
      <t>皇家孕婴</t>
    </r>
  </si>
  <si>
    <t>2089</t>
  </si>
  <si>
    <r>
      <rPr>
        <sz val="10"/>
        <color theme="1"/>
        <rFont val="微软雅黑"/>
        <family val="2"/>
        <charset val="134"/>
      </rPr>
      <t>姚宁</t>
    </r>
  </si>
  <si>
    <r>
      <rPr>
        <sz val="10"/>
        <color theme="1"/>
        <rFont val="微软雅黑"/>
        <family val="2"/>
        <charset val="134"/>
      </rPr>
      <t>多嘴肉蟹煲</t>
    </r>
  </si>
  <si>
    <t>3050</t>
  </si>
  <si>
    <r>
      <rPr>
        <sz val="10"/>
        <color theme="1"/>
        <rFont val="微软雅黑"/>
        <family val="2"/>
        <charset val="134"/>
      </rPr>
      <t>叶明文</t>
    </r>
  </si>
  <si>
    <r>
      <rPr>
        <sz val="10"/>
        <color theme="1"/>
        <rFont val="微软雅黑"/>
        <family val="2"/>
        <charset val="134"/>
      </rPr>
      <t>小蜀娘</t>
    </r>
  </si>
  <si>
    <t>3051</t>
  </si>
  <si>
    <r>
      <rPr>
        <sz val="10"/>
        <color theme="1"/>
        <rFont val="微软雅黑"/>
        <family val="2"/>
        <charset val="134"/>
      </rPr>
      <t>栗志华</t>
    </r>
  </si>
  <si>
    <r>
      <rPr>
        <sz val="10"/>
        <color theme="1"/>
        <rFont val="微软雅黑"/>
        <family val="2"/>
        <charset val="134"/>
      </rPr>
      <t>满福春饼</t>
    </r>
  </si>
  <si>
    <t>3056</t>
  </si>
  <si>
    <r>
      <rPr>
        <sz val="10"/>
        <color theme="1"/>
        <rFont val="微软雅黑"/>
        <family val="2"/>
        <charset val="134"/>
      </rPr>
      <t>潘婵</t>
    </r>
  </si>
  <si>
    <r>
      <rPr>
        <sz val="10"/>
        <color theme="1"/>
        <rFont val="微软雅黑"/>
        <family val="2"/>
        <charset val="134"/>
      </rPr>
      <t>鲜の芙蕾</t>
    </r>
  </si>
  <si>
    <t>B019B</t>
  </si>
  <si>
    <r>
      <rPr>
        <sz val="10"/>
        <color theme="1"/>
        <rFont val="微软雅黑"/>
        <family val="2"/>
        <charset val="134"/>
      </rPr>
      <t>金辉辉</t>
    </r>
  </si>
  <si>
    <r>
      <rPr>
        <sz val="10"/>
        <color theme="1"/>
        <rFont val="微软雅黑"/>
        <family val="2"/>
        <charset val="134"/>
      </rPr>
      <t>吴良材眼镜</t>
    </r>
  </si>
  <si>
    <t>2009A</t>
  </si>
  <si>
    <r>
      <rPr>
        <sz val="10"/>
        <color theme="1"/>
        <rFont val="微软雅黑"/>
        <family val="2"/>
        <charset val="134"/>
      </rPr>
      <t>徐圣婷</t>
    </r>
  </si>
  <si>
    <r>
      <rPr>
        <sz val="10"/>
        <color theme="1"/>
        <rFont val="微软雅黑"/>
        <family val="2"/>
        <charset val="134"/>
      </rPr>
      <t>莲花美甲</t>
    </r>
  </si>
  <si>
    <t>B025B</t>
  </si>
  <si>
    <r>
      <rPr>
        <sz val="10"/>
        <color theme="1"/>
        <rFont val="微软雅黑"/>
        <family val="2"/>
        <charset val="134"/>
      </rPr>
      <t>兰培群</t>
    </r>
  </si>
  <si>
    <r>
      <rPr>
        <sz val="10"/>
        <color theme="1"/>
        <rFont val="微软雅黑"/>
        <family val="2"/>
        <charset val="134"/>
      </rPr>
      <t>以纯</t>
    </r>
  </si>
  <si>
    <t>2021</t>
  </si>
  <si>
    <r>
      <rPr>
        <sz val="10"/>
        <color theme="1"/>
        <rFont val="微软雅黑"/>
        <family val="2"/>
        <charset val="134"/>
      </rPr>
      <t>安徽永辉超市有限公司</t>
    </r>
  </si>
  <si>
    <r>
      <rPr>
        <sz val="10"/>
        <color theme="1"/>
        <rFont val="微软雅黑"/>
        <family val="2"/>
        <charset val="134"/>
      </rPr>
      <t>永辉</t>
    </r>
  </si>
  <si>
    <t>B1-A-A</t>
  </si>
  <si>
    <t>合肥富中餐饮管理有限公司</t>
  </si>
  <si>
    <t>B001</t>
  </si>
  <si>
    <r>
      <rPr>
        <sz val="10"/>
        <color theme="1"/>
        <rFont val="微软雅黑"/>
        <family val="2"/>
        <charset val="134"/>
      </rPr>
      <t>王凯</t>
    </r>
  </si>
  <si>
    <r>
      <rPr>
        <sz val="10"/>
        <color theme="1"/>
        <rFont val="微软雅黑"/>
        <family val="2"/>
        <charset val="134"/>
      </rPr>
      <t>青舍</t>
    </r>
  </si>
  <si>
    <r>
      <rPr>
        <sz val="10"/>
        <color theme="1"/>
        <rFont val="微软雅黑"/>
        <family val="2"/>
        <charset val="134"/>
      </rPr>
      <t>阜阳赛洛体育文化发展有限公司</t>
    </r>
  </si>
  <si>
    <r>
      <rPr>
        <sz val="10"/>
        <color theme="1"/>
        <rFont val="微软雅黑"/>
        <family val="2"/>
        <charset val="134"/>
      </rPr>
      <t>卡尔飞车</t>
    </r>
  </si>
  <si>
    <t>2F-D-A</t>
  </si>
  <si>
    <r>
      <rPr>
        <sz val="10"/>
        <color theme="1"/>
        <rFont val="微软雅黑"/>
        <family val="2"/>
        <charset val="134"/>
      </rPr>
      <t>合肥爱玩书文化用品有限公司</t>
    </r>
  </si>
  <si>
    <r>
      <rPr>
        <sz val="10"/>
        <color theme="1"/>
        <rFont val="微软雅黑"/>
        <family val="2"/>
        <charset val="134"/>
      </rPr>
      <t>爱玩书</t>
    </r>
  </si>
  <si>
    <t>2080A</t>
  </si>
  <si>
    <r>
      <rPr>
        <sz val="10"/>
        <color theme="1"/>
        <rFont val="微软雅黑"/>
        <family val="2"/>
        <charset val="134"/>
      </rPr>
      <t>王捷</t>
    </r>
  </si>
  <si>
    <r>
      <rPr>
        <sz val="10"/>
        <color theme="1"/>
        <rFont val="微软雅黑"/>
        <family val="2"/>
        <charset val="134"/>
      </rPr>
      <t>暇步士</t>
    </r>
  </si>
  <si>
    <t>2080B</t>
  </si>
  <si>
    <r>
      <rPr>
        <sz val="10"/>
        <color theme="1"/>
        <rFont val="微软雅黑"/>
        <family val="2"/>
        <charset val="134"/>
      </rPr>
      <t>李梦君</t>
    </r>
  </si>
  <si>
    <r>
      <rPr>
        <sz val="10"/>
        <color theme="1"/>
        <rFont val="微软雅黑"/>
        <family val="2"/>
        <charset val="134"/>
      </rPr>
      <t>娜琪微壹美</t>
    </r>
  </si>
  <si>
    <t>B032</t>
  </si>
  <si>
    <r>
      <rPr>
        <sz val="10"/>
        <color theme="1"/>
        <rFont val="微软雅黑"/>
        <family val="2"/>
        <charset val="134"/>
      </rPr>
      <t>陈勇</t>
    </r>
  </si>
  <si>
    <r>
      <rPr>
        <sz val="10"/>
        <color theme="1"/>
        <rFont val="微软雅黑"/>
        <family val="2"/>
        <charset val="134"/>
      </rPr>
      <t>萌酷专业儿童造型</t>
    </r>
  </si>
  <si>
    <t>B007</t>
  </si>
  <si>
    <r>
      <rPr>
        <sz val="10"/>
        <color theme="1"/>
        <rFont val="微软雅黑"/>
        <family val="2"/>
        <charset val="134"/>
      </rPr>
      <t>张先根</t>
    </r>
  </si>
  <si>
    <t>PHOTO MAX</t>
  </si>
  <si>
    <t>1005B,2005</t>
  </si>
  <si>
    <r>
      <rPr>
        <sz val="10"/>
        <color theme="1"/>
        <rFont val="微软雅黑"/>
        <family val="2"/>
        <charset val="134"/>
      </rPr>
      <t>室外自持商铺</t>
    </r>
  </si>
  <si>
    <t>酒吧街</t>
  </si>
  <si>
    <r>
      <rPr>
        <sz val="10"/>
        <color theme="1"/>
        <rFont val="微软雅黑"/>
        <family val="2"/>
        <charset val="134"/>
      </rPr>
      <t>秦勇</t>
    </r>
  </si>
  <si>
    <r>
      <rPr>
        <sz val="10"/>
        <color theme="1"/>
        <rFont val="微软雅黑"/>
        <family val="2"/>
        <charset val="134"/>
      </rPr>
      <t>湖宴</t>
    </r>
  </si>
  <si>
    <t>1010</t>
  </si>
  <si>
    <r>
      <rPr>
        <sz val="10"/>
        <color theme="1"/>
        <rFont val="微软雅黑"/>
        <family val="2"/>
        <charset val="134"/>
      </rPr>
      <t>王德富</t>
    </r>
  </si>
  <si>
    <r>
      <rPr>
        <sz val="10"/>
        <color theme="1"/>
        <rFont val="微软雅黑"/>
        <family val="2"/>
        <charset val="134"/>
      </rPr>
      <t>岸上纯</t>
    </r>
    <r>
      <rPr>
        <sz val="10"/>
        <color theme="1"/>
        <rFont val="Calibri"/>
        <family val="2"/>
      </rPr>
      <t>K</t>
    </r>
  </si>
  <si>
    <t>1009A,2009</t>
  </si>
  <si>
    <r>
      <rPr>
        <sz val="10"/>
        <color theme="1"/>
        <rFont val="微软雅黑"/>
        <family val="2"/>
        <charset val="134"/>
      </rPr>
      <t>上海大唐盲人保健按摩有限公司</t>
    </r>
  </si>
  <si>
    <r>
      <rPr>
        <sz val="10"/>
        <color theme="1"/>
        <rFont val="微软雅黑"/>
        <family val="2"/>
        <charset val="134"/>
      </rPr>
      <t>大唐休闲</t>
    </r>
  </si>
  <si>
    <t>3009</t>
  </si>
  <si>
    <r>
      <rPr>
        <sz val="10"/>
        <color theme="1"/>
        <rFont val="微软雅黑"/>
        <family val="2"/>
        <charset val="134"/>
      </rPr>
      <t>张莺莺</t>
    </r>
  </si>
  <si>
    <r>
      <rPr>
        <sz val="10"/>
        <color theme="1"/>
        <rFont val="微软雅黑"/>
        <family val="2"/>
        <charset val="134"/>
      </rPr>
      <t>春树下</t>
    </r>
  </si>
  <si>
    <t>1011B</t>
  </si>
  <si>
    <r>
      <rPr>
        <sz val="10"/>
        <color theme="1"/>
        <rFont val="微软雅黑"/>
        <family val="2"/>
        <charset val="134"/>
      </rPr>
      <t>安徽岸香国际企业管理有限公司</t>
    </r>
  </si>
  <si>
    <r>
      <rPr>
        <sz val="10"/>
        <color theme="1"/>
        <rFont val="微软雅黑"/>
        <family val="2"/>
        <charset val="134"/>
      </rPr>
      <t>岸香咖啡</t>
    </r>
  </si>
  <si>
    <t>1007,2007</t>
  </si>
  <si>
    <r>
      <rPr>
        <sz val="10"/>
        <color theme="1"/>
        <rFont val="微软雅黑"/>
        <family val="2"/>
        <charset val="134"/>
      </rPr>
      <t>安徽望梅轩餐饮管理有限公司</t>
    </r>
  </si>
  <si>
    <r>
      <rPr>
        <sz val="10"/>
        <color theme="1"/>
        <rFont val="微软雅黑"/>
        <family val="2"/>
        <charset val="134"/>
      </rPr>
      <t>望梅轩</t>
    </r>
  </si>
  <si>
    <t>1001,2001,3001</t>
  </si>
  <si>
    <r>
      <rPr>
        <sz val="10"/>
        <color theme="1"/>
        <rFont val="微软雅黑"/>
        <family val="2"/>
        <charset val="134"/>
      </rPr>
      <t>安徽祥朋餐饮管理有限公司</t>
    </r>
  </si>
  <si>
    <t>Deva Sura</t>
  </si>
  <si>
    <t>1006,2006</t>
  </si>
  <si>
    <r>
      <rPr>
        <sz val="10"/>
        <color theme="1"/>
        <rFont val="微软雅黑"/>
        <family val="2"/>
        <charset val="134"/>
      </rPr>
      <t>程宏</t>
    </r>
  </si>
  <si>
    <r>
      <rPr>
        <sz val="10"/>
        <color theme="1"/>
        <rFont val="微软雅黑"/>
        <family val="2"/>
        <charset val="134"/>
      </rPr>
      <t>碧特博格</t>
    </r>
  </si>
  <si>
    <t>1005A</t>
  </si>
  <si>
    <r>
      <rPr>
        <sz val="10"/>
        <color theme="1"/>
        <rFont val="微软雅黑"/>
        <family val="2"/>
        <charset val="134"/>
      </rPr>
      <t>唐勇</t>
    </r>
  </si>
  <si>
    <t>BIG MOVIE</t>
  </si>
  <si>
    <t>1011A</t>
  </si>
  <si>
    <r>
      <rPr>
        <sz val="10"/>
        <color theme="1"/>
        <rFont val="微软雅黑"/>
        <family val="2"/>
        <charset val="134"/>
      </rPr>
      <t>安徽优谷餐饮管理有限公司锅界火锅店</t>
    </r>
  </si>
  <si>
    <r>
      <rPr>
        <sz val="10"/>
        <color theme="1"/>
        <rFont val="微软雅黑"/>
        <family val="2"/>
        <charset val="134"/>
      </rPr>
      <t>锅界</t>
    </r>
  </si>
  <si>
    <t>1003A,2002,2003A</t>
  </si>
  <si>
    <r>
      <rPr>
        <sz val="10"/>
        <color theme="1"/>
        <rFont val="微软雅黑"/>
        <family val="2"/>
        <charset val="134"/>
      </rPr>
      <t>耿红</t>
    </r>
  </si>
  <si>
    <r>
      <rPr>
        <sz val="10"/>
        <color theme="1"/>
        <rFont val="微软雅黑"/>
        <family val="2"/>
        <charset val="134"/>
      </rPr>
      <t>舒家大院火锅</t>
    </r>
  </si>
  <si>
    <t>1003B,2003B</t>
  </si>
  <si>
    <r>
      <rPr>
        <sz val="10"/>
        <color theme="1"/>
        <rFont val="微软雅黑"/>
        <family val="2"/>
        <charset val="134"/>
      </rPr>
      <t>徐兴东</t>
    </r>
  </si>
  <si>
    <r>
      <rPr>
        <sz val="10"/>
        <color theme="1"/>
        <rFont val="微软雅黑"/>
        <family val="2"/>
        <charset val="134"/>
      </rPr>
      <t>明月居</t>
    </r>
  </si>
  <si>
    <t>1009C</t>
  </si>
  <si>
    <r>
      <rPr>
        <sz val="10"/>
        <color theme="1"/>
        <rFont val="微软雅黑"/>
        <family val="2"/>
        <charset val="134"/>
      </rPr>
      <t>合肥巢畔餐饮管理有限公司</t>
    </r>
  </si>
  <si>
    <r>
      <rPr>
        <sz val="10"/>
        <color theme="1"/>
        <rFont val="微软雅黑"/>
        <family val="2"/>
        <charset val="134"/>
      </rPr>
      <t>栖巢咖啡</t>
    </r>
  </si>
  <si>
    <t>1009B</t>
  </si>
  <si>
    <r>
      <rPr>
        <sz val="10"/>
        <color theme="1"/>
        <rFont val="微软雅黑"/>
        <family val="2"/>
        <charset val="134"/>
      </rPr>
      <t>刘纯武</t>
    </r>
  </si>
  <si>
    <r>
      <rPr>
        <sz val="10"/>
        <color theme="1"/>
        <rFont val="微软雅黑"/>
        <family val="2"/>
        <charset val="134"/>
      </rPr>
      <t>时代小雅</t>
    </r>
  </si>
  <si>
    <t>1008,2008,3008</t>
  </si>
  <si>
    <r>
      <rPr>
        <sz val="10"/>
        <color theme="1"/>
        <rFont val="微软雅黑"/>
        <family val="2"/>
        <charset val="134"/>
      </rPr>
      <t>安徽嘉煌餐饮投资管理有限公司</t>
    </r>
  </si>
  <si>
    <r>
      <rPr>
        <sz val="10"/>
        <color theme="1"/>
        <rFont val="微软雅黑"/>
        <family val="2"/>
        <charset val="134"/>
      </rPr>
      <t>汝舍</t>
    </r>
  </si>
  <si>
    <t>崔治</t>
  </si>
  <si>
    <r>
      <rPr>
        <sz val="10"/>
        <color theme="1"/>
        <rFont val="微软雅黑"/>
        <family val="2"/>
        <charset val="134"/>
      </rPr>
      <t>周大福</t>
    </r>
  </si>
  <si>
    <t>计租中</t>
  </si>
  <si>
    <r>
      <rPr>
        <sz val="10"/>
        <color theme="1"/>
        <rFont val="微软雅黑"/>
        <family val="2"/>
        <charset val="134"/>
      </rPr>
      <t>王勋</t>
    </r>
  </si>
  <si>
    <t>I DO</t>
  </si>
  <si>
    <t>周瑞平</t>
  </si>
  <si>
    <t>表叔</t>
  </si>
  <si>
    <t>3017</t>
  </si>
  <si>
    <t>何沙</t>
  </si>
  <si>
    <t>D.SIGN</t>
  </si>
  <si>
    <t>合肥科辛服饰销售有限公司</t>
  </si>
  <si>
    <t>海澜之家</t>
  </si>
  <si>
    <t>吴晖</t>
  </si>
  <si>
    <t>衣百集</t>
  </si>
  <si>
    <t>赵德满</t>
  </si>
  <si>
    <t>苑康友</t>
  </si>
  <si>
    <t>黛肤妮儿</t>
  </si>
  <si>
    <t>安徽靓琴科技有限公司</t>
  </si>
  <si>
    <t>OPPO</t>
  </si>
  <si>
    <t>合肥宝勋体育用品商贸有限公司</t>
  </si>
  <si>
    <t>三叶草</t>
  </si>
  <si>
    <t>nike kicks lounge</t>
  </si>
  <si>
    <t>上海迅搜实业有限公司</t>
  </si>
  <si>
    <t>Kerr&amp;Kroes</t>
  </si>
  <si>
    <t>丁伟</t>
  </si>
  <si>
    <t>未开始</t>
  </si>
  <si>
    <t>合肥东茂体育用品销售有限公司</t>
  </si>
  <si>
    <t>赵燕春</t>
  </si>
  <si>
    <t>徐梅</t>
  </si>
  <si>
    <t>陶辉</t>
  </si>
  <si>
    <t>合肥尚佳餐饮管理有限公司</t>
  </si>
  <si>
    <t>小牧谣</t>
  </si>
  <si>
    <t>陈雷</t>
  </si>
  <si>
    <t>my body</t>
  </si>
  <si>
    <r>
      <rPr>
        <sz val="10"/>
        <color theme="1"/>
        <rFont val="微软雅黑"/>
        <family val="2"/>
        <charset val="134"/>
      </rPr>
      <t>森林鸟</t>
    </r>
  </si>
  <si>
    <t>优格丽</t>
  </si>
  <si>
    <t>孙奥州</t>
  </si>
  <si>
    <t>孙性和</t>
  </si>
  <si>
    <r>
      <rPr>
        <sz val="10"/>
        <color theme="1"/>
        <rFont val="微软雅黑"/>
        <family val="2"/>
        <charset val="134"/>
      </rPr>
      <t>好波内衣坊</t>
    </r>
  </si>
  <si>
    <r>
      <rPr>
        <sz val="10"/>
        <color theme="1"/>
        <rFont val="微软雅黑"/>
        <family val="2"/>
        <charset val="134"/>
      </rPr>
      <t>张芷若</t>
    </r>
  </si>
  <si>
    <t>王洪跃</t>
  </si>
  <si>
    <t>雅柔</t>
  </si>
  <si>
    <t>夏巧云</t>
  </si>
  <si>
    <r>
      <rPr>
        <sz val="10"/>
        <color theme="1"/>
        <rFont val="Calibri"/>
        <family val="2"/>
      </rPr>
      <t>iris</t>
    </r>
    <r>
      <rPr>
        <sz val="10"/>
        <color theme="1"/>
        <rFont val="宋体"/>
        <family val="3"/>
        <charset val="134"/>
      </rPr>
      <t>美甲</t>
    </r>
  </si>
  <si>
    <t>B060A</t>
  </si>
  <si>
    <t>吴伟</t>
  </si>
  <si>
    <t>印象树</t>
  </si>
  <si>
    <t>徐俊伟</t>
  </si>
  <si>
    <t>安徽三只松鼠云商营销有限责任公司</t>
  </si>
  <si>
    <t>三只松鼠</t>
  </si>
  <si>
    <t>吴志国</t>
  </si>
  <si>
    <t>BLOVE</t>
  </si>
  <si>
    <t>江阿龙</t>
  </si>
  <si>
    <r>
      <rPr>
        <sz val="10"/>
        <color theme="1"/>
        <rFont val="微软雅黑"/>
        <family val="2"/>
        <charset val="134"/>
      </rPr>
      <t>钟子期</t>
    </r>
  </si>
  <si>
    <t>陈云</t>
  </si>
  <si>
    <t>中国黄金</t>
  </si>
  <si>
    <r>
      <rPr>
        <sz val="10"/>
        <color theme="1"/>
        <rFont val="微软雅黑"/>
        <family val="2"/>
        <charset val="134"/>
      </rPr>
      <t>游桂丽</t>
    </r>
  </si>
  <si>
    <r>
      <rPr>
        <sz val="10"/>
        <color theme="1"/>
        <rFont val="微软雅黑"/>
        <family val="2"/>
        <charset val="134"/>
      </rPr>
      <t>郭定志</t>
    </r>
  </si>
  <si>
    <t>肖伟洁</t>
  </si>
  <si>
    <r>
      <rPr>
        <sz val="10"/>
        <color theme="1"/>
        <rFont val="宋体"/>
        <family val="3"/>
        <charset val="134"/>
      </rPr>
      <t>龚雪剑</t>
    </r>
    <r>
      <rPr>
        <sz val="10"/>
        <color theme="1"/>
        <rFont val="Calibri"/>
        <family val="2"/>
      </rPr>
      <t xml:space="preserve"> </t>
    </r>
  </si>
  <si>
    <r>
      <rPr>
        <sz val="10"/>
        <color theme="1"/>
        <rFont val="宋体"/>
        <family val="3"/>
        <charset val="134"/>
      </rPr>
      <t>玛丽提亚</t>
    </r>
    <r>
      <rPr>
        <sz val="10"/>
        <color theme="1"/>
        <rFont val="Calibri"/>
        <family val="2"/>
      </rPr>
      <t xml:space="preserve">  </t>
    </r>
  </si>
  <si>
    <t>江凤</t>
  </si>
  <si>
    <t>凡源钟表</t>
  </si>
  <si>
    <t>招调</t>
  </si>
  <si>
    <t>晏雍</t>
  </si>
  <si>
    <t>小鹏汽车</t>
  </si>
  <si>
    <t>TATA</t>
  </si>
  <si>
    <r>
      <rPr>
        <sz val="10"/>
        <color theme="1"/>
        <rFont val="宋体"/>
        <family val="3"/>
        <charset val="134"/>
      </rPr>
      <t>王修成</t>
    </r>
    <r>
      <rPr>
        <sz val="10"/>
        <color theme="1"/>
        <rFont val="Calibri"/>
        <family val="2"/>
      </rPr>
      <t xml:space="preserve"> </t>
    </r>
  </si>
  <si>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點點</t>
    </r>
    <r>
      <rPr>
        <sz val="10"/>
        <color theme="1"/>
        <rFont val="Calibri"/>
        <family val="2"/>
      </rPr>
      <t xml:space="preserve"> </t>
    </r>
  </si>
  <si>
    <r>
      <rPr>
        <sz val="10"/>
        <color theme="1"/>
        <rFont val="宋体"/>
        <family val="3"/>
        <charset val="134"/>
      </rPr>
      <t>江克壮</t>
    </r>
    <r>
      <rPr>
        <sz val="10"/>
        <color theme="1"/>
        <rFont val="Calibri"/>
        <family val="2"/>
      </rPr>
      <t xml:space="preserve"> </t>
    </r>
  </si>
  <si>
    <t xml:space="preserve">HERBEL </t>
  </si>
  <si>
    <t>万达茂近两年经营收入与预估</t>
  </si>
  <si>
    <t>2018年</t>
  </si>
  <si>
    <t>2019年</t>
  </si>
  <si>
    <t>2019年12月（预估）</t>
  </si>
  <si>
    <t>租金收入</t>
  </si>
  <si>
    <t>其他收入（物业费、多场地管理费、广告、停车场等）</t>
  </si>
  <si>
    <t>总计（万元）</t>
  </si>
  <si>
    <t>1、2019年4月万达城投资与汇润商管签订租赁合同，签订前所有租赁相关收入为万达城投资所有，签订后租赁相关收入的50%支付万达城租金；2、“租赁相关收入”包括承租方将标的资产对外租赁收取的租金、物业服务费、多经场地管理费、广告、停车场不含税收入。</t>
  </si>
  <si>
    <t>建筑面积</t>
    <phoneticPr fontId="12" type="noConversion"/>
  </si>
  <si>
    <t>每年总租金</t>
    <phoneticPr fontId="12" type="noConversion"/>
  </si>
  <si>
    <t>3层</t>
  </si>
  <si>
    <r>
      <t>2019</t>
    </r>
    <r>
      <rPr>
        <sz val="10"/>
        <color theme="1"/>
        <rFont val="微软雅黑"/>
        <family val="2"/>
        <charset val="134"/>
      </rPr>
      <t>年档期</t>
    </r>
  </si>
  <si>
    <r>
      <t>CoCo</t>
    </r>
    <r>
      <rPr>
        <sz val="10"/>
        <color theme="1"/>
        <rFont val="微软雅黑"/>
        <family val="2"/>
        <charset val="134"/>
      </rPr>
      <t>都可茶饮</t>
    </r>
  </si>
  <si>
    <r>
      <t>75</t>
    </r>
    <r>
      <rPr>
        <sz val="10"/>
        <color theme="1"/>
        <rFont val="微软雅黑"/>
        <family val="2"/>
        <charset val="134"/>
      </rPr>
      <t>℃</t>
    </r>
  </si>
  <si>
    <r>
      <t>IDEAL</t>
    </r>
    <r>
      <rPr>
        <sz val="10"/>
        <color theme="1"/>
        <rFont val="微软雅黑"/>
        <family val="2"/>
        <charset val="134"/>
      </rPr>
      <t>阿蒂妖</t>
    </r>
  </si>
  <si>
    <r>
      <t>ZM</t>
    </r>
    <r>
      <rPr>
        <sz val="10"/>
        <color theme="1"/>
        <rFont val="微软雅黑"/>
        <family val="2"/>
        <charset val="134"/>
      </rPr>
      <t>工作室</t>
    </r>
  </si>
  <si>
    <r>
      <t>1F-</t>
    </r>
    <r>
      <rPr>
        <sz val="10"/>
        <color theme="1"/>
        <rFont val="微软雅黑"/>
        <family val="2"/>
        <charset val="134"/>
      </rPr>
      <t>次主</t>
    </r>
    <r>
      <rPr>
        <sz val="10"/>
        <color theme="1"/>
        <rFont val="Calibri"/>
        <family val="2"/>
      </rPr>
      <t>1</t>
    </r>
  </si>
  <si>
    <r>
      <t>funlink+westlink</t>
    </r>
    <r>
      <rPr>
        <sz val="10"/>
        <color theme="1"/>
        <rFont val="微软雅黑"/>
        <family val="2"/>
        <charset val="134"/>
      </rPr>
      <t>集合店</t>
    </r>
  </si>
  <si>
    <r>
      <t>1F-</t>
    </r>
    <r>
      <rPr>
        <sz val="10"/>
        <color theme="1"/>
        <rFont val="微软雅黑"/>
        <family val="2"/>
        <charset val="134"/>
      </rPr>
      <t>次主</t>
    </r>
    <r>
      <rPr>
        <sz val="10"/>
        <color theme="1"/>
        <rFont val="Calibri"/>
        <family val="2"/>
      </rPr>
      <t>2</t>
    </r>
  </si>
  <si>
    <r>
      <t>iris</t>
    </r>
    <r>
      <rPr>
        <sz val="10"/>
        <color theme="1"/>
        <rFont val="宋体"/>
        <family val="3"/>
        <charset val="134"/>
      </rPr>
      <t>美甲</t>
    </r>
  </si>
  <si>
    <r>
      <t>1</t>
    </r>
    <r>
      <rPr>
        <sz val="10"/>
        <color theme="1"/>
        <rFont val="宋体"/>
        <family val="3"/>
        <charset val="134"/>
      </rPr>
      <t>點點</t>
    </r>
    <r>
      <rPr>
        <sz val="10"/>
        <color theme="1"/>
        <rFont val="Calibri"/>
        <family val="2"/>
      </rPr>
      <t xml:space="preserve"> </t>
    </r>
  </si>
  <si>
    <t>每年租金</t>
    <phoneticPr fontId="12" type="noConversion"/>
  </si>
  <si>
    <t>平均租金</t>
    <phoneticPr fontId="12" type="noConversion"/>
  </si>
  <si>
    <t>1层</t>
    <phoneticPr fontId="12" type="noConversion"/>
  </si>
  <si>
    <t>2层</t>
    <phoneticPr fontId="12" type="noConversion"/>
  </si>
  <si>
    <t>建筑面积</t>
    <phoneticPr fontId="12" type="noConversion"/>
  </si>
  <si>
    <t>酒吧街</t>
    <phoneticPr fontId="12" type="noConversion"/>
  </si>
  <si>
    <t>每年租金</t>
    <phoneticPr fontId="12" type="noConversion"/>
  </si>
  <si>
    <t>每年租金</t>
    <phoneticPr fontId="12" type="noConversion"/>
  </si>
  <si>
    <r>
      <t>B</t>
    </r>
    <r>
      <rPr>
        <sz val="11"/>
        <color theme="1"/>
        <rFont val="宋体"/>
        <family val="3"/>
        <charset val="134"/>
        <scheme val="minor"/>
      </rPr>
      <t>1层</t>
    </r>
    <phoneticPr fontId="12" type="noConversion"/>
  </si>
  <si>
    <t>其他租金</t>
    <phoneticPr fontId="12" type="noConversion"/>
  </si>
  <si>
    <t>平均租金</t>
    <phoneticPr fontId="12" type="noConversion"/>
  </si>
  <si>
    <t>使用面积</t>
    <phoneticPr fontId="12" type="noConversion"/>
  </si>
  <si>
    <t>电影乐园</t>
    <phoneticPr fontId="12" type="noConversion"/>
  </si>
  <si>
    <t>水上乐园</t>
    <phoneticPr fontId="12" type="noConversion"/>
  </si>
  <si>
    <r>
      <rPr>
        <sz val="10"/>
        <color rgb="FFFF0000"/>
        <rFont val="微软雅黑"/>
        <family val="2"/>
        <charset val="134"/>
      </rPr>
      <t>固定金额</t>
    </r>
  </si>
  <si>
    <r>
      <rPr>
        <sz val="10"/>
        <rFont val="微软雅黑"/>
        <family val="2"/>
        <charset val="134"/>
      </rPr>
      <t>计租中</t>
    </r>
  </si>
  <si>
    <r>
      <rPr>
        <sz val="10"/>
        <rFont val="微软雅黑"/>
        <family val="2"/>
        <charset val="134"/>
      </rPr>
      <t>孙道俊</t>
    </r>
  </si>
  <si>
    <r>
      <rPr>
        <sz val="10"/>
        <rFont val="微软雅黑"/>
        <family val="2"/>
        <charset val="134"/>
      </rPr>
      <t>萱子</t>
    </r>
  </si>
  <si>
    <r>
      <rPr>
        <sz val="10"/>
        <rFont val="微软雅黑"/>
        <family val="2"/>
        <charset val="134"/>
      </rPr>
      <t>室内步行街</t>
    </r>
  </si>
  <si>
    <r>
      <rPr>
        <sz val="10"/>
        <rFont val="微软雅黑"/>
        <family val="2"/>
        <charset val="134"/>
      </rPr>
      <t>生活精品</t>
    </r>
  </si>
  <si>
    <r>
      <rPr>
        <sz val="10"/>
        <rFont val="微软雅黑"/>
        <family val="2"/>
        <charset val="134"/>
      </rPr>
      <t>朱婆馄饨</t>
    </r>
  </si>
  <si>
    <r>
      <rPr>
        <sz val="10"/>
        <rFont val="微软雅黑"/>
        <family val="2"/>
        <charset val="134"/>
      </rPr>
      <t>餐饮美食</t>
    </r>
  </si>
  <si>
    <r>
      <rPr>
        <sz val="10"/>
        <rFont val="微软雅黑"/>
        <family val="2"/>
        <charset val="134"/>
      </rPr>
      <t>闻祝雪</t>
    </r>
  </si>
  <si>
    <r>
      <rPr>
        <sz val="10"/>
        <rFont val="微软雅黑"/>
        <family val="2"/>
        <charset val="134"/>
      </rPr>
      <t>蓉陈坝</t>
    </r>
  </si>
  <si>
    <r>
      <rPr>
        <sz val="10"/>
        <rFont val="微软雅黑"/>
        <family val="2"/>
        <charset val="134"/>
      </rPr>
      <t>爱茉莉太平洋贸易有限公司</t>
    </r>
  </si>
  <si>
    <r>
      <rPr>
        <sz val="10"/>
        <rFont val="微软雅黑"/>
        <family val="2"/>
        <charset val="134"/>
      </rPr>
      <t>朱友菊</t>
    </r>
  </si>
  <si>
    <r>
      <rPr>
        <sz val="10"/>
        <rFont val="微软雅黑"/>
        <family val="2"/>
        <charset val="134"/>
      </rPr>
      <t>服装服饰</t>
    </r>
  </si>
  <si>
    <r>
      <rPr>
        <sz val="10"/>
        <rFont val="微软雅黑"/>
        <family val="2"/>
        <charset val="134"/>
      </rPr>
      <t>安少爷</t>
    </r>
  </si>
  <si>
    <r>
      <rPr>
        <sz val="10"/>
        <rFont val="微软雅黑"/>
        <family val="2"/>
        <charset val="134"/>
      </rPr>
      <t>崇海波</t>
    </r>
  </si>
  <si>
    <r>
      <rPr>
        <sz val="10"/>
        <rFont val="微软雅黑"/>
        <family val="2"/>
        <charset val="134"/>
      </rPr>
      <t>尚品宅配</t>
    </r>
  </si>
  <si>
    <r>
      <rPr>
        <sz val="10"/>
        <rFont val="微软雅黑"/>
        <family val="2"/>
        <charset val="134"/>
      </rPr>
      <t>葛超娣</t>
    </r>
  </si>
  <si>
    <r>
      <rPr>
        <sz val="10"/>
        <rFont val="微软雅黑"/>
        <family val="2"/>
        <charset val="134"/>
      </rPr>
      <t>绫致时装（天津）有限公司</t>
    </r>
  </si>
  <si>
    <r>
      <rPr>
        <sz val="10"/>
        <rFont val="微软雅黑"/>
        <family val="2"/>
        <charset val="134"/>
      </rPr>
      <t>马雷</t>
    </r>
  </si>
  <si>
    <r>
      <rPr>
        <sz val="10"/>
        <rFont val="微软雅黑"/>
        <family val="2"/>
        <charset val="134"/>
      </rPr>
      <t>石宇</t>
    </r>
  </si>
  <si>
    <r>
      <rPr>
        <sz val="10"/>
        <rFont val="微软雅黑"/>
        <family val="2"/>
        <charset val="134"/>
      </rPr>
      <t>李晓亮</t>
    </r>
  </si>
  <si>
    <r>
      <rPr>
        <sz val="10"/>
        <rFont val="微软雅黑"/>
        <family val="2"/>
        <charset val="134"/>
      </rPr>
      <t>百武西</t>
    </r>
  </si>
  <si>
    <r>
      <rPr>
        <sz val="10"/>
        <rFont val="微软雅黑"/>
        <family val="2"/>
        <charset val="134"/>
      </rPr>
      <t>叶适</t>
    </r>
  </si>
  <si>
    <r>
      <rPr>
        <sz val="10"/>
        <rFont val="微软雅黑"/>
        <family val="2"/>
        <charset val="134"/>
      </rPr>
      <t>固定金额</t>
    </r>
  </si>
  <si>
    <r>
      <rPr>
        <sz val="10"/>
        <rFont val="微软雅黑"/>
        <family val="2"/>
        <charset val="134"/>
      </rPr>
      <t>滕腾</t>
    </r>
  </si>
  <si>
    <r>
      <rPr>
        <sz val="10"/>
        <rFont val="微软雅黑"/>
        <family val="2"/>
        <charset val="134"/>
      </rPr>
      <t>王娟</t>
    </r>
  </si>
  <si>
    <r>
      <rPr>
        <sz val="10"/>
        <rFont val="微软雅黑"/>
        <family val="2"/>
        <charset val="134"/>
      </rPr>
      <t>弘顺斋</t>
    </r>
  </si>
  <si>
    <r>
      <rPr>
        <sz val="10"/>
        <rFont val="微软雅黑"/>
        <family val="2"/>
        <charset val="134"/>
      </rPr>
      <t>李刘通</t>
    </r>
  </si>
  <si>
    <r>
      <rPr>
        <sz val="10"/>
        <rFont val="微软雅黑"/>
        <family val="2"/>
        <charset val="134"/>
      </rPr>
      <t>胡九明</t>
    </r>
  </si>
  <si>
    <r>
      <rPr>
        <sz val="10"/>
        <rFont val="微软雅黑"/>
        <family val="2"/>
        <charset val="134"/>
      </rPr>
      <t>西町村屋</t>
    </r>
  </si>
  <si>
    <r>
      <rPr>
        <sz val="10"/>
        <rFont val="微软雅黑"/>
        <family val="2"/>
        <charset val="134"/>
      </rPr>
      <t>汉堡王</t>
    </r>
  </si>
  <si>
    <r>
      <rPr>
        <sz val="10"/>
        <rFont val="微软雅黑"/>
        <family val="2"/>
        <charset val="134"/>
      </rPr>
      <t>保底</t>
    </r>
    <r>
      <rPr>
        <sz val="10"/>
        <rFont val="Calibri"/>
        <family val="2"/>
      </rPr>
      <t>,</t>
    </r>
    <r>
      <rPr>
        <sz val="10"/>
        <rFont val="微软雅黑"/>
        <family val="2"/>
        <charset val="134"/>
      </rPr>
      <t>抽成取高</t>
    </r>
  </si>
  <si>
    <r>
      <rPr>
        <sz val="10"/>
        <rFont val="微软雅黑"/>
        <family val="2"/>
        <charset val="134"/>
      </rPr>
      <t>解方园</t>
    </r>
  </si>
  <si>
    <r>
      <rPr>
        <sz val="10"/>
        <rFont val="微软雅黑"/>
        <family val="2"/>
        <charset val="134"/>
      </rPr>
      <t>红豆集团无锡远东服饰有限公司</t>
    </r>
  </si>
  <si>
    <r>
      <rPr>
        <sz val="10"/>
        <rFont val="微软雅黑"/>
        <family val="2"/>
        <charset val="134"/>
      </rPr>
      <t>小红豆</t>
    </r>
  </si>
  <si>
    <r>
      <rPr>
        <sz val="10"/>
        <rFont val="微软雅黑"/>
        <family val="2"/>
        <charset val="134"/>
      </rPr>
      <t>合肥荣泰体育用品有限公司</t>
    </r>
  </si>
  <si>
    <r>
      <rPr>
        <sz val="10"/>
        <rFont val="微软雅黑"/>
        <family val="2"/>
        <charset val="134"/>
      </rPr>
      <t>合肥屈臣氏个人用品商店有限公司</t>
    </r>
  </si>
  <si>
    <r>
      <rPr>
        <sz val="10"/>
        <rFont val="微软雅黑"/>
        <family val="2"/>
        <charset val="134"/>
      </rPr>
      <t>屈臣氏</t>
    </r>
  </si>
  <si>
    <r>
      <rPr>
        <sz val="10"/>
        <rFont val="微软雅黑"/>
        <family val="2"/>
        <charset val="134"/>
      </rPr>
      <t>纯抽成</t>
    </r>
  </si>
  <si>
    <r>
      <rPr>
        <sz val="10"/>
        <rFont val="微软雅黑"/>
        <family val="2"/>
        <charset val="134"/>
      </rPr>
      <t>李旭</t>
    </r>
  </si>
  <si>
    <r>
      <rPr>
        <sz val="10"/>
        <rFont val="微软雅黑"/>
        <family val="2"/>
        <charset val="134"/>
      </rPr>
      <t>桂源铺</t>
    </r>
  </si>
  <si>
    <r>
      <rPr>
        <sz val="10"/>
        <rFont val="微软雅黑"/>
        <family val="2"/>
        <charset val="134"/>
      </rPr>
      <t>合肥爱蹦客体育文化传播有限公司</t>
    </r>
  </si>
  <si>
    <r>
      <rPr>
        <sz val="10"/>
        <rFont val="微软雅黑"/>
        <family val="2"/>
        <charset val="134"/>
      </rPr>
      <t>爱蹦客</t>
    </r>
  </si>
  <si>
    <r>
      <rPr>
        <sz val="10"/>
        <rFont val="微软雅黑"/>
        <family val="2"/>
        <charset val="134"/>
      </rPr>
      <t>体验业态</t>
    </r>
  </si>
  <si>
    <r>
      <rPr>
        <sz val="10"/>
        <rFont val="微软雅黑"/>
        <family val="2"/>
        <charset val="134"/>
      </rPr>
      <t>肖爱兵</t>
    </r>
  </si>
  <si>
    <r>
      <rPr>
        <sz val="10"/>
        <rFont val="微软雅黑"/>
        <family val="2"/>
        <charset val="134"/>
      </rPr>
      <t>热风</t>
    </r>
  </si>
  <si>
    <r>
      <rPr>
        <sz val="10"/>
        <rFont val="微软雅黑"/>
        <family val="2"/>
        <charset val="134"/>
      </rPr>
      <t>赵燕春</t>
    </r>
  </si>
  <si>
    <r>
      <rPr>
        <sz val="10"/>
        <rFont val="微软雅黑"/>
        <family val="2"/>
        <charset val="134"/>
      </rPr>
      <t>张文权</t>
    </r>
  </si>
  <si>
    <r>
      <rPr>
        <sz val="10"/>
        <rFont val="微软雅黑"/>
        <family val="2"/>
        <charset val="134"/>
      </rPr>
      <t>阿甘锅盔</t>
    </r>
  </si>
  <si>
    <r>
      <rPr>
        <sz val="10"/>
        <rFont val="微软雅黑"/>
        <family val="2"/>
        <charset val="134"/>
      </rPr>
      <t>合肥富申餐饮管理有限公司</t>
    </r>
  </si>
  <si>
    <r>
      <t>CoCo</t>
    </r>
    <r>
      <rPr>
        <sz val="10"/>
        <rFont val="微软雅黑"/>
        <family val="2"/>
        <charset val="134"/>
      </rPr>
      <t>都可茶饮</t>
    </r>
  </si>
  <si>
    <r>
      <rPr>
        <sz val="10"/>
        <rFont val="微软雅黑"/>
        <family val="2"/>
        <charset val="134"/>
      </rPr>
      <t>叶晓</t>
    </r>
  </si>
  <si>
    <r>
      <rPr>
        <sz val="10"/>
        <rFont val="微软雅黑"/>
        <family val="2"/>
        <charset val="134"/>
      </rPr>
      <t>名创优品</t>
    </r>
  </si>
  <si>
    <r>
      <rPr>
        <sz val="10"/>
        <rFont val="微软雅黑"/>
        <family val="2"/>
        <charset val="134"/>
      </rPr>
      <t>左青松</t>
    </r>
  </si>
  <si>
    <r>
      <rPr>
        <sz val="10"/>
        <rFont val="微软雅黑"/>
        <family val="2"/>
        <charset val="134"/>
      </rPr>
      <t>蔡俊成</t>
    </r>
  </si>
  <si>
    <r>
      <rPr>
        <sz val="10"/>
        <rFont val="微软雅黑"/>
        <family val="2"/>
        <charset val="134"/>
      </rPr>
      <t>海巢</t>
    </r>
  </si>
  <si>
    <r>
      <rPr>
        <sz val="10"/>
        <rFont val="微软雅黑"/>
        <family val="2"/>
        <charset val="134"/>
      </rPr>
      <t>王鸽仁</t>
    </r>
  </si>
  <si>
    <r>
      <rPr>
        <sz val="10"/>
        <rFont val="微软雅黑"/>
        <family val="2"/>
        <charset val="134"/>
      </rPr>
      <t>多伦多</t>
    </r>
  </si>
  <si>
    <r>
      <rPr>
        <sz val="10"/>
        <rFont val="微软雅黑"/>
        <family val="2"/>
        <charset val="134"/>
      </rPr>
      <t>路志民</t>
    </r>
  </si>
  <si>
    <r>
      <rPr>
        <sz val="10"/>
        <rFont val="微软雅黑"/>
        <family val="2"/>
        <charset val="134"/>
      </rPr>
      <t>德庄</t>
    </r>
  </si>
  <si>
    <r>
      <rPr>
        <sz val="10"/>
        <rFont val="微软雅黑"/>
        <family val="2"/>
        <charset val="134"/>
      </rPr>
      <t>上海倍轻松电子科技有限公司</t>
    </r>
  </si>
  <si>
    <r>
      <rPr>
        <sz val="10"/>
        <rFont val="微软雅黑"/>
        <family val="2"/>
        <charset val="134"/>
      </rPr>
      <t>倍轻松</t>
    </r>
  </si>
  <si>
    <r>
      <rPr>
        <sz val="10"/>
        <rFont val="微软雅黑"/>
        <family val="2"/>
        <charset val="134"/>
      </rPr>
      <t>姜海</t>
    </r>
  </si>
  <si>
    <r>
      <rPr>
        <sz val="10"/>
        <rFont val="微软雅黑"/>
        <family val="2"/>
        <charset val="134"/>
      </rPr>
      <t>孙奥州</t>
    </r>
  </si>
  <si>
    <r>
      <rPr>
        <sz val="10"/>
        <rFont val="微软雅黑"/>
        <family val="2"/>
        <charset val="134"/>
      </rPr>
      <t>湘炉小馆</t>
    </r>
  </si>
  <si>
    <r>
      <rPr>
        <sz val="10"/>
        <rFont val="微软雅黑"/>
        <family val="2"/>
        <charset val="134"/>
      </rPr>
      <t>唐玉凤</t>
    </r>
  </si>
  <si>
    <r>
      <rPr>
        <sz val="10"/>
        <rFont val="微软雅黑"/>
        <family val="2"/>
        <charset val="134"/>
      </rPr>
      <t>美国纽百伦</t>
    </r>
  </si>
  <si>
    <r>
      <rPr>
        <sz val="10"/>
        <rFont val="微软雅黑"/>
        <family val="2"/>
        <charset val="134"/>
      </rPr>
      <t>洪玮</t>
    </r>
  </si>
  <si>
    <r>
      <rPr>
        <sz val="10"/>
        <rFont val="微软雅黑"/>
        <family val="2"/>
        <charset val="134"/>
      </rPr>
      <t>熙美诚品</t>
    </r>
  </si>
  <si>
    <r>
      <rPr>
        <sz val="10"/>
        <rFont val="微软雅黑"/>
        <family val="2"/>
        <charset val="134"/>
      </rPr>
      <t>合肥养生之家食品有限公司</t>
    </r>
  </si>
  <si>
    <r>
      <rPr>
        <sz val="10"/>
        <rFont val="微软雅黑"/>
        <family val="2"/>
        <charset val="134"/>
      </rPr>
      <t>养生之家</t>
    </r>
  </si>
  <si>
    <r>
      <rPr>
        <sz val="10"/>
        <rFont val="微软雅黑"/>
        <family val="2"/>
        <charset val="134"/>
      </rPr>
      <t>江阿龙</t>
    </r>
  </si>
  <si>
    <r>
      <rPr>
        <sz val="10"/>
        <rFont val="微软雅黑"/>
        <family val="2"/>
        <charset val="134"/>
      </rPr>
      <t>闫铭琛</t>
    </r>
  </si>
  <si>
    <r>
      <rPr>
        <sz val="10"/>
        <rFont val="微软雅黑"/>
        <family val="2"/>
        <charset val="134"/>
      </rPr>
      <t>陕食汇</t>
    </r>
  </si>
  <si>
    <r>
      <rPr>
        <sz val="10"/>
        <rFont val="微软雅黑"/>
        <family val="2"/>
        <charset val="134"/>
      </rPr>
      <t>次主力店</t>
    </r>
  </si>
  <si>
    <r>
      <rPr>
        <sz val="10"/>
        <rFont val="微软雅黑"/>
        <family val="2"/>
        <charset val="134"/>
      </rPr>
      <t>王洪平</t>
    </r>
  </si>
  <si>
    <r>
      <rPr>
        <sz val="10"/>
        <rFont val="微软雅黑"/>
        <family val="2"/>
        <charset val="134"/>
      </rPr>
      <t>儿童业态</t>
    </r>
  </si>
  <si>
    <r>
      <rPr>
        <sz val="10"/>
        <rFont val="微软雅黑"/>
        <family val="2"/>
        <charset val="134"/>
      </rPr>
      <t>意尔康</t>
    </r>
  </si>
  <si>
    <r>
      <rPr>
        <sz val="10"/>
        <rFont val="微软雅黑"/>
        <family val="2"/>
        <charset val="134"/>
      </rPr>
      <t>上海佰草集化妆品有限公司</t>
    </r>
  </si>
  <si>
    <r>
      <rPr>
        <sz val="10"/>
        <rFont val="微软雅黑"/>
        <family val="2"/>
        <charset val="134"/>
      </rPr>
      <t>佰草集</t>
    </r>
  </si>
  <si>
    <r>
      <rPr>
        <sz val="10"/>
        <rFont val="微软雅黑"/>
        <family val="2"/>
        <charset val="134"/>
      </rPr>
      <t>骨味坊</t>
    </r>
  </si>
  <si>
    <r>
      <rPr>
        <sz val="10"/>
        <rFont val="微软雅黑"/>
        <family val="2"/>
        <charset val="134"/>
      </rPr>
      <t>成淑坤</t>
    </r>
  </si>
  <si>
    <r>
      <rPr>
        <sz val="10"/>
        <rFont val="微软雅黑"/>
        <family val="2"/>
        <charset val="134"/>
      </rPr>
      <t>林清轩</t>
    </r>
  </si>
  <si>
    <r>
      <rPr>
        <sz val="10"/>
        <rFont val="微软雅黑"/>
        <family val="2"/>
        <charset val="134"/>
      </rPr>
      <t>季新伟</t>
    </r>
  </si>
  <si>
    <r>
      <rPr>
        <sz val="10"/>
        <rFont val="微软雅黑"/>
        <family val="2"/>
        <charset val="134"/>
      </rPr>
      <t>叶卷茶寮</t>
    </r>
  </si>
  <si>
    <r>
      <rPr>
        <sz val="10"/>
        <rFont val="微软雅黑"/>
        <family val="2"/>
        <charset val="134"/>
      </rPr>
      <t>何友红</t>
    </r>
  </si>
  <si>
    <r>
      <rPr>
        <sz val="10"/>
        <rFont val="微软雅黑"/>
        <family val="2"/>
        <charset val="134"/>
      </rPr>
      <t>诚铭记</t>
    </r>
  </si>
  <si>
    <r>
      <rPr>
        <sz val="10"/>
        <rFont val="微软雅黑"/>
        <family val="2"/>
        <charset val="134"/>
      </rPr>
      <t>吴晖</t>
    </r>
  </si>
  <si>
    <r>
      <rPr>
        <sz val="10"/>
        <rFont val="微软雅黑"/>
        <family val="2"/>
        <charset val="134"/>
      </rPr>
      <t>衣百集</t>
    </r>
  </si>
  <si>
    <r>
      <rPr>
        <sz val="10"/>
        <rFont val="微软雅黑"/>
        <family val="2"/>
        <charset val="134"/>
      </rPr>
      <t>刘晗</t>
    </r>
  </si>
  <si>
    <r>
      <rPr>
        <sz val="10"/>
        <rFont val="微软雅黑"/>
        <family val="2"/>
        <charset val="134"/>
      </rPr>
      <t>弥茶</t>
    </r>
  </si>
  <si>
    <r>
      <rPr>
        <sz val="10"/>
        <rFont val="微软雅黑"/>
        <family val="2"/>
        <charset val="134"/>
      </rPr>
      <t>合肥太平鸟服饰营销有限公司</t>
    </r>
  </si>
  <si>
    <r>
      <rPr>
        <sz val="10"/>
        <rFont val="微软雅黑"/>
        <family val="2"/>
        <charset val="134"/>
      </rPr>
      <t>艾美家</t>
    </r>
  </si>
  <si>
    <r>
      <rPr>
        <sz val="10"/>
        <rFont val="微软雅黑"/>
        <family val="2"/>
        <charset val="134"/>
      </rPr>
      <t>陈斌</t>
    </r>
  </si>
  <si>
    <r>
      <rPr>
        <sz val="10"/>
        <rFont val="微软雅黑"/>
        <family val="2"/>
        <charset val="134"/>
      </rPr>
      <t>老庙黄金</t>
    </r>
  </si>
  <si>
    <r>
      <rPr>
        <sz val="10"/>
        <rFont val="微软雅黑"/>
        <family val="2"/>
        <charset val="134"/>
      </rPr>
      <t>菀草壹女装</t>
    </r>
  </si>
  <si>
    <r>
      <rPr>
        <sz val="10"/>
        <rFont val="微软雅黑"/>
        <family val="2"/>
        <charset val="134"/>
      </rPr>
      <t>胡照云</t>
    </r>
  </si>
  <si>
    <r>
      <rPr>
        <sz val="10"/>
        <rFont val="微软雅黑"/>
        <family val="2"/>
        <charset val="134"/>
      </rPr>
      <t>乐町</t>
    </r>
  </si>
  <si>
    <r>
      <rPr>
        <sz val="10"/>
        <rFont val="微软雅黑"/>
        <family val="2"/>
        <charset val="134"/>
      </rPr>
      <t>王洪跃</t>
    </r>
  </si>
  <si>
    <r>
      <rPr>
        <sz val="10"/>
        <rFont val="微软雅黑"/>
        <family val="2"/>
        <charset val="134"/>
      </rPr>
      <t>雅柔</t>
    </r>
  </si>
  <si>
    <r>
      <rPr>
        <sz val="10"/>
        <rFont val="微软雅黑"/>
        <family val="2"/>
        <charset val="134"/>
      </rPr>
      <t>果麦</t>
    </r>
  </si>
  <si>
    <r>
      <rPr>
        <sz val="10"/>
        <rFont val="微软雅黑"/>
        <family val="2"/>
        <charset val="134"/>
      </rPr>
      <t>马启贵</t>
    </r>
  </si>
  <si>
    <r>
      <rPr>
        <sz val="10"/>
        <rFont val="微软雅黑"/>
        <family val="2"/>
        <charset val="134"/>
      </rPr>
      <t>湖南第一印象品牌管理有限公司</t>
    </r>
  </si>
  <si>
    <r>
      <rPr>
        <sz val="10"/>
        <rFont val="微软雅黑"/>
        <family val="2"/>
        <charset val="134"/>
      </rPr>
      <t>第</t>
    </r>
    <r>
      <rPr>
        <sz val="10"/>
        <rFont val="Calibri"/>
        <family val="2"/>
      </rPr>
      <t>1</t>
    </r>
    <r>
      <rPr>
        <sz val="10"/>
        <rFont val="微软雅黑"/>
        <family val="2"/>
        <charset val="134"/>
      </rPr>
      <t>印象</t>
    </r>
  </si>
  <si>
    <r>
      <rPr>
        <sz val="10"/>
        <rFont val="微软雅黑"/>
        <family val="2"/>
        <charset val="134"/>
      </rPr>
      <t>孙记鲍汁饭</t>
    </r>
  </si>
  <si>
    <r>
      <rPr>
        <sz val="10"/>
        <rFont val="微软雅黑"/>
        <family val="2"/>
        <charset val="134"/>
      </rPr>
      <t>唐海飞</t>
    </r>
  </si>
  <si>
    <r>
      <rPr>
        <sz val="10"/>
        <rFont val="微软雅黑"/>
        <family val="2"/>
        <charset val="134"/>
      </rPr>
      <t>三户制造局</t>
    </r>
  </si>
  <si>
    <r>
      <t>75</t>
    </r>
    <r>
      <rPr>
        <sz val="10"/>
        <rFont val="微软雅黑"/>
        <family val="2"/>
        <charset val="134"/>
      </rPr>
      <t>℃</t>
    </r>
  </si>
  <si>
    <r>
      <rPr>
        <sz val="10"/>
        <rFont val="微软雅黑"/>
        <family val="2"/>
        <charset val="134"/>
      </rPr>
      <t>赵霁</t>
    </r>
  </si>
  <si>
    <r>
      <rPr>
        <sz val="10"/>
        <rFont val="微软雅黑"/>
        <family val="2"/>
        <charset val="134"/>
      </rPr>
      <t>亦芮</t>
    </r>
  </si>
  <si>
    <r>
      <rPr>
        <sz val="10"/>
        <rFont val="微软雅黑"/>
        <family val="2"/>
        <charset val="134"/>
      </rPr>
      <t>柳仁常</t>
    </r>
  </si>
  <si>
    <r>
      <rPr>
        <sz val="10"/>
        <rFont val="微软雅黑"/>
        <family val="2"/>
        <charset val="134"/>
      </rPr>
      <t>王青月</t>
    </r>
  </si>
  <si>
    <r>
      <rPr>
        <sz val="10"/>
        <rFont val="微软雅黑"/>
        <family val="2"/>
        <charset val="134"/>
      </rPr>
      <t>酷乐潮玩</t>
    </r>
  </si>
  <si>
    <r>
      <rPr>
        <sz val="10"/>
        <rFont val="微软雅黑"/>
        <family val="2"/>
        <charset val="134"/>
      </rPr>
      <t>谢裕大（合肥）茶叶有限公司</t>
    </r>
  </si>
  <si>
    <r>
      <rPr>
        <sz val="10"/>
        <rFont val="微软雅黑"/>
        <family val="2"/>
        <charset val="134"/>
      </rPr>
      <t>谢裕大</t>
    </r>
  </si>
  <si>
    <r>
      <rPr>
        <sz val="10"/>
        <rFont val="微软雅黑"/>
        <family val="2"/>
        <charset val="134"/>
      </rPr>
      <t>上海允礼商贸有限公司</t>
    </r>
  </si>
  <si>
    <r>
      <rPr>
        <sz val="10"/>
        <rFont val="微软雅黑"/>
        <family val="2"/>
        <charset val="134"/>
      </rPr>
      <t>檀亚琴</t>
    </r>
  </si>
  <si>
    <r>
      <rPr>
        <sz val="10"/>
        <rFont val="微软雅黑"/>
        <family val="2"/>
        <charset val="134"/>
      </rPr>
      <t>念</t>
    </r>
  </si>
  <si>
    <r>
      <rPr>
        <sz val="10"/>
        <rFont val="微软雅黑"/>
        <family val="2"/>
        <charset val="134"/>
      </rPr>
      <t>刘伟生</t>
    </r>
  </si>
  <si>
    <r>
      <rPr>
        <sz val="10"/>
        <rFont val="微软雅黑"/>
        <family val="2"/>
        <charset val="134"/>
      </rPr>
      <t>詹振华</t>
    </r>
  </si>
  <si>
    <r>
      <rPr>
        <sz val="10"/>
        <rFont val="微软雅黑"/>
        <family val="2"/>
        <charset val="134"/>
      </rPr>
      <t>詹记</t>
    </r>
  </si>
  <si>
    <r>
      <rPr>
        <sz val="10"/>
        <rFont val="微软雅黑"/>
        <family val="2"/>
        <charset val="134"/>
      </rPr>
      <t>江南布衣服饰合肥有限公司</t>
    </r>
  </si>
  <si>
    <r>
      <rPr>
        <sz val="10"/>
        <rFont val="微软雅黑"/>
        <family val="2"/>
        <charset val="134"/>
      </rPr>
      <t>柴政</t>
    </r>
  </si>
  <si>
    <r>
      <rPr>
        <sz val="10"/>
        <rFont val="微软雅黑"/>
        <family val="2"/>
        <charset val="134"/>
      </rPr>
      <t>江凤</t>
    </r>
  </si>
  <si>
    <r>
      <rPr>
        <sz val="10"/>
        <rFont val="微软雅黑"/>
        <family val="2"/>
        <charset val="134"/>
      </rPr>
      <t>凡源钟表</t>
    </r>
  </si>
  <si>
    <r>
      <rPr>
        <sz val="10"/>
        <rFont val="微软雅黑"/>
        <family val="2"/>
        <charset val="134"/>
      </rPr>
      <t>陈雷</t>
    </r>
  </si>
  <si>
    <r>
      <rPr>
        <sz val="10"/>
        <rFont val="微软雅黑"/>
        <family val="2"/>
        <charset val="134"/>
      </rPr>
      <t>张如婷</t>
    </r>
  </si>
  <si>
    <r>
      <rPr>
        <sz val="10"/>
        <rFont val="微软雅黑"/>
        <family val="2"/>
        <charset val="134"/>
      </rPr>
      <t>余刘东</t>
    </r>
  </si>
  <si>
    <r>
      <rPr>
        <sz val="10"/>
        <rFont val="微软雅黑"/>
        <family val="2"/>
        <charset val="134"/>
      </rPr>
      <t>孔伟星</t>
    </r>
  </si>
  <si>
    <r>
      <rPr>
        <sz val="10"/>
        <rFont val="微软雅黑"/>
        <family val="2"/>
        <charset val="134"/>
      </rPr>
      <t>张红</t>
    </r>
  </si>
  <si>
    <r>
      <rPr>
        <sz val="10"/>
        <rFont val="微软雅黑"/>
        <family val="2"/>
        <charset val="134"/>
      </rPr>
      <t>朱其干</t>
    </r>
  </si>
  <si>
    <r>
      <rPr>
        <sz val="10"/>
        <rFont val="微软雅黑"/>
        <family val="2"/>
        <charset val="134"/>
      </rPr>
      <t>那时美发</t>
    </r>
  </si>
  <si>
    <r>
      <rPr>
        <sz val="10"/>
        <rFont val="微软雅黑"/>
        <family val="2"/>
        <charset val="134"/>
      </rPr>
      <t>张华</t>
    </r>
  </si>
  <si>
    <r>
      <rPr>
        <sz val="10"/>
        <rFont val="微软雅黑"/>
        <family val="2"/>
        <charset val="134"/>
      </rPr>
      <t>安徽省澳星眼镜有限公司</t>
    </r>
  </si>
  <si>
    <r>
      <rPr>
        <sz val="10"/>
        <rFont val="微软雅黑"/>
        <family val="2"/>
        <charset val="134"/>
      </rPr>
      <t>博士眼镜</t>
    </r>
  </si>
  <si>
    <r>
      <rPr>
        <sz val="10"/>
        <rFont val="微软雅黑"/>
        <family val="2"/>
        <charset val="134"/>
      </rPr>
      <t>徐梅</t>
    </r>
  </si>
  <si>
    <r>
      <rPr>
        <sz val="10"/>
        <rFont val="微软雅黑"/>
        <family val="2"/>
        <charset val="134"/>
      </rPr>
      <t>宝妈时光</t>
    </r>
  </si>
  <si>
    <r>
      <rPr>
        <sz val="10"/>
        <rFont val="微软雅黑"/>
        <family val="2"/>
        <charset val="134"/>
      </rPr>
      <t>陈丰</t>
    </r>
  </si>
  <si>
    <r>
      <rPr>
        <sz val="10"/>
        <rFont val="微软雅黑"/>
        <family val="2"/>
        <charset val="134"/>
      </rPr>
      <t>汤鹏</t>
    </r>
  </si>
  <si>
    <r>
      <rPr>
        <sz val="10"/>
        <rFont val="微软雅黑"/>
        <family val="2"/>
        <charset val="134"/>
      </rPr>
      <t>海澜</t>
    </r>
    <r>
      <rPr>
        <sz val="10"/>
        <rFont val="Calibri"/>
        <family val="2"/>
      </rPr>
      <t>jeans</t>
    </r>
  </si>
  <si>
    <r>
      <rPr>
        <sz val="10"/>
        <rFont val="微软雅黑"/>
        <family val="2"/>
        <charset val="134"/>
      </rPr>
      <t>黄大维</t>
    </r>
  </si>
  <si>
    <r>
      <t>IDEAL</t>
    </r>
    <r>
      <rPr>
        <sz val="10"/>
        <rFont val="微软雅黑"/>
        <family val="2"/>
        <charset val="134"/>
      </rPr>
      <t>阿蒂妖</t>
    </r>
  </si>
  <si>
    <r>
      <rPr>
        <sz val="10"/>
        <rFont val="微软雅黑"/>
        <family val="2"/>
        <charset val="134"/>
      </rPr>
      <t>合肥市超港食品有限公司</t>
    </r>
  </si>
  <si>
    <r>
      <rPr>
        <sz val="10"/>
        <rFont val="微软雅黑"/>
        <family val="2"/>
        <charset val="134"/>
      </rPr>
      <t>乐滋</t>
    </r>
  </si>
  <si>
    <r>
      <rPr>
        <sz val="10"/>
        <rFont val="微软雅黑"/>
        <family val="2"/>
        <charset val="134"/>
      </rPr>
      <t>周辉</t>
    </r>
  </si>
  <si>
    <r>
      <rPr>
        <sz val="10"/>
        <rFont val="微软雅黑"/>
        <family val="2"/>
        <charset val="134"/>
      </rPr>
      <t>久岁伴</t>
    </r>
  </si>
  <si>
    <r>
      <rPr>
        <sz val="10"/>
        <rFont val="微软雅黑"/>
        <family val="2"/>
        <charset val="134"/>
      </rPr>
      <t>谢瑞麟</t>
    </r>
  </si>
  <si>
    <r>
      <rPr>
        <sz val="10"/>
        <rFont val="微软雅黑"/>
        <family val="2"/>
        <charset val="134"/>
      </rPr>
      <t>陈光金</t>
    </r>
  </si>
  <si>
    <r>
      <rPr>
        <sz val="10"/>
        <rFont val="微软雅黑"/>
        <family val="2"/>
        <charset val="134"/>
      </rPr>
      <t>如意馄饨</t>
    </r>
  </si>
  <si>
    <r>
      <rPr>
        <sz val="10"/>
        <rFont val="微软雅黑"/>
        <family val="2"/>
        <charset val="134"/>
      </rPr>
      <t>高平</t>
    </r>
  </si>
  <si>
    <r>
      <rPr>
        <sz val="10"/>
        <rFont val="微软雅黑"/>
        <family val="2"/>
        <charset val="134"/>
      </rPr>
      <t>豪杰士</t>
    </r>
  </si>
  <si>
    <r>
      <rPr>
        <sz val="10"/>
        <rFont val="微软雅黑"/>
        <family val="2"/>
        <charset val="134"/>
      </rPr>
      <t>吴琼</t>
    </r>
  </si>
  <si>
    <r>
      <rPr>
        <sz val="10"/>
        <rFont val="微软雅黑"/>
        <family val="2"/>
        <charset val="134"/>
      </rPr>
      <t>丁伟</t>
    </r>
  </si>
  <si>
    <r>
      <rPr>
        <sz val="10"/>
        <rFont val="微软雅黑"/>
        <family val="2"/>
        <charset val="134"/>
      </rPr>
      <t>鸿记煌</t>
    </r>
  </si>
  <si>
    <r>
      <rPr>
        <sz val="10"/>
        <rFont val="微软雅黑"/>
        <family val="2"/>
        <charset val="134"/>
      </rPr>
      <t>谢丽蓉</t>
    </r>
  </si>
  <si>
    <r>
      <rPr>
        <sz val="10"/>
        <rFont val="微软雅黑"/>
        <family val="2"/>
        <charset val="134"/>
      </rPr>
      <t>黄至敏</t>
    </r>
  </si>
  <si>
    <r>
      <rPr>
        <sz val="10"/>
        <rFont val="微软雅黑"/>
        <family val="2"/>
        <charset val="134"/>
      </rPr>
      <t>本涩</t>
    </r>
  </si>
  <si>
    <r>
      <rPr>
        <sz val="10"/>
        <rFont val="微软雅黑"/>
        <family val="2"/>
        <charset val="134"/>
      </rPr>
      <t>固定递增率</t>
    </r>
  </si>
  <si>
    <r>
      <rPr>
        <sz val="10"/>
        <rFont val="微软雅黑"/>
        <family val="2"/>
        <charset val="134"/>
      </rPr>
      <t>张飞</t>
    </r>
  </si>
  <si>
    <r>
      <rPr>
        <sz val="10"/>
        <rFont val="微软雅黑"/>
        <family val="2"/>
        <charset val="134"/>
      </rPr>
      <t>华为</t>
    </r>
  </si>
  <si>
    <r>
      <rPr>
        <sz val="10"/>
        <rFont val="微软雅黑"/>
        <family val="2"/>
        <charset val="134"/>
      </rPr>
      <t>沈晨曦</t>
    </r>
  </si>
  <si>
    <r>
      <rPr>
        <sz val="10"/>
        <rFont val="微软雅黑"/>
        <family val="2"/>
        <charset val="134"/>
      </rPr>
      <t>缪永成</t>
    </r>
  </si>
  <si>
    <r>
      <rPr>
        <sz val="10"/>
        <rFont val="微软雅黑"/>
        <family val="2"/>
        <charset val="134"/>
      </rPr>
      <t>缪师傅</t>
    </r>
  </si>
  <si>
    <r>
      <rPr>
        <sz val="10"/>
        <rFont val="微软雅黑"/>
        <family val="2"/>
        <charset val="134"/>
      </rPr>
      <t>杨军</t>
    </r>
  </si>
  <si>
    <r>
      <rPr>
        <sz val="10"/>
        <rFont val="微软雅黑"/>
        <family val="2"/>
        <charset val="134"/>
      </rPr>
      <t>弹个车</t>
    </r>
  </si>
  <si>
    <r>
      <rPr>
        <sz val="10"/>
        <rFont val="微软雅黑"/>
        <family val="2"/>
        <charset val="134"/>
      </rPr>
      <t>张义</t>
    </r>
  </si>
  <si>
    <r>
      <rPr>
        <sz val="10"/>
        <rFont val="微软雅黑"/>
        <family val="2"/>
        <charset val="134"/>
      </rPr>
      <t>韩宫宴</t>
    </r>
  </si>
  <si>
    <r>
      <rPr>
        <sz val="10"/>
        <rFont val="微软雅黑"/>
        <family val="2"/>
        <charset val="134"/>
      </rPr>
      <t>羊满堂</t>
    </r>
  </si>
  <si>
    <r>
      <rPr>
        <sz val="10"/>
        <rFont val="微软雅黑"/>
        <family val="2"/>
        <charset val="134"/>
      </rPr>
      <t>赵欣</t>
    </r>
  </si>
  <si>
    <r>
      <rPr>
        <sz val="10"/>
        <rFont val="微软雅黑"/>
        <family val="2"/>
        <charset val="134"/>
      </rPr>
      <t>糊世刺身</t>
    </r>
  </si>
  <si>
    <r>
      <rPr>
        <sz val="10"/>
        <rFont val="微软雅黑"/>
        <family val="2"/>
        <charset val="134"/>
      </rPr>
      <t>周雪松</t>
    </r>
  </si>
  <si>
    <r>
      <rPr>
        <sz val="10"/>
        <rFont val="微软雅黑"/>
        <family val="2"/>
        <charset val="134"/>
      </rPr>
      <t>简逸照相馆</t>
    </r>
  </si>
  <si>
    <r>
      <rPr>
        <sz val="10"/>
        <rFont val="微软雅黑"/>
        <family val="2"/>
        <charset val="134"/>
      </rPr>
      <t>张传矿</t>
    </r>
  </si>
  <si>
    <r>
      <rPr>
        <sz val="10"/>
        <rFont val="微软雅黑"/>
        <family val="2"/>
        <charset val="134"/>
      </rPr>
      <t>阿凤姐</t>
    </r>
  </si>
  <si>
    <r>
      <rPr>
        <sz val="10"/>
        <rFont val="微软雅黑"/>
        <family val="2"/>
        <charset val="134"/>
      </rPr>
      <t>何春晓</t>
    </r>
  </si>
  <si>
    <r>
      <rPr>
        <sz val="10"/>
        <rFont val="微软雅黑"/>
        <family val="2"/>
        <charset val="134"/>
      </rPr>
      <t>张士查</t>
    </r>
  </si>
  <si>
    <r>
      <rPr>
        <sz val="10"/>
        <rFont val="微软雅黑"/>
        <family val="2"/>
        <charset val="134"/>
      </rPr>
      <t>杨国福麻辣烫</t>
    </r>
  </si>
  <si>
    <r>
      <rPr>
        <sz val="10"/>
        <rFont val="微软雅黑"/>
        <family val="2"/>
        <charset val="134"/>
      </rPr>
      <t>安徽瑞龙升汽车销售服务有限公司</t>
    </r>
  </si>
  <si>
    <r>
      <rPr>
        <sz val="10"/>
        <rFont val="微软雅黑"/>
        <family val="2"/>
        <charset val="134"/>
      </rPr>
      <t>来靓车</t>
    </r>
  </si>
  <si>
    <r>
      <rPr>
        <sz val="10"/>
        <rFont val="微软雅黑"/>
        <family val="2"/>
        <charset val="134"/>
      </rPr>
      <t>赵倩倩</t>
    </r>
  </si>
  <si>
    <r>
      <rPr>
        <sz val="10"/>
        <rFont val="微软雅黑"/>
        <family val="2"/>
        <charset val="134"/>
      </rPr>
      <t>梵妳卡波</t>
    </r>
  </si>
  <si>
    <r>
      <rPr>
        <sz val="10"/>
        <rFont val="微软雅黑"/>
        <family val="2"/>
        <charset val="134"/>
      </rPr>
      <t>胡春香</t>
    </r>
  </si>
  <si>
    <r>
      <rPr>
        <sz val="10"/>
        <rFont val="微软雅黑"/>
        <family val="2"/>
        <charset val="134"/>
      </rPr>
      <t>德牌</t>
    </r>
  </si>
  <si>
    <r>
      <rPr>
        <sz val="10"/>
        <rFont val="微软雅黑"/>
        <family val="2"/>
        <charset val="134"/>
      </rPr>
      <t>严自坤</t>
    </r>
  </si>
  <si>
    <r>
      <rPr>
        <sz val="10"/>
        <rFont val="微软雅黑"/>
        <family val="2"/>
        <charset val="134"/>
      </rPr>
      <t>欧诺拉</t>
    </r>
  </si>
  <si>
    <r>
      <rPr>
        <sz val="10"/>
        <rFont val="微软雅黑"/>
        <family val="2"/>
        <charset val="134"/>
      </rPr>
      <t>方红霞</t>
    </r>
  </si>
  <si>
    <r>
      <rPr>
        <sz val="10"/>
        <rFont val="微软雅黑"/>
        <family val="2"/>
        <charset val="134"/>
      </rPr>
      <t>黄记煌</t>
    </r>
  </si>
  <si>
    <r>
      <rPr>
        <sz val="10"/>
        <rFont val="微软雅黑"/>
        <family val="2"/>
        <charset val="134"/>
      </rPr>
      <t>李金虎</t>
    </r>
  </si>
  <si>
    <r>
      <rPr>
        <sz val="10"/>
        <rFont val="微软雅黑"/>
        <family val="2"/>
        <charset val="134"/>
      </rPr>
      <t>绝对牛</t>
    </r>
    <r>
      <rPr>
        <sz val="10"/>
        <rFont val="Calibri"/>
        <family val="2"/>
      </rPr>
      <t>5D</t>
    </r>
    <r>
      <rPr>
        <sz val="10"/>
        <rFont val="微软雅黑"/>
        <family val="2"/>
        <charset val="134"/>
      </rPr>
      <t>光影</t>
    </r>
  </si>
  <si>
    <r>
      <rPr>
        <sz val="10"/>
        <rFont val="微软雅黑"/>
        <family val="2"/>
        <charset val="134"/>
      </rPr>
      <t>合肥采蝶轩企业管理服务有限公司</t>
    </r>
  </si>
  <si>
    <r>
      <rPr>
        <sz val="10"/>
        <rFont val="微软雅黑"/>
        <family val="2"/>
        <charset val="134"/>
      </rPr>
      <t>巴莉甜甜</t>
    </r>
  </si>
  <si>
    <r>
      <rPr>
        <sz val="10"/>
        <rFont val="微软雅黑"/>
        <family val="2"/>
        <charset val="134"/>
      </rPr>
      <t>上海子搏体育用品有限公司</t>
    </r>
  </si>
  <si>
    <r>
      <rPr>
        <sz val="10"/>
        <rFont val="微软雅黑"/>
        <family val="2"/>
        <charset val="134"/>
      </rPr>
      <t>费闻祺</t>
    </r>
  </si>
  <si>
    <r>
      <rPr>
        <sz val="10"/>
        <rFont val="微软雅黑"/>
        <family val="2"/>
        <charset val="134"/>
      </rPr>
      <t>优格丽</t>
    </r>
  </si>
  <si>
    <r>
      <rPr>
        <sz val="10"/>
        <rFont val="微软雅黑"/>
        <family val="2"/>
        <charset val="134"/>
      </rPr>
      <t>陈华友</t>
    </r>
  </si>
  <si>
    <r>
      <rPr>
        <sz val="10"/>
        <rFont val="微软雅黑"/>
        <family val="2"/>
        <charset val="134"/>
      </rPr>
      <t>安徽歌瑞森电子商务有限公司</t>
    </r>
  </si>
  <si>
    <r>
      <rPr>
        <sz val="10"/>
        <rFont val="微软雅黑"/>
        <family val="2"/>
        <charset val="134"/>
      </rPr>
      <t>歌瑞森</t>
    </r>
  </si>
  <si>
    <r>
      <rPr>
        <sz val="10"/>
        <rFont val="微软雅黑"/>
        <family val="2"/>
        <charset val="134"/>
      </rPr>
      <t>邱云峰</t>
    </r>
  </si>
  <si>
    <r>
      <rPr>
        <sz val="10"/>
        <rFont val="微软雅黑"/>
        <family val="2"/>
        <charset val="134"/>
      </rPr>
      <t>董慧</t>
    </r>
  </si>
  <si>
    <r>
      <rPr>
        <sz val="10"/>
        <rFont val="微软雅黑"/>
        <family val="2"/>
        <charset val="134"/>
      </rPr>
      <t>宁波雅戈尔服饰有限公司</t>
    </r>
  </si>
  <si>
    <r>
      <rPr>
        <sz val="10"/>
        <rFont val="微软雅黑"/>
        <family val="2"/>
        <charset val="134"/>
      </rPr>
      <t>雅戈尔</t>
    </r>
    <r>
      <rPr>
        <sz val="10"/>
        <rFont val="Calibri"/>
        <family val="2"/>
      </rPr>
      <t>+MAYOR+Hart Schaffner Marx</t>
    </r>
  </si>
  <si>
    <r>
      <rPr>
        <sz val="10"/>
        <rFont val="微软雅黑"/>
        <family val="2"/>
        <charset val="134"/>
      </rPr>
      <t>毛立军</t>
    </r>
  </si>
  <si>
    <r>
      <rPr>
        <sz val="10"/>
        <rFont val="微软雅黑"/>
        <family val="2"/>
        <charset val="134"/>
      </rPr>
      <t>红蜻蜓</t>
    </r>
    <r>
      <rPr>
        <sz val="10"/>
        <rFont val="Calibri"/>
        <family val="2"/>
      </rPr>
      <t>(</t>
    </r>
    <r>
      <rPr>
        <sz val="10"/>
        <rFont val="微软雅黑"/>
        <family val="2"/>
        <charset val="134"/>
      </rPr>
      <t>鞋</t>
    </r>
    <r>
      <rPr>
        <sz val="10"/>
        <rFont val="Calibri"/>
        <family val="2"/>
      </rPr>
      <t>)</t>
    </r>
  </si>
  <si>
    <r>
      <rPr>
        <sz val="10"/>
        <rFont val="微软雅黑"/>
        <family val="2"/>
        <charset val="134"/>
      </rPr>
      <t>杨晓冉</t>
    </r>
  </si>
  <si>
    <r>
      <rPr>
        <sz val="10"/>
        <rFont val="微软雅黑"/>
        <family val="2"/>
        <charset val="134"/>
      </rPr>
      <t>膳梨堂</t>
    </r>
  </si>
  <si>
    <r>
      <rPr>
        <sz val="10"/>
        <rFont val="微软雅黑"/>
        <family val="2"/>
        <charset val="134"/>
      </rPr>
      <t>张涛</t>
    </r>
  </si>
  <si>
    <r>
      <rPr>
        <sz val="10"/>
        <rFont val="微软雅黑"/>
        <family val="2"/>
        <charset val="134"/>
      </rPr>
      <t>蜀佰川串串香</t>
    </r>
  </si>
  <si>
    <r>
      <rPr>
        <sz val="10"/>
        <rFont val="微软雅黑"/>
        <family val="2"/>
        <charset val="134"/>
      </rPr>
      <t>徐靖文</t>
    </r>
  </si>
  <si>
    <r>
      <rPr>
        <sz val="10"/>
        <rFont val="微软雅黑"/>
        <family val="2"/>
        <charset val="134"/>
      </rPr>
      <t>徽小厨桃源里</t>
    </r>
    <r>
      <rPr>
        <sz val="10"/>
        <rFont val="Calibri"/>
        <family val="2"/>
      </rPr>
      <t>+</t>
    </r>
    <r>
      <rPr>
        <sz val="10"/>
        <rFont val="微软雅黑"/>
        <family val="2"/>
        <charset val="134"/>
      </rPr>
      <t>越兰香</t>
    </r>
  </si>
  <si>
    <r>
      <rPr>
        <sz val="10"/>
        <rFont val="微软雅黑"/>
        <family val="2"/>
        <charset val="134"/>
      </rPr>
      <t>徐亚辉</t>
    </r>
  </si>
  <si>
    <r>
      <rPr>
        <sz val="10"/>
        <rFont val="微软雅黑"/>
        <family val="2"/>
        <charset val="134"/>
      </rPr>
      <t>雅赞</t>
    </r>
  </si>
  <si>
    <r>
      <rPr>
        <sz val="10"/>
        <rFont val="微软雅黑"/>
        <family val="2"/>
        <charset val="134"/>
      </rPr>
      <t>陶春艳</t>
    </r>
  </si>
  <si>
    <r>
      <rPr>
        <sz val="10"/>
        <rFont val="微软雅黑"/>
        <family val="2"/>
        <charset val="134"/>
      </rPr>
      <t>麦吉丽</t>
    </r>
  </si>
  <si>
    <r>
      <rPr>
        <sz val="10"/>
        <rFont val="微软雅黑"/>
        <family val="2"/>
        <charset val="134"/>
      </rPr>
      <t>王亚超</t>
    </r>
  </si>
  <si>
    <r>
      <t>ZM</t>
    </r>
    <r>
      <rPr>
        <sz val="10"/>
        <rFont val="微软雅黑"/>
        <family val="2"/>
        <charset val="134"/>
      </rPr>
      <t>工作室</t>
    </r>
  </si>
  <si>
    <r>
      <rPr>
        <sz val="10"/>
        <rFont val="微软雅黑"/>
        <family val="2"/>
        <charset val="134"/>
      </rPr>
      <t>檀丽</t>
    </r>
  </si>
  <si>
    <r>
      <rPr>
        <sz val="10"/>
        <rFont val="微软雅黑"/>
        <family val="2"/>
        <charset val="134"/>
      </rPr>
      <t>德康大药房</t>
    </r>
  </si>
  <si>
    <r>
      <rPr>
        <sz val="10"/>
        <rFont val="微软雅黑"/>
        <family val="2"/>
        <charset val="134"/>
      </rPr>
      <t>钟芳芳</t>
    </r>
  </si>
  <si>
    <r>
      <rPr>
        <sz val="10"/>
        <rFont val="微软雅黑"/>
        <family val="2"/>
        <charset val="134"/>
      </rPr>
      <t>汪维芳</t>
    </r>
  </si>
  <si>
    <r>
      <rPr>
        <sz val="10"/>
        <rFont val="微软雅黑"/>
        <family val="2"/>
        <charset val="134"/>
      </rPr>
      <t>小菜园</t>
    </r>
  </si>
  <si>
    <r>
      <rPr>
        <sz val="10"/>
        <rFont val="微软雅黑"/>
        <family val="2"/>
        <charset val="134"/>
      </rPr>
      <t>臧振好</t>
    </r>
  </si>
  <si>
    <r>
      <rPr>
        <sz val="10"/>
        <rFont val="微软雅黑"/>
        <family val="2"/>
        <charset val="134"/>
      </rPr>
      <t>咕嘟草帽鱼</t>
    </r>
  </si>
  <si>
    <r>
      <rPr>
        <sz val="10"/>
        <rFont val="微软雅黑"/>
        <family val="2"/>
        <charset val="134"/>
      </rPr>
      <t>玺福</t>
    </r>
  </si>
  <si>
    <r>
      <rPr>
        <sz val="10"/>
        <rFont val="微软雅黑"/>
        <family val="2"/>
        <charset val="134"/>
      </rPr>
      <t>吴翔</t>
    </r>
  </si>
  <si>
    <r>
      <rPr>
        <sz val="10"/>
        <rFont val="微软雅黑"/>
        <family val="2"/>
        <charset val="134"/>
      </rPr>
      <t>淮上豆府</t>
    </r>
  </si>
  <si>
    <r>
      <rPr>
        <sz val="10"/>
        <rFont val="微软雅黑"/>
        <family val="2"/>
        <charset val="134"/>
      </rPr>
      <t>薛丽芸</t>
    </r>
  </si>
  <si>
    <r>
      <rPr>
        <sz val="10"/>
        <rFont val="微软雅黑"/>
        <family val="2"/>
        <charset val="134"/>
      </rPr>
      <t>呷哺呷哺餐饮管理（上海）有限公司</t>
    </r>
  </si>
  <si>
    <r>
      <rPr>
        <sz val="10"/>
        <rFont val="微软雅黑"/>
        <family val="2"/>
        <charset val="134"/>
      </rPr>
      <t>呷哺呷哺</t>
    </r>
  </si>
  <si>
    <r>
      <rPr>
        <sz val="10"/>
        <rFont val="微软雅黑"/>
        <family val="2"/>
        <charset val="134"/>
      </rPr>
      <t>王君</t>
    </r>
  </si>
  <si>
    <r>
      <rPr>
        <sz val="10"/>
        <rFont val="微软雅黑"/>
        <family val="2"/>
        <charset val="134"/>
      </rPr>
      <t>多走路</t>
    </r>
  </si>
  <si>
    <r>
      <t>1F-</t>
    </r>
    <r>
      <rPr>
        <sz val="10"/>
        <rFont val="微软雅黑"/>
        <family val="2"/>
        <charset val="134"/>
      </rPr>
      <t>次主</t>
    </r>
    <r>
      <rPr>
        <sz val="10"/>
        <rFont val="Calibri"/>
        <family val="2"/>
      </rPr>
      <t>1</t>
    </r>
  </si>
  <si>
    <r>
      <rPr>
        <sz val="10"/>
        <rFont val="微软雅黑"/>
        <family val="2"/>
        <charset val="134"/>
      </rPr>
      <t>闫绍旺</t>
    </r>
  </si>
  <si>
    <r>
      <rPr>
        <sz val="10"/>
        <rFont val="微软雅黑"/>
        <family val="2"/>
        <charset val="134"/>
      </rPr>
      <t>珊瑚码头</t>
    </r>
  </si>
  <si>
    <r>
      <rPr>
        <sz val="10"/>
        <rFont val="微软雅黑"/>
        <family val="2"/>
        <charset val="134"/>
      </rPr>
      <t>苏州瑞艾可餐饮管理服务有限公司</t>
    </r>
  </si>
  <si>
    <r>
      <rPr>
        <sz val="10"/>
        <rFont val="微软雅黑"/>
        <family val="2"/>
        <charset val="134"/>
      </rPr>
      <t>味汁源</t>
    </r>
  </si>
  <si>
    <r>
      <rPr>
        <sz val="10"/>
        <rFont val="微软雅黑"/>
        <family val="2"/>
        <charset val="134"/>
      </rPr>
      <t>厨滋味</t>
    </r>
  </si>
  <si>
    <r>
      <rPr>
        <sz val="10"/>
        <rFont val="微软雅黑"/>
        <family val="2"/>
        <charset val="134"/>
      </rPr>
      <t>刘林楠</t>
    </r>
  </si>
  <si>
    <r>
      <rPr>
        <sz val="10"/>
        <rFont val="微软雅黑"/>
        <family val="2"/>
        <charset val="134"/>
      </rPr>
      <t>唯你宝贝</t>
    </r>
  </si>
  <si>
    <r>
      <rPr>
        <sz val="10"/>
        <rFont val="微软雅黑"/>
        <family val="2"/>
        <charset val="134"/>
      </rPr>
      <t>安徽仲璇电子科技有限公司</t>
    </r>
  </si>
  <si>
    <r>
      <rPr>
        <sz val="10"/>
        <rFont val="微软雅黑"/>
        <family val="2"/>
        <charset val="134"/>
      </rPr>
      <t>仲璇</t>
    </r>
  </si>
  <si>
    <r>
      <rPr>
        <sz val="10"/>
        <rFont val="微软雅黑"/>
        <family val="2"/>
        <charset val="134"/>
      </rPr>
      <t>深圳市西遇时尚服饰有限公司</t>
    </r>
  </si>
  <si>
    <r>
      <t>funlink+westlink</t>
    </r>
    <r>
      <rPr>
        <sz val="10"/>
        <rFont val="微软雅黑"/>
        <family val="2"/>
        <charset val="134"/>
      </rPr>
      <t>集合店</t>
    </r>
  </si>
  <si>
    <r>
      <rPr>
        <sz val="10"/>
        <rFont val="微软雅黑"/>
        <family val="2"/>
        <charset val="134"/>
      </rPr>
      <t>潘锋</t>
    </r>
  </si>
  <si>
    <r>
      <rPr>
        <sz val="10"/>
        <rFont val="微软雅黑"/>
        <family val="2"/>
        <charset val="134"/>
      </rPr>
      <t>正新鸡排</t>
    </r>
    <r>
      <rPr>
        <sz val="10"/>
        <rFont val="Calibri"/>
        <family val="2"/>
      </rPr>
      <t>+</t>
    </r>
    <r>
      <rPr>
        <sz val="10"/>
        <rFont val="微软雅黑"/>
        <family val="2"/>
        <charset val="134"/>
      </rPr>
      <t>绝味鸭脖</t>
    </r>
  </si>
  <si>
    <r>
      <rPr>
        <sz val="10"/>
        <rFont val="微软雅黑"/>
        <family val="2"/>
        <charset val="134"/>
      </rPr>
      <t>冯敏</t>
    </r>
  </si>
  <si>
    <r>
      <rPr>
        <sz val="10"/>
        <rFont val="微软雅黑"/>
        <family val="2"/>
        <charset val="134"/>
      </rPr>
      <t>食草堂</t>
    </r>
  </si>
  <si>
    <r>
      <rPr>
        <sz val="10"/>
        <rFont val="微软雅黑"/>
        <family val="2"/>
        <charset val="134"/>
      </rPr>
      <t>陈丽丽</t>
    </r>
  </si>
  <si>
    <r>
      <rPr>
        <sz val="10"/>
        <rFont val="微软雅黑"/>
        <family val="2"/>
        <charset val="134"/>
      </rPr>
      <t>程祖刚</t>
    </r>
  </si>
  <si>
    <r>
      <rPr>
        <sz val="10"/>
        <rFont val="微软雅黑"/>
        <family val="2"/>
        <charset val="134"/>
      </rPr>
      <t>严厨</t>
    </r>
  </si>
  <si>
    <r>
      <rPr>
        <sz val="10"/>
        <rFont val="微软雅黑"/>
        <family val="2"/>
        <charset val="134"/>
      </rPr>
      <t>拉夏贝尔服饰（太仓）有限公司</t>
    </r>
  </si>
  <si>
    <r>
      <rPr>
        <sz val="10"/>
        <rFont val="微软雅黑"/>
        <family val="2"/>
        <charset val="134"/>
      </rPr>
      <t>郭学佳</t>
    </r>
  </si>
  <si>
    <r>
      <rPr>
        <sz val="10"/>
        <rFont val="微软雅黑"/>
        <family val="2"/>
        <charset val="134"/>
      </rPr>
      <t>合肥市滨百菁优鞋业销售有限公司</t>
    </r>
  </si>
  <si>
    <r>
      <rPr>
        <sz val="10"/>
        <rFont val="微软雅黑"/>
        <family val="2"/>
        <charset val="134"/>
      </rPr>
      <t>百丽</t>
    </r>
  </si>
  <si>
    <r>
      <rPr>
        <sz val="10"/>
        <rFont val="微软雅黑"/>
        <family val="2"/>
        <charset val="134"/>
      </rPr>
      <t>合肥市茂伊菁品商贸有限公司</t>
    </r>
  </si>
  <si>
    <r>
      <rPr>
        <sz val="10"/>
        <rFont val="微软雅黑"/>
        <family val="2"/>
        <charset val="134"/>
      </rPr>
      <t>天美意</t>
    </r>
  </si>
  <si>
    <r>
      <rPr>
        <sz val="10"/>
        <rFont val="微软雅黑"/>
        <family val="2"/>
        <charset val="134"/>
      </rPr>
      <t>南京泛之澜贸易有限公司</t>
    </r>
  </si>
  <si>
    <r>
      <rPr>
        <sz val="10"/>
        <rFont val="微软雅黑"/>
        <family val="2"/>
        <charset val="134"/>
      </rPr>
      <t>科柏妮</t>
    </r>
  </si>
  <si>
    <r>
      <rPr>
        <sz val="10"/>
        <rFont val="微软雅黑"/>
        <family val="2"/>
        <charset val="134"/>
      </rPr>
      <t>安徽苏宁易购销售有限公司</t>
    </r>
  </si>
  <si>
    <r>
      <rPr>
        <sz val="10"/>
        <rFont val="微软雅黑"/>
        <family val="2"/>
        <charset val="134"/>
      </rPr>
      <t>苏宁易购</t>
    </r>
  </si>
  <si>
    <r>
      <rPr>
        <sz val="10"/>
        <rFont val="微软雅黑"/>
        <family val="2"/>
        <charset val="134"/>
      </rPr>
      <t>主力店</t>
    </r>
  </si>
  <si>
    <r>
      <rPr>
        <sz val="10"/>
        <rFont val="微软雅黑"/>
        <family val="2"/>
        <charset val="134"/>
      </rPr>
      <t>合肥尚佳餐饮管理有限公司</t>
    </r>
  </si>
  <si>
    <r>
      <rPr>
        <sz val="10"/>
        <rFont val="微软雅黑"/>
        <family val="2"/>
        <charset val="134"/>
      </rPr>
      <t>小牧谣</t>
    </r>
  </si>
  <si>
    <r>
      <rPr>
        <sz val="10"/>
        <rFont val="微软雅黑"/>
        <family val="2"/>
        <charset val="134"/>
      </rPr>
      <t>邹文定</t>
    </r>
  </si>
  <si>
    <r>
      <rPr>
        <sz val="10"/>
        <rFont val="微软雅黑"/>
        <family val="2"/>
        <charset val="134"/>
      </rPr>
      <t>霄张花甲</t>
    </r>
  </si>
  <si>
    <r>
      <rPr>
        <sz val="10"/>
        <rFont val="微软雅黑"/>
        <family val="2"/>
        <charset val="134"/>
      </rPr>
      <t>合肥共创商贸有限公司</t>
    </r>
  </si>
  <si>
    <r>
      <rPr>
        <sz val="10"/>
        <rFont val="微软雅黑"/>
        <family val="2"/>
        <charset val="134"/>
      </rPr>
      <t>合肥市金禾穗餐饮管理有限公司</t>
    </r>
  </si>
  <si>
    <r>
      <rPr>
        <sz val="10"/>
        <rFont val="微软雅黑"/>
        <family val="2"/>
        <charset val="134"/>
      </rPr>
      <t>仟吉</t>
    </r>
  </si>
  <si>
    <r>
      <rPr>
        <sz val="10"/>
        <rFont val="微软雅黑"/>
        <family val="2"/>
        <charset val="134"/>
      </rPr>
      <t>王冬冬</t>
    </r>
  </si>
  <si>
    <r>
      <rPr>
        <sz val="10"/>
        <rFont val="微软雅黑"/>
        <family val="2"/>
        <charset val="134"/>
      </rPr>
      <t>玛格利塔</t>
    </r>
  </si>
  <si>
    <r>
      <rPr>
        <sz val="10"/>
        <rFont val="微软雅黑"/>
        <family val="2"/>
        <charset val="134"/>
      </rPr>
      <t>谢林</t>
    </r>
  </si>
  <si>
    <r>
      <rPr>
        <sz val="10"/>
        <rFont val="微软雅黑"/>
        <family val="2"/>
        <charset val="134"/>
      </rPr>
      <t>木奈面屋</t>
    </r>
  </si>
  <si>
    <r>
      <rPr>
        <sz val="10"/>
        <rFont val="微软雅黑"/>
        <family val="2"/>
        <charset val="134"/>
      </rPr>
      <t>安徽盛世中安体育用品有限公司</t>
    </r>
  </si>
  <si>
    <r>
      <rPr>
        <sz val="10"/>
        <rFont val="微软雅黑"/>
        <family val="2"/>
        <charset val="134"/>
      </rPr>
      <t>南京荷马贸易有限公司</t>
    </r>
  </si>
  <si>
    <r>
      <rPr>
        <sz val="10"/>
        <rFont val="微软雅黑"/>
        <family val="2"/>
        <charset val="134"/>
      </rPr>
      <t>柒牌有限公司</t>
    </r>
  </si>
  <si>
    <r>
      <rPr>
        <sz val="10"/>
        <rFont val="微软雅黑"/>
        <family val="2"/>
        <charset val="134"/>
      </rPr>
      <t>洪图轩</t>
    </r>
  </si>
  <si>
    <r>
      <rPr>
        <sz val="10"/>
        <rFont val="微软雅黑"/>
        <family val="2"/>
        <charset val="134"/>
      </rPr>
      <t>陈兴俊</t>
    </r>
  </si>
  <si>
    <r>
      <rPr>
        <sz val="10"/>
        <rFont val="微软雅黑"/>
        <family val="2"/>
        <charset val="134"/>
      </rPr>
      <t>潮酷趣品</t>
    </r>
  </si>
  <si>
    <r>
      <rPr>
        <sz val="10"/>
        <rFont val="微软雅黑"/>
        <family val="2"/>
        <charset val="134"/>
      </rPr>
      <t>张现贵</t>
    </r>
  </si>
  <si>
    <r>
      <rPr>
        <sz val="10"/>
        <rFont val="微软雅黑"/>
        <family val="2"/>
        <charset val="134"/>
      </rPr>
      <t>古令</t>
    </r>
  </si>
  <si>
    <r>
      <rPr>
        <sz val="10"/>
        <rFont val="微软雅黑"/>
        <family val="2"/>
        <charset val="134"/>
      </rPr>
      <t>郭海凤</t>
    </r>
  </si>
  <si>
    <r>
      <rPr>
        <sz val="10"/>
        <rFont val="微软雅黑"/>
        <family val="2"/>
        <charset val="134"/>
      </rPr>
      <t>魏丽</t>
    </r>
  </si>
  <si>
    <r>
      <rPr>
        <sz val="10"/>
        <rFont val="微软雅黑"/>
        <family val="2"/>
        <charset val="134"/>
      </rPr>
      <t>林菲尚</t>
    </r>
  </si>
  <si>
    <r>
      <rPr>
        <sz val="10"/>
        <rFont val="微软雅黑"/>
        <family val="2"/>
        <charset val="134"/>
      </rPr>
      <t>刘辉</t>
    </r>
  </si>
  <si>
    <r>
      <rPr>
        <sz val="10"/>
        <rFont val="微软雅黑"/>
        <family val="2"/>
        <charset val="134"/>
      </rPr>
      <t>百变创享乐高儿童创意中心</t>
    </r>
  </si>
  <si>
    <r>
      <rPr>
        <sz val="10"/>
        <rFont val="微软雅黑"/>
        <family val="2"/>
        <charset val="134"/>
      </rPr>
      <t>郑云峰</t>
    </r>
  </si>
  <si>
    <r>
      <rPr>
        <sz val="10"/>
        <rFont val="微软雅黑"/>
        <family val="2"/>
        <charset val="134"/>
      </rPr>
      <t>三福</t>
    </r>
  </si>
  <si>
    <r>
      <rPr>
        <sz val="10"/>
        <rFont val="微软雅黑"/>
        <family val="2"/>
        <charset val="134"/>
      </rPr>
      <t>深圳赫嘉科技开发有限公司</t>
    </r>
  </si>
  <si>
    <r>
      <rPr>
        <sz val="10"/>
        <rFont val="微软雅黑"/>
        <family val="2"/>
        <charset val="134"/>
      </rPr>
      <t>查劲兵</t>
    </r>
  </si>
  <si>
    <r>
      <rPr>
        <sz val="10"/>
        <rFont val="微软雅黑"/>
        <family val="2"/>
        <charset val="134"/>
      </rPr>
      <t>于记香辣虾</t>
    </r>
  </si>
  <si>
    <r>
      <rPr>
        <sz val="10"/>
        <rFont val="微软雅黑"/>
        <family val="2"/>
        <charset val="134"/>
      </rPr>
      <t>方源</t>
    </r>
  </si>
  <si>
    <r>
      <rPr>
        <sz val="10"/>
        <rFont val="微软雅黑"/>
        <family val="2"/>
        <charset val="134"/>
      </rPr>
      <t>鞋柜</t>
    </r>
  </si>
  <si>
    <r>
      <rPr>
        <sz val="10"/>
        <rFont val="微软雅黑"/>
        <family val="2"/>
        <charset val="134"/>
      </rPr>
      <t>杨秀英</t>
    </r>
  </si>
  <si>
    <r>
      <rPr>
        <sz val="10"/>
        <rFont val="微软雅黑"/>
        <family val="2"/>
        <charset val="134"/>
      </rPr>
      <t>皮皮鲁</t>
    </r>
  </si>
  <si>
    <r>
      <rPr>
        <sz val="10"/>
        <rFont val="微软雅黑"/>
        <family val="2"/>
        <charset val="134"/>
      </rPr>
      <t>安徽巢湖渔庄餐饮管理有限公司</t>
    </r>
  </si>
  <si>
    <r>
      <rPr>
        <sz val="10"/>
        <rFont val="微软雅黑"/>
        <family val="2"/>
        <charset val="134"/>
      </rPr>
      <t>巢湖渔庄</t>
    </r>
  </si>
  <si>
    <r>
      <rPr>
        <sz val="10"/>
        <rFont val="微软雅黑"/>
        <family val="2"/>
        <charset val="134"/>
      </rPr>
      <t>赵松</t>
    </r>
  </si>
  <si>
    <r>
      <rPr>
        <sz val="10"/>
        <rFont val="微软雅黑"/>
        <family val="2"/>
        <charset val="134"/>
      </rPr>
      <t>娃娃帝国</t>
    </r>
  </si>
  <si>
    <r>
      <rPr>
        <sz val="10"/>
        <rFont val="微软雅黑"/>
        <family val="2"/>
        <charset val="134"/>
      </rPr>
      <t>王勇</t>
    </r>
  </si>
  <si>
    <r>
      <rPr>
        <sz val="10"/>
        <rFont val="微软雅黑"/>
        <family val="2"/>
        <charset val="134"/>
      </rPr>
      <t>姜小鲜儿怒火无骨鱼</t>
    </r>
  </si>
  <si>
    <r>
      <rPr>
        <sz val="10"/>
        <rFont val="微软雅黑"/>
        <family val="2"/>
        <charset val="134"/>
      </rPr>
      <t>刘浩</t>
    </r>
  </si>
  <si>
    <r>
      <rPr>
        <sz val="10"/>
        <rFont val="微软雅黑"/>
        <family val="2"/>
        <charset val="134"/>
      </rPr>
      <t>萌之拍</t>
    </r>
  </si>
  <si>
    <r>
      <rPr>
        <sz val="10"/>
        <rFont val="微软雅黑"/>
        <family val="2"/>
        <charset val="134"/>
      </rPr>
      <t>合肥西西弗文化传播有限公司庐州大道店</t>
    </r>
  </si>
  <si>
    <r>
      <rPr>
        <sz val="10"/>
        <rFont val="微软雅黑"/>
        <family val="2"/>
        <charset val="134"/>
      </rPr>
      <t>西西弗书店</t>
    </r>
  </si>
  <si>
    <r>
      <rPr>
        <sz val="10"/>
        <rFont val="微软雅黑"/>
        <family val="2"/>
        <charset val="134"/>
      </rPr>
      <t>合肥西绪福斯餐饮管理有限公司庐州大道店</t>
    </r>
  </si>
  <si>
    <r>
      <rPr>
        <sz val="10"/>
        <rFont val="微软雅黑"/>
        <family val="2"/>
        <charset val="134"/>
      </rPr>
      <t>矢量咖啡</t>
    </r>
  </si>
  <si>
    <r>
      <rPr>
        <sz val="10"/>
        <rFont val="微软雅黑"/>
        <family val="2"/>
        <charset val="134"/>
      </rPr>
      <t>郑玉兰</t>
    </r>
  </si>
  <si>
    <r>
      <rPr>
        <sz val="10"/>
        <rFont val="微软雅黑"/>
        <family val="2"/>
        <charset val="134"/>
      </rPr>
      <t>九鼎轩脆毛肚火锅</t>
    </r>
  </si>
  <si>
    <r>
      <rPr>
        <sz val="10"/>
        <rFont val="微软雅黑"/>
        <family val="2"/>
        <charset val="134"/>
      </rPr>
      <t>飒拉商业（上海）有限公司合肥庐州大道分公司</t>
    </r>
  </si>
  <si>
    <r>
      <t>1F-</t>
    </r>
    <r>
      <rPr>
        <sz val="10"/>
        <rFont val="微软雅黑"/>
        <family val="2"/>
        <charset val="134"/>
      </rPr>
      <t>次主</t>
    </r>
    <r>
      <rPr>
        <sz val="10"/>
        <rFont val="Calibri"/>
        <family val="2"/>
      </rPr>
      <t>2</t>
    </r>
  </si>
  <si>
    <r>
      <rPr>
        <sz val="10"/>
        <rFont val="微软雅黑"/>
        <family val="2"/>
        <charset val="134"/>
      </rPr>
      <t>翁小明</t>
    </r>
  </si>
  <si>
    <r>
      <rPr>
        <sz val="10"/>
        <rFont val="微软雅黑"/>
        <family val="2"/>
        <charset val="134"/>
      </rPr>
      <t>哇喔</t>
    </r>
  </si>
  <si>
    <r>
      <rPr>
        <sz val="10"/>
        <rFont val="微软雅黑"/>
        <family val="2"/>
        <charset val="134"/>
      </rPr>
      <t>地拉瓦尔</t>
    </r>
    <r>
      <rPr>
        <sz val="10"/>
        <rFont val="Calibri"/>
        <family val="2"/>
      </rPr>
      <t>·</t>
    </r>
    <r>
      <rPr>
        <sz val="10"/>
        <rFont val="微软雅黑"/>
        <family val="2"/>
        <charset val="134"/>
      </rPr>
      <t>阿布力克木</t>
    </r>
  </si>
  <si>
    <r>
      <rPr>
        <sz val="10"/>
        <rFont val="微软雅黑"/>
        <family val="2"/>
        <charset val="134"/>
      </rPr>
      <t>帝诗卡特</t>
    </r>
  </si>
  <si>
    <r>
      <rPr>
        <sz val="10"/>
        <rFont val="微软雅黑"/>
        <family val="2"/>
        <charset val="134"/>
      </rPr>
      <t>姚芳艳</t>
    </r>
  </si>
  <si>
    <r>
      <rPr>
        <sz val="10"/>
        <rFont val="微软雅黑"/>
        <family val="2"/>
        <charset val="134"/>
      </rPr>
      <t>维意定制</t>
    </r>
  </si>
  <si>
    <r>
      <rPr>
        <sz val="10"/>
        <rFont val="微软雅黑"/>
        <family val="2"/>
        <charset val="134"/>
      </rPr>
      <t>张远昕</t>
    </r>
  </si>
  <si>
    <r>
      <rPr>
        <sz val="10"/>
        <rFont val="微软雅黑"/>
        <family val="2"/>
        <charset val="134"/>
      </rPr>
      <t>周明婕</t>
    </r>
  </si>
  <si>
    <r>
      <rPr>
        <sz val="10"/>
        <rFont val="微软雅黑"/>
        <family val="2"/>
        <charset val="134"/>
      </rPr>
      <t>久丽</t>
    </r>
  </si>
  <si>
    <r>
      <rPr>
        <sz val="10"/>
        <rFont val="微软雅黑"/>
        <family val="2"/>
        <charset val="134"/>
      </rPr>
      <t>李园</t>
    </r>
  </si>
  <si>
    <r>
      <rPr>
        <sz val="10"/>
        <rFont val="微软雅黑"/>
        <family val="2"/>
        <charset val="134"/>
      </rPr>
      <t>涂来涂去</t>
    </r>
  </si>
  <si>
    <r>
      <rPr>
        <sz val="10"/>
        <rFont val="微软雅黑"/>
        <family val="2"/>
        <charset val="134"/>
      </rPr>
      <t>张志勇</t>
    </r>
  </si>
  <si>
    <r>
      <rPr>
        <sz val="10"/>
        <rFont val="微软雅黑"/>
        <family val="2"/>
        <charset val="134"/>
      </rPr>
      <t>张春生</t>
    </r>
  </si>
  <si>
    <r>
      <rPr>
        <sz val="10"/>
        <rFont val="微软雅黑"/>
        <family val="2"/>
        <charset val="134"/>
      </rPr>
      <t>茉莉</t>
    </r>
  </si>
  <si>
    <r>
      <rPr>
        <sz val="10"/>
        <rFont val="微软雅黑"/>
        <family val="2"/>
        <charset val="134"/>
      </rPr>
      <t>南京味千餐饮管理有限公司合肥庐州大道分店</t>
    </r>
  </si>
  <si>
    <r>
      <rPr>
        <sz val="10"/>
        <rFont val="微软雅黑"/>
        <family val="2"/>
        <charset val="134"/>
      </rPr>
      <t>味千拉面</t>
    </r>
  </si>
  <si>
    <r>
      <rPr>
        <sz val="10"/>
        <rFont val="微软雅黑"/>
        <family val="2"/>
        <charset val="134"/>
      </rPr>
      <t>安徽美地美电器销售有限公司包河分公司</t>
    </r>
  </si>
  <si>
    <r>
      <rPr>
        <sz val="10"/>
        <rFont val="微软雅黑"/>
        <family val="2"/>
        <charset val="134"/>
      </rPr>
      <t>美的智慧家居</t>
    </r>
  </si>
  <si>
    <r>
      <rPr>
        <sz val="10"/>
        <rFont val="微软雅黑"/>
        <family val="2"/>
        <charset val="134"/>
      </rPr>
      <t>张根苗</t>
    </r>
  </si>
  <si>
    <r>
      <rPr>
        <sz val="10"/>
        <rFont val="微软雅黑"/>
        <family val="2"/>
        <charset val="134"/>
      </rPr>
      <t>灶屋</t>
    </r>
  </si>
  <si>
    <r>
      <rPr>
        <sz val="10"/>
        <rFont val="微软雅黑"/>
        <family val="2"/>
        <charset val="134"/>
      </rPr>
      <t>湖北星巴克咖啡有限公司</t>
    </r>
  </si>
  <si>
    <r>
      <rPr>
        <sz val="10"/>
        <rFont val="微软雅黑"/>
        <family val="2"/>
        <charset val="134"/>
      </rPr>
      <t>星巴克</t>
    </r>
  </si>
  <si>
    <r>
      <rPr>
        <sz val="10"/>
        <rFont val="微软雅黑"/>
        <family val="2"/>
        <charset val="134"/>
      </rPr>
      <t>合肥尚乾文化发展有限公司</t>
    </r>
  </si>
  <si>
    <r>
      <rPr>
        <sz val="10"/>
        <rFont val="微软雅黑"/>
        <family val="2"/>
        <charset val="134"/>
      </rPr>
      <t>大玩家</t>
    </r>
  </si>
  <si>
    <r>
      <rPr>
        <sz val="10"/>
        <rFont val="微软雅黑"/>
        <family val="2"/>
        <charset val="134"/>
      </rPr>
      <t>南京肯德基有限公司安徽分公司</t>
    </r>
  </si>
  <si>
    <r>
      <rPr>
        <sz val="10"/>
        <rFont val="微软雅黑"/>
        <family val="2"/>
        <charset val="134"/>
      </rPr>
      <t>杰之行</t>
    </r>
  </si>
  <si>
    <r>
      <rPr>
        <sz val="10"/>
        <rFont val="微软雅黑"/>
        <family val="2"/>
        <charset val="134"/>
      </rPr>
      <t>上海必胜客有限公司安徽分公司</t>
    </r>
  </si>
  <si>
    <r>
      <rPr>
        <sz val="10"/>
        <rFont val="微软雅黑"/>
        <family val="2"/>
        <charset val="134"/>
      </rPr>
      <t>必胜客</t>
    </r>
  </si>
  <si>
    <r>
      <rPr>
        <sz val="10"/>
        <rFont val="微软雅黑"/>
        <family val="2"/>
        <charset val="134"/>
      </rPr>
      <t>丝芙兰（上海）化妆品销售有限公司合肥庐州大道分公司</t>
    </r>
  </si>
  <si>
    <r>
      <rPr>
        <sz val="10"/>
        <rFont val="微软雅黑"/>
        <family val="2"/>
        <charset val="134"/>
      </rPr>
      <t>饶玮琦</t>
    </r>
  </si>
  <si>
    <r>
      <rPr>
        <sz val="10"/>
        <rFont val="微软雅黑"/>
        <family val="2"/>
        <charset val="134"/>
      </rPr>
      <t>陆春华</t>
    </r>
  </si>
  <si>
    <r>
      <rPr>
        <sz val="10"/>
        <rFont val="微软雅黑"/>
        <family val="2"/>
        <charset val="134"/>
      </rPr>
      <t>北疆饭店</t>
    </r>
  </si>
  <si>
    <r>
      <rPr>
        <sz val="10"/>
        <rFont val="微软雅黑"/>
        <family val="2"/>
        <charset val="134"/>
      </rPr>
      <t>王进青</t>
    </r>
  </si>
  <si>
    <r>
      <rPr>
        <sz val="10"/>
        <rFont val="微软雅黑"/>
        <family val="2"/>
        <charset val="134"/>
      </rPr>
      <t>合肥万达儿童娱乐有限公司</t>
    </r>
  </si>
  <si>
    <r>
      <rPr>
        <sz val="10"/>
        <rFont val="微软雅黑"/>
        <family val="2"/>
        <charset val="134"/>
      </rPr>
      <t>万达宝贝王</t>
    </r>
  </si>
  <si>
    <r>
      <rPr>
        <sz val="10"/>
        <rFont val="微软雅黑"/>
        <family val="2"/>
        <charset val="134"/>
      </rPr>
      <t>合肥万达国际电影城有限公司</t>
    </r>
  </si>
  <si>
    <r>
      <rPr>
        <sz val="10"/>
        <rFont val="微软雅黑"/>
        <family val="2"/>
        <charset val="134"/>
      </rPr>
      <t>万达影城</t>
    </r>
  </si>
  <si>
    <r>
      <rPr>
        <sz val="10"/>
        <rFont val="微软雅黑"/>
        <family val="2"/>
        <charset val="134"/>
      </rPr>
      <t>鞋万库（上海）贸易有限公司合肥滨湖万达分公司</t>
    </r>
  </si>
  <si>
    <r>
      <rPr>
        <sz val="10"/>
        <rFont val="微软雅黑"/>
        <family val="2"/>
        <charset val="134"/>
      </rPr>
      <t>赵华英</t>
    </r>
  </si>
  <si>
    <r>
      <rPr>
        <sz val="10"/>
        <rFont val="微软雅黑"/>
        <family val="2"/>
        <charset val="134"/>
      </rPr>
      <t>汉斯特</t>
    </r>
  </si>
  <si>
    <r>
      <rPr>
        <sz val="10"/>
        <rFont val="微软雅黑"/>
        <family val="2"/>
        <charset val="134"/>
      </rPr>
      <t>安徽大叔家餐饮管理有限公司</t>
    </r>
  </si>
  <si>
    <r>
      <rPr>
        <sz val="10"/>
        <rFont val="微软雅黑"/>
        <family val="2"/>
        <charset val="134"/>
      </rPr>
      <t>伊幸寿司料理</t>
    </r>
  </si>
  <si>
    <r>
      <rPr>
        <sz val="10"/>
        <rFont val="微软雅黑"/>
        <family val="2"/>
        <charset val="134"/>
      </rPr>
      <t>陶辉</t>
    </r>
  </si>
  <si>
    <r>
      <rPr>
        <sz val="10"/>
        <rFont val="微软雅黑"/>
        <family val="2"/>
        <charset val="134"/>
      </rPr>
      <t>帽牌货冒菜</t>
    </r>
  </si>
  <si>
    <r>
      <rPr>
        <sz val="10"/>
        <rFont val="微软雅黑"/>
        <family val="2"/>
        <charset val="134"/>
      </rPr>
      <t>孙性和</t>
    </r>
  </si>
  <si>
    <r>
      <rPr>
        <sz val="10"/>
        <rFont val="微软雅黑"/>
        <family val="2"/>
        <charset val="134"/>
      </rPr>
      <t>梁勇</t>
    </r>
  </si>
  <si>
    <r>
      <rPr>
        <sz val="10"/>
        <rFont val="微软雅黑"/>
        <family val="2"/>
        <charset val="134"/>
      </rPr>
      <t>乐友</t>
    </r>
  </si>
  <si>
    <r>
      <rPr>
        <sz val="10"/>
        <rFont val="微软雅黑"/>
        <family val="2"/>
        <charset val="134"/>
      </rPr>
      <t>徐鹏程</t>
    </r>
  </si>
  <si>
    <r>
      <rPr>
        <sz val="10"/>
        <rFont val="微软雅黑"/>
        <family val="2"/>
        <charset val="134"/>
      </rPr>
      <t>皇家孕婴</t>
    </r>
  </si>
  <si>
    <r>
      <rPr>
        <sz val="10"/>
        <rFont val="微软雅黑"/>
        <family val="2"/>
        <charset val="134"/>
      </rPr>
      <t>姚宁</t>
    </r>
  </si>
  <si>
    <r>
      <rPr>
        <sz val="10"/>
        <rFont val="微软雅黑"/>
        <family val="2"/>
        <charset val="134"/>
      </rPr>
      <t>多嘴肉蟹煲</t>
    </r>
  </si>
  <si>
    <r>
      <rPr>
        <sz val="10"/>
        <rFont val="微软雅黑"/>
        <family val="2"/>
        <charset val="134"/>
      </rPr>
      <t>叶明文</t>
    </r>
  </si>
  <si>
    <r>
      <rPr>
        <sz val="10"/>
        <rFont val="微软雅黑"/>
        <family val="2"/>
        <charset val="134"/>
      </rPr>
      <t>小蜀娘</t>
    </r>
  </si>
  <si>
    <r>
      <rPr>
        <sz val="10"/>
        <rFont val="微软雅黑"/>
        <family val="2"/>
        <charset val="134"/>
      </rPr>
      <t>栗志华</t>
    </r>
  </si>
  <si>
    <r>
      <rPr>
        <sz val="10"/>
        <rFont val="微软雅黑"/>
        <family val="2"/>
        <charset val="134"/>
      </rPr>
      <t>满福春饼</t>
    </r>
  </si>
  <si>
    <r>
      <rPr>
        <sz val="10"/>
        <rFont val="微软雅黑"/>
        <family val="2"/>
        <charset val="134"/>
      </rPr>
      <t>潘婵</t>
    </r>
  </si>
  <si>
    <r>
      <rPr>
        <sz val="10"/>
        <rFont val="微软雅黑"/>
        <family val="2"/>
        <charset val="134"/>
      </rPr>
      <t>鲜の芙蕾</t>
    </r>
  </si>
  <si>
    <r>
      <rPr>
        <sz val="10"/>
        <rFont val="微软雅黑"/>
        <family val="2"/>
        <charset val="134"/>
      </rPr>
      <t>金辉辉</t>
    </r>
  </si>
  <si>
    <r>
      <rPr>
        <sz val="10"/>
        <rFont val="微软雅黑"/>
        <family val="2"/>
        <charset val="134"/>
      </rPr>
      <t>吴良材眼镜</t>
    </r>
  </si>
  <si>
    <r>
      <rPr>
        <sz val="10"/>
        <rFont val="微软雅黑"/>
        <family val="2"/>
        <charset val="134"/>
      </rPr>
      <t>徐圣婷</t>
    </r>
  </si>
  <si>
    <r>
      <rPr>
        <sz val="10"/>
        <rFont val="微软雅黑"/>
        <family val="2"/>
        <charset val="134"/>
      </rPr>
      <t>莲花美甲</t>
    </r>
  </si>
  <si>
    <r>
      <rPr>
        <sz val="10"/>
        <rFont val="微软雅黑"/>
        <family val="2"/>
        <charset val="134"/>
      </rPr>
      <t>兰培群</t>
    </r>
  </si>
  <si>
    <r>
      <rPr>
        <sz val="10"/>
        <rFont val="微软雅黑"/>
        <family val="2"/>
        <charset val="134"/>
      </rPr>
      <t>以纯</t>
    </r>
  </si>
  <si>
    <r>
      <rPr>
        <sz val="10"/>
        <rFont val="微软雅黑"/>
        <family val="2"/>
        <charset val="134"/>
      </rPr>
      <t>安徽永辉超市有限公司</t>
    </r>
  </si>
  <si>
    <r>
      <rPr>
        <sz val="10"/>
        <rFont val="微软雅黑"/>
        <family val="2"/>
        <charset val="134"/>
      </rPr>
      <t>永辉</t>
    </r>
  </si>
  <si>
    <r>
      <rPr>
        <sz val="10"/>
        <rFont val="微软雅黑"/>
        <family val="2"/>
        <charset val="134"/>
      </rPr>
      <t>王凯</t>
    </r>
  </si>
  <si>
    <r>
      <rPr>
        <sz val="10"/>
        <rFont val="微软雅黑"/>
        <family val="2"/>
        <charset val="134"/>
      </rPr>
      <t>青舍</t>
    </r>
  </si>
  <si>
    <r>
      <rPr>
        <sz val="10"/>
        <rFont val="微软雅黑"/>
        <family val="2"/>
        <charset val="134"/>
      </rPr>
      <t>阜阳赛洛体育文化发展有限公司</t>
    </r>
  </si>
  <si>
    <r>
      <rPr>
        <sz val="10"/>
        <rFont val="微软雅黑"/>
        <family val="2"/>
        <charset val="134"/>
      </rPr>
      <t>卡尔飞车</t>
    </r>
  </si>
  <si>
    <r>
      <rPr>
        <sz val="10"/>
        <rFont val="微软雅黑"/>
        <family val="2"/>
        <charset val="134"/>
      </rPr>
      <t>合肥爱玩书文化用品有限公司</t>
    </r>
  </si>
  <si>
    <r>
      <rPr>
        <sz val="10"/>
        <rFont val="微软雅黑"/>
        <family val="2"/>
        <charset val="134"/>
      </rPr>
      <t>爱玩书</t>
    </r>
  </si>
  <si>
    <r>
      <rPr>
        <sz val="10"/>
        <rFont val="微软雅黑"/>
        <family val="2"/>
        <charset val="134"/>
      </rPr>
      <t>王捷</t>
    </r>
  </si>
  <si>
    <r>
      <rPr>
        <sz val="10"/>
        <rFont val="微软雅黑"/>
        <family val="2"/>
        <charset val="134"/>
      </rPr>
      <t>暇步士</t>
    </r>
  </si>
  <si>
    <r>
      <rPr>
        <sz val="10"/>
        <rFont val="微软雅黑"/>
        <family val="2"/>
        <charset val="134"/>
      </rPr>
      <t>李梦君</t>
    </r>
  </si>
  <si>
    <r>
      <rPr>
        <sz val="10"/>
        <rFont val="微软雅黑"/>
        <family val="2"/>
        <charset val="134"/>
      </rPr>
      <t>娜琪微壹美</t>
    </r>
  </si>
  <si>
    <r>
      <rPr>
        <sz val="10"/>
        <rFont val="微软雅黑"/>
        <family val="2"/>
        <charset val="134"/>
      </rPr>
      <t>陈勇</t>
    </r>
  </si>
  <si>
    <r>
      <rPr>
        <sz val="10"/>
        <rFont val="微软雅黑"/>
        <family val="2"/>
        <charset val="134"/>
      </rPr>
      <t>萌酷专业儿童造型</t>
    </r>
  </si>
  <si>
    <r>
      <rPr>
        <sz val="10"/>
        <rFont val="微软雅黑"/>
        <family val="2"/>
        <charset val="134"/>
      </rPr>
      <t>张先根</t>
    </r>
  </si>
  <si>
    <r>
      <rPr>
        <sz val="10"/>
        <rFont val="微软雅黑"/>
        <family val="2"/>
        <charset val="134"/>
      </rPr>
      <t>室外自持商铺</t>
    </r>
  </si>
  <si>
    <r>
      <rPr>
        <sz val="10"/>
        <rFont val="微软雅黑"/>
        <family val="2"/>
        <charset val="134"/>
      </rPr>
      <t>秦勇</t>
    </r>
  </si>
  <si>
    <r>
      <rPr>
        <sz val="10"/>
        <rFont val="微软雅黑"/>
        <family val="2"/>
        <charset val="134"/>
      </rPr>
      <t>湖宴</t>
    </r>
  </si>
  <si>
    <r>
      <rPr>
        <sz val="10"/>
        <rFont val="微软雅黑"/>
        <family val="2"/>
        <charset val="134"/>
      </rPr>
      <t>王德富</t>
    </r>
  </si>
  <si>
    <r>
      <rPr>
        <sz val="10"/>
        <rFont val="微软雅黑"/>
        <family val="2"/>
        <charset val="134"/>
      </rPr>
      <t>岸上纯</t>
    </r>
    <r>
      <rPr>
        <sz val="10"/>
        <rFont val="Calibri"/>
        <family val="2"/>
      </rPr>
      <t>K</t>
    </r>
  </si>
  <si>
    <r>
      <rPr>
        <sz val="10"/>
        <rFont val="微软雅黑"/>
        <family val="2"/>
        <charset val="134"/>
      </rPr>
      <t>上海大唐盲人保健按摩有限公司</t>
    </r>
  </si>
  <si>
    <r>
      <rPr>
        <sz val="10"/>
        <rFont val="微软雅黑"/>
        <family val="2"/>
        <charset val="134"/>
      </rPr>
      <t>大唐休闲</t>
    </r>
  </si>
  <si>
    <r>
      <rPr>
        <sz val="10"/>
        <rFont val="微软雅黑"/>
        <family val="2"/>
        <charset val="134"/>
      </rPr>
      <t>张莺莺</t>
    </r>
  </si>
  <si>
    <r>
      <rPr>
        <sz val="10"/>
        <rFont val="微软雅黑"/>
        <family val="2"/>
        <charset val="134"/>
      </rPr>
      <t>春树下</t>
    </r>
  </si>
  <si>
    <r>
      <rPr>
        <sz val="10"/>
        <rFont val="微软雅黑"/>
        <family val="2"/>
        <charset val="134"/>
      </rPr>
      <t>安徽岸香国际企业管理有限公司</t>
    </r>
  </si>
  <si>
    <r>
      <rPr>
        <sz val="10"/>
        <rFont val="微软雅黑"/>
        <family val="2"/>
        <charset val="134"/>
      </rPr>
      <t>岸香咖啡</t>
    </r>
  </si>
  <si>
    <r>
      <rPr>
        <sz val="10"/>
        <rFont val="微软雅黑"/>
        <family val="2"/>
        <charset val="134"/>
      </rPr>
      <t>安徽望梅轩餐饮管理有限公司</t>
    </r>
  </si>
  <si>
    <r>
      <rPr>
        <sz val="10"/>
        <rFont val="微软雅黑"/>
        <family val="2"/>
        <charset val="134"/>
      </rPr>
      <t>望梅轩</t>
    </r>
  </si>
  <si>
    <r>
      <rPr>
        <sz val="10"/>
        <rFont val="微软雅黑"/>
        <family val="2"/>
        <charset val="134"/>
      </rPr>
      <t>安徽祥朋餐饮管理有限公司</t>
    </r>
  </si>
  <si>
    <r>
      <rPr>
        <sz val="10"/>
        <rFont val="微软雅黑"/>
        <family val="2"/>
        <charset val="134"/>
      </rPr>
      <t>程宏</t>
    </r>
  </si>
  <si>
    <r>
      <rPr>
        <sz val="10"/>
        <rFont val="微软雅黑"/>
        <family val="2"/>
        <charset val="134"/>
      </rPr>
      <t>碧特博格</t>
    </r>
  </si>
  <si>
    <r>
      <rPr>
        <sz val="10"/>
        <rFont val="微软雅黑"/>
        <family val="2"/>
        <charset val="134"/>
      </rPr>
      <t>唐勇</t>
    </r>
  </si>
  <si>
    <r>
      <rPr>
        <sz val="10"/>
        <rFont val="微软雅黑"/>
        <family val="2"/>
        <charset val="134"/>
      </rPr>
      <t>安徽优谷餐饮管理有限公司锅界火锅店</t>
    </r>
  </si>
  <si>
    <r>
      <rPr>
        <sz val="10"/>
        <rFont val="微软雅黑"/>
        <family val="2"/>
        <charset val="134"/>
      </rPr>
      <t>锅界</t>
    </r>
  </si>
  <si>
    <r>
      <rPr>
        <sz val="10"/>
        <rFont val="微软雅黑"/>
        <family val="2"/>
        <charset val="134"/>
      </rPr>
      <t>耿红</t>
    </r>
  </si>
  <si>
    <r>
      <rPr>
        <sz val="10"/>
        <rFont val="微软雅黑"/>
        <family val="2"/>
        <charset val="134"/>
      </rPr>
      <t>舒家大院火锅</t>
    </r>
  </si>
  <si>
    <r>
      <rPr>
        <sz val="10"/>
        <rFont val="微软雅黑"/>
        <family val="2"/>
        <charset val="134"/>
      </rPr>
      <t>徐兴东</t>
    </r>
  </si>
  <si>
    <r>
      <rPr>
        <sz val="10"/>
        <rFont val="微软雅黑"/>
        <family val="2"/>
        <charset val="134"/>
      </rPr>
      <t>明月居</t>
    </r>
  </si>
  <si>
    <r>
      <rPr>
        <sz val="10"/>
        <rFont val="微软雅黑"/>
        <family val="2"/>
        <charset val="134"/>
      </rPr>
      <t>合肥巢畔餐饮管理有限公司</t>
    </r>
  </si>
  <si>
    <r>
      <rPr>
        <sz val="10"/>
        <rFont val="微软雅黑"/>
        <family val="2"/>
        <charset val="134"/>
      </rPr>
      <t>栖巢咖啡</t>
    </r>
  </si>
  <si>
    <r>
      <rPr>
        <sz val="10"/>
        <rFont val="微软雅黑"/>
        <family val="2"/>
        <charset val="134"/>
      </rPr>
      <t>刘纯武</t>
    </r>
  </si>
  <si>
    <r>
      <rPr>
        <sz val="10"/>
        <rFont val="微软雅黑"/>
        <family val="2"/>
        <charset val="134"/>
      </rPr>
      <t>时代小雅</t>
    </r>
  </si>
  <si>
    <r>
      <rPr>
        <sz val="10"/>
        <rFont val="微软雅黑"/>
        <family val="2"/>
        <charset val="134"/>
      </rPr>
      <t>安徽嘉煌餐饮投资管理有限公司</t>
    </r>
  </si>
  <si>
    <r>
      <rPr>
        <sz val="10"/>
        <rFont val="微软雅黑"/>
        <family val="2"/>
        <charset val="134"/>
      </rPr>
      <t>汝舍</t>
    </r>
  </si>
  <si>
    <r>
      <rPr>
        <sz val="10"/>
        <rFont val="微软雅黑"/>
        <family val="2"/>
        <charset val="134"/>
      </rPr>
      <t>周大福</t>
    </r>
  </si>
  <si>
    <r>
      <rPr>
        <sz val="10"/>
        <rFont val="微软雅黑"/>
        <family val="2"/>
        <charset val="134"/>
      </rPr>
      <t>王勋</t>
    </r>
  </si>
  <si>
    <t>月平均租金</t>
    <phoneticPr fontId="12" type="noConversion"/>
  </si>
  <si>
    <t>每年平均租金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</si>
</sst>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_ * #,##0.00_ ;_ * \-#,##0.00_ ;_ * &quot;-&quot;??_ ;_ @_ "/>
    <numFmt numFmtId="178" formatCode="yyyy\-mm"/>
    <numFmt numFmtId="179" formatCode="0.0"/>
  </numFmts>
  <fonts count="2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9"/>
      <color rgb="FFFFFFFF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FFFF"/>
      <name val="Calibri"/>
      <family val="2"/>
    </font>
    <font>
      <sz val="10"/>
      <color rgb="FFFF0000"/>
      <name val="Calibri"/>
      <family val="2"/>
    </font>
    <font>
      <sz val="10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Calibri"/>
      <family val="2"/>
    </font>
    <font>
      <sz val="10"/>
      <name val="微软雅黑"/>
      <family val="2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77" fontId="11" fillId="0" borderId="0" applyFont="0" applyFill="0" applyBorder="0" applyAlignment="0" applyProtection="0">
      <alignment vertical="center"/>
    </xf>
    <xf numFmtId="0" fontId="8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76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8" fontId="6" fillId="7" borderId="1" xfId="1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77" fontId="3" fillId="0" borderId="0" xfId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/>
    </xf>
    <xf numFmtId="179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/>
    <xf numFmtId="0" fontId="13" fillId="0" borderId="0" xfId="0" applyFont="1"/>
    <xf numFmtId="178" fontId="14" fillId="7" borderId="1" xfId="1" applyNumberFormat="1" applyFont="1" applyFill="1" applyBorder="1" applyAlignment="1">
      <alignment horizontal="center" vertical="center" wrapText="1"/>
    </xf>
    <xf numFmtId="1" fontId="13" fillId="0" borderId="0" xfId="0" applyNumberFormat="1" applyFont="1"/>
    <xf numFmtId="2" fontId="13" fillId="0" borderId="0" xfId="0" applyNumberFormat="1" applyFont="1"/>
    <xf numFmtId="2" fontId="0" fillId="0" borderId="0" xfId="0" applyNumberFormat="1"/>
    <xf numFmtId="0" fontId="0" fillId="0" borderId="0" xfId="0" applyAlignment="1">
      <alignment vertical="center"/>
    </xf>
    <xf numFmtId="2" fontId="7" fillId="0" borderId="0" xfId="0" applyNumberFormat="1" applyFont="1"/>
    <xf numFmtId="177" fontId="0" fillId="0" borderId="0" xfId="1" applyFont="1" applyAlignment="1"/>
    <xf numFmtId="177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left" vertical="center"/>
    </xf>
    <xf numFmtId="0" fontId="19" fillId="0" borderId="0" xfId="0" applyNumberFormat="1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9" fontId="18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2" fontId="18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center" vertical="center"/>
    </xf>
    <xf numFmtId="177" fontId="18" fillId="0" borderId="0" xfId="1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left" vertical="center"/>
    </xf>
    <xf numFmtId="177" fontId="18" fillId="0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3" fillId="6" borderId="0" xfId="0" applyNumberFormat="1" applyFont="1" applyFill="1" applyAlignment="1">
      <alignment horizontal="center" vertical="center"/>
    </xf>
    <xf numFmtId="0" fontId="3" fillId="8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3">
    <cellStyle name="Normal" xfId="2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outlinePr summaryRight="0"/>
    <pageSetUpPr fitToPage="1"/>
  </sheetPr>
  <dimension ref="A1:AV403"/>
  <sheetViews>
    <sheetView tabSelected="1" zoomScale="90" zoomScaleNormal="90" workbookViewId="0">
      <pane ySplit="4" topLeftCell="A327" activePane="bottomLeft" state="frozen"/>
      <selection pane="bottomLeft" activeCell="M339" sqref="M339"/>
    </sheetView>
  </sheetViews>
  <sheetFormatPr defaultColWidth="15.625" defaultRowHeight="15.75" customHeight="1" x14ac:dyDescent="0.15"/>
  <cols>
    <col min="1" max="1" width="5.25" style="11" customWidth="1"/>
    <col min="2" max="2" width="9.25" style="11" customWidth="1"/>
    <col min="3" max="3" width="15.125" style="12" customWidth="1"/>
    <col min="4" max="4" width="17.625" style="12" customWidth="1"/>
    <col min="5" max="5" width="7.875" style="11" customWidth="1"/>
    <col min="6" max="6" width="11.375" style="11" customWidth="1"/>
    <col min="7" max="7" width="15.125" style="11" customWidth="1"/>
    <col min="8" max="8" width="11.125" style="11" customWidth="1"/>
    <col min="9" max="9" width="7.25" style="11" customWidth="1"/>
    <col min="10" max="10" width="6.375" style="11" customWidth="1"/>
    <col min="11" max="11" width="10" style="11" customWidth="1"/>
    <col min="12" max="13" width="15.375" style="11" customWidth="1"/>
    <col min="14" max="14" width="15.625" style="11" customWidth="1"/>
    <col min="15" max="15" width="15.625" style="13" customWidth="1"/>
    <col min="16" max="18" width="15.625" style="11" customWidth="1"/>
    <col min="19" max="19" width="14" style="11" hidden="1" customWidth="1"/>
    <col min="20" max="20" width="12" style="11" hidden="1" customWidth="1"/>
    <col min="21" max="21" width="11" style="11" hidden="1" customWidth="1"/>
    <col min="22" max="23" width="11.25" style="11" hidden="1" customWidth="1"/>
    <col min="24" max="24" width="11.875" style="11" hidden="1" customWidth="1"/>
    <col min="25" max="26" width="9.125" style="11" hidden="1" customWidth="1"/>
    <col min="27" max="27" width="11.625" style="11" hidden="1" customWidth="1"/>
    <col min="28" max="30" width="10" style="11" hidden="1" customWidth="1"/>
    <col min="31" max="32" width="9.125" style="11" customWidth="1"/>
    <col min="33" max="42" width="11.25" style="11" customWidth="1"/>
    <col min="43" max="47" width="15.625" style="11" customWidth="1"/>
    <col min="48" max="16384" width="15.625" style="11"/>
  </cols>
  <sheetData>
    <row r="1" spans="1:48" ht="15.75" customHeight="1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14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</row>
    <row r="2" spans="1:48" ht="19.5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14" t="s">
        <v>17</v>
      </c>
      <c r="M2" s="14" t="s">
        <v>18</v>
      </c>
      <c r="N2" s="78"/>
      <c r="O2" s="18"/>
      <c r="P2" s="19" t="s">
        <v>19</v>
      </c>
      <c r="Q2" s="19" t="s">
        <v>20</v>
      </c>
      <c r="R2" s="19" t="s">
        <v>21</v>
      </c>
      <c r="S2" s="23" t="s">
        <v>22</v>
      </c>
      <c r="T2" s="23" t="s">
        <v>23</v>
      </c>
      <c r="U2" s="23" t="s">
        <v>24</v>
      </c>
      <c r="V2" s="23">
        <v>43556</v>
      </c>
      <c r="W2" s="23" t="s">
        <v>25</v>
      </c>
      <c r="X2" s="23">
        <v>43617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22</v>
      </c>
      <c r="AF2" s="23" t="s">
        <v>23</v>
      </c>
      <c r="AG2" s="23" t="s">
        <v>24</v>
      </c>
      <c r="AH2" s="23" t="s">
        <v>32</v>
      </c>
      <c r="AI2" s="23" t="s">
        <v>25</v>
      </c>
      <c r="AJ2" s="23">
        <v>43617</v>
      </c>
      <c r="AK2" s="23" t="s">
        <v>26</v>
      </c>
      <c r="AL2" s="23" t="s">
        <v>27</v>
      </c>
      <c r="AM2" s="23" t="s">
        <v>28</v>
      </c>
      <c r="AN2" s="23" t="s">
        <v>29</v>
      </c>
      <c r="AO2" s="23" t="s">
        <v>30</v>
      </c>
      <c r="AP2" s="23" t="s">
        <v>31</v>
      </c>
      <c r="AQ2" s="11" t="s">
        <v>33</v>
      </c>
      <c r="AR2" s="52" t="s">
        <v>1327</v>
      </c>
      <c r="AS2" s="34" t="s">
        <v>1328</v>
      </c>
    </row>
    <row r="3" spans="1:48" s="61" customFormat="1" ht="15.75" customHeight="1" x14ac:dyDescent="0.15">
      <c r="A3" s="61">
        <v>1</v>
      </c>
      <c r="B3" s="61" t="s">
        <v>910</v>
      </c>
      <c r="C3" s="62" t="s">
        <v>911</v>
      </c>
      <c r="D3" s="62" t="s">
        <v>912</v>
      </c>
      <c r="E3" s="61">
        <v>2011</v>
      </c>
      <c r="F3" s="61" t="s">
        <v>913</v>
      </c>
      <c r="G3" s="63" t="s">
        <v>38</v>
      </c>
      <c r="H3" s="61" t="s">
        <v>914</v>
      </c>
      <c r="I3" s="61" t="s">
        <v>40</v>
      </c>
      <c r="J3" s="61" t="s">
        <v>41</v>
      </c>
      <c r="K3" s="61">
        <v>50.84</v>
      </c>
      <c r="L3" s="64">
        <v>43435</v>
      </c>
      <c r="M3" s="64">
        <v>44165</v>
      </c>
      <c r="N3" s="64">
        <v>44165</v>
      </c>
      <c r="O3" s="65">
        <f>R3*K3</f>
        <v>17031.400000000001</v>
      </c>
      <c r="P3" s="64">
        <v>43435</v>
      </c>
      <c r="Q3" s="64">
        <v>43799</v>
      </c>
      <c r="R3" s="66">
        <v>335</v>
      </c>
      <c r="S3" s="67">
        <v>17031.400000000001</v>
      </c>
      <c r="T3" s="67">
        <v>17031.400000000001</v>
      </c>
      <c r="U3" s="67">
        <v>17031.400000000001</v>
      </c>
      <c r="V3" s="67">
        <v>17031.400000000001</v>
      </c>
      <c r="W3" s="67">
        <v>17031.400000000001</v>
      </c>
      <c r="X3" s="67">
        <v>17031.400000000001</v>
      </c>
      <c r="Y3" s="67">
        <v>17031.400000000001</v>
      </c>
      <c r="Z3" s="67">
        <v>17031.400000000001</v>
      </c>
      <c r="AA3" s="67">
        <v>17031.400000000001</v>
      </c>
      <c r="AB3" s="67">
        <v>17031.400000000001</v>
      </c>
      <c r="AC3" s="67">
        <v>17031.400000000001</v>
      </c>
      <c r="AD3" s="67">
        <v>18223.598000000002</v>
      </c>
      <c r="AE3" s="67">
        <v>17031.400000000001</v>
      </c>
      <c r="AF3" s="67">
        <v>17031.400000000001</v>
      </c>
      <c r="AG3" s="67">
        <v>17031.400000000001</v>
      </c>
      <c r="AH3" s="67">
        <v>17031.400000000001</v>
      </c>
      <c r="AI3" s="67">
        <v>17031.400000000001</v>
      </c>
      <c r="AJ3" s="67">
        <v>17031.400000000001</v>
      </c>
      <c r="AK3" s="67">
        <v>17031.400000000001</v>
      </c>
      <c r="AL3" s="67">
        <v>17031.400000000001</v>
      </c>
      <c r="AM3" s="67">
        <v>17031.400000000001</v>
      </c>
      <c r="AN3" s="67">
        <v>17031.400000000001</v>
      </c>
      <c r="AO3" s="67">
        <v>17031.400000000001</v>
      </c>
      <c r="AP3" s="67">
        <v>18223.598000000002</v>
      </c>
      <c r="AQ3" s="67">
        <f>SUM(AE3:AP3)</f>
        <v>205568.99799999996</v>
      </c>
      <c r="AR3" s="67">
        <f>AVERAGE(AE3:AP3)</f>
        <v>17130.749833333331</v>
      </c>
      <c r="AS3" s="66">
        <f>AR3*12</f>
        <v>205568.99799999996</v>
      </c>
      <c r="AU3" s="68"/>
      <c r="AV3" s="68"/>
    </row>
    <row r="4" spans="1:48" s="61" customFormat="1" ht="15.75" customHeight="1" x14ac:dyDescent="0.15">
      <c r="A4" s="61">
        <v>2</v>
      </c>
      <c r="B4" s="63" t="s">
        <v>42</v>
      </c>
      <c r="C4" s="69" t="s">
        <v>43</v>
      </c>
      <c r="D4" s="62" t="s">
        <v>915</v>
      </c>
      <c r="E4" s="61" t="s">
        <v>45</v>
      </c>
      <c r="F4" s="61" t="s">
        <v>913</v>
      </c>
      <c r="G4" s="63" t="s">
        <v>38</v>
      </c>
      <c r="H4" s="61" t="s">
        <v>916</v>
      </c>
      <c r="I4" s="61" t="s">
        <v>40</v>
      </c>
      <c r="J4" s="61" t="s">
        <v>47</v>
      </c>
      <c r="K4" s="61">
        <v>79.89</v>
      </c>
      <c r="L4" s="64">
        <v>43410</v>
      </c>
      <c r="M4" s="64">
        <v>44505</v>
      </c>
      <c r="N4" s="64">
        <v>43585</v>
      </c>
      <c r="O4" s="65">
        <f>R4*K4*2</f>
        <v>30358.2</v>
      </c>
      <c r="P4" s="64">
        <v>43410</v>
      </c>
      <c r="Q4" s="64">
        <v>43774</v>
      </c>
      <c r="R4" s="66">
        <v>190</v>
      </c>
      <c r="S4" s="67">
        <v>15179.1</v>
      </c>
      <c r="T4" s="67">
        <v>15179.1</v>
      </c>
      <c r="U4" s="67">
        <v>15179.1</v>
      </c>
      <c r="V4" s="67">
        <v>15179.1</v>
      </c>
      <c r="W4" s="67"/>
      <c r="X4" s="67"/>
      <c r="Y4" s="67"/>
      <c r="Z4" s="67"/>
      <c r="AA4" s="67"/>
      <c r="AB4" s="67"/>
      <c r="AC4" s="67"/>
      <c r="AD4" s="67"/>
      <c r="AE4" s="67">
        <v>15179.1</v>
      </c>
      <c r="AF4" s="67">
        <v>15179.1</v>
      </c>
      <c r="AG4" s="67">
        <v>15179.1</v>
      </c>
      <c r="AH4" s="67">
        <v>15179.1</v>
      </c>
      <c r="AI4" s="67">
        <v>0</v>
      </c>
      <c r="AJ4" s="67">
        <v>0</v>
      </c>
      <c r="AK4" s="67">
        <v>0</v>
      </c>
      <c r="AL4" s="67">
        <v>0</v>
      </c>
      <c r="AM4" s="67">
        <v>0</v>
      </c>
      <c r="AN4" s="67">
        <v>0</v>
      </c>
      <c r="AO4" s="67">
        <v>0</v>
      </c>
      <c r="AP4" s="67">
        <v>0</v>
      </c>
      <c r="AQ4" s="61">
        <f>SUM(AE4:AP4)</f>
        <v>60716.4</v>
      </c>
      <c r="AR4" s="67">
        <f>AVERAGE(AE4:AH4)</f>
        <v>15179.1</v>
      </c>
      <c r="AS4" s="66">
        <f t="shared" ref="AS4:AS67" si="0">AR4*12</f>
        <v>182149.2</v>
      </c>
      <c r="AT4" s="70"/>
      <c r="AV4" s="68"/>
    </row>
    <row r="5" spans="1:48" s="61" customFormat="1" ht="15.75" customHeight="1" x14ac:dyDescent="0.15">
      <c r="A5" s="61">
        <v>3</v>
      </c>
      <c r="B5" s="61" t="s">
        <v>910</v>
      </c>
      <c r="C5" s="62" t="s">
        <v>917</v>
      </c>
      <c r="D5" s="62" t="s">
        <v>918</v>
      </c>
      <c r="E5" s="61" t="s">
        <v>50</v>
      </c>
      <c r="F5" s="61" t="s">
        <v>913</v>
      </c>
      <c r="G5" s="63" t="s">
        <v>38</v>
      </c>
      <c r="H5" s="61" t="s">
        <v>916</v>
      </c>
      <c r="I5" s="61" t="s">
        <v>40</v>
      </c>
      <c r="J5" s="61" t="s">
        <v>47</v>
      </c>
      <c r="K5" s="61">
        <v>96.42</v>
      </c>
      <c r="L5" s="64">
        <v>43420</v>
      </c>
      <c r="M5" s="64">
        <v>44515</v>
      </c>
      <c r="N5" s="64">
        <v>44515</v>
      </c>
      <c r="O5" s="65">
        <f>R5*K5*2</f>
        <v>50138.400000000001</v>
      </c>
      <c r="P5" s="64">
        <v>43420</v>
      </c>
      <c r="Q5" s="64">
        <v>43784</v>
      </c>
      <c r="R5" s="66">
        <v>260</v>
      </c>
      <c r="S5" s="67">
        <v>25069.200000000001</v>
      </c>
      <c r="T5" s="67">
        <v>25069.200000000001</v>
      </c>
      <c r="U5" s="67">
        <v>25069.200000000001</v>
      </c>
      <c r="V5" s="67">
        <v>25069.200000000001</v>
      </c>
      <c r="W5" s="67">
        <v>25069.200000000001</v>
      </c>
      <c r="X5" s="67">
        <v>25069.200000000001</v>
      </c>
      <c r="Y5" s="67">
        <v>25069.200000000001</v>
      </c>
      <c r="Z5" s="67">
        <v>25069.200000000001</v>
      </c>
      <c r="AA5" s="67">
        <v>25069.200000000001</v>
      </c>
      <c r="AB5" s="67">
        <v>25069.200000000001</v>
      </c>
      <c r="AC5" s="67">
        <v>25695.93</v>
      </c>
      <c r="AD5" s="67">
        <v>26322.66</v>
      </c>
      <c r="AE5" s="67">
        <v>25069.200000000001</v>
      </c>
      <c r="AF5" s="67">
        <v>25069.200000000001</v>
      </c>
      <c r="AG5" s="67">
        <v>25069.200000000001</v>
      </c>
      <c r="AH5" s="67">
        <v>25069.200000000001</v>
      </c>
      <c r="AI5" s="67">
        <v>25069.200000000001</v>
      </c>
      <c r="AJ5" s="67">
        <v>25069.200000000001</v>
      </c>
      <c r="AK5" s="67">
        <v>25069.200000000001</v>
      </c>
      <c r="AL5" s="67">
        <v>25069.200000000001</v>
      </c>
      <c r="AM5" s="67">
        <v>25069.200000000001</v>
      </c>
      <c r="AN5" s="67">
        <v>25069.200000000001</v>
      </c>
      <c r="AO5" s="67">
        <v>25695.93</v>
      </c>
      <c r="AP5" s="67">
        <v>26322.66</v>
      </c>
      <c r="AQ5" s="61">
        <f t="shared" ref="AQ5:AQ36" si="1">SUM(AE5:AP5)</f>
        <v>302710.59000000003</v>
      </c>
      <c r="AR5" s="67">
        <f>AVERAGE(AE5:AP5)</f>
        <v>25225.882500000003</v>
      </c>
      <c r="AS5" s="66">
        <f t="shared" si="0"/>
        <v>302710.59000000003</v>
      </c>
      <c r="AV5" s="68"/>
    </row>
    <row r="6" spans="1:48" s="61" customFormat="1" ht="15.75" customHeight="1" x14ac:dyDescent="0.15">
      <c r="A6" s="61">
        <v>4</v>
      </c>
      <c r="B6" s="61" t="s">
        <v>42</v>
      </c>
      <c r="C6" s="62" t="s">
        <v>919</v>
      </c>
      <c r="D6" s="62" t="s">
        <v>52</v>
      </c>
      <c r="E6" s="61">
        <v>1059</v>
      </c>
      <c r="F6" s="61" t="s">
        <v>913</v>
      </c>
      <c r="G6" s="63" t="s">
        <v>38</v>
      </c>
      <c r="H6" s="61" t="s">
        <v>914</v>
      </c>
      <c r="I6" s="61" t="s">
        <v>40</v>
      </c>
      <c r="J6" s="61" t="s">
        <v>53</v>
      </c>
      <c r="K6" s="61">
        <v>110.33</v>
      </c>
      <c r="L6" s="64">
        <v>42637</v>
      </c>
      <c r="M6" s="64">
        <v>43639</v>
      </c>
      <c r="N6" s="64">
        <v>43639</v>
      </c>
      <c r="O6" s="65"/>
      <c r="P6" s="64">
        <v>43367</v>
      </c>
      <c r="Q6" s="64">
        <v>43639</v>
      </c>
      <c r="R6" s="66">
        <v>309.12</v>
      </c>
      <c r="S6" s="67">
        <v>34105.21</v>
      </c>
      <c r="T6" s="67">
        <v>34105.21</v>
      </c>
      <c r="U6" s="67">
        <v>34105.21</v>
      </c>
      <c r="V6" s="67">
        <v>34105.21</v>
      </c>
      <c r="W6" s="67">
        <v>34105.21</v>
      </c>
      <c r="X6" s="67">
        <v>26147.33</v>
      </c>
      <c r="Y6" s="67"/>
      <c r="Z6" s="67"/>
      <c r="AA6" s="67"/>
      <c r="AB6" s="67"/>
      <c r="AC6" s="67"/>
      <c r="AD6" s="67"/>
      <c r="AE6" s="67">
        <v>34105.21</v>
      </c>
      <c r="AF6" s="67">
        <v>34105.21</v>
      </c>
      <c r="AG6" s="67">
        <v>34105.21</v>
      </c>
      <c r="AH6" s="67">
        <v>34105.21</v>
      </c>
      <c r="AI6" s="67">
        <v>34105.21</v>
      </c>
      <c r="AJ6" s="67">
        <v>26147.33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1">
        <f t="shared" si="1"/>
        <v>196673.38</v>
      </c>
      <c r="AR6" s="67">
        <f>AVERAGE(AE6:AJ6)</f>
        <v>32778.896666666667</v>
      </c>
      <c r="AS6" s="66">
        <f t="shared" si="0"/>
        <v>393346.76</v>
      </c>
      <c r="AT6" s="70"/>
      <c r="AU6" s="68"/>
      <c r="AV6" s="68"/>
    </row>
    <row r="7" spans="1:48" s="61" customFormat="1" ht="15.75" customHeight="1" x14ac:dyDescent="0.15">
      <c r="A7" s="61">
        <v>5</v>
      </c>
      <c r="B7" s="61" t="s">
        <v>910</v>
      </c>
      <c r="C7" s="62" t="s">
        <v>920</v>
      </c>
      <c r="D7" s="62" t="s">
        <v>55</v>
      </c>
      <c r="E7" s="61" t="s">
        <v>56</v>
      </c>
      <c r="F7" s="63" t="s">
        <v>57</v>
      </c>
      <c r="G7" s="63" t="s">
        <v>38</v>
      </c>
      <c r="H7" s="61" t="s">
        <v>921</v>
      </c>
      <c r="I7" s="61" t="s">
        <v>40</v>
      </c>
      <c r="J7" s="61" t="s">
        <v>41</v>
      </c>
      <c r="K7" s="61">
        <v>155.97</v>
      </c>
      <c r="L7" s="64">
        <v>43191</v>
      </c>
      <c r="M7" s="64">
        <v>44286</v>
      </c>
      <c r="N7" s="64">
        <v>44286</v>
      </c>
      <c r="O7" s="65">
        <f>R7*K7*9</f>
        <v>367987.81949999998</v>
      </c>
      <c r="P7" s="64">
        <v>43556</v>
      </c>
      <c r="Q7" s="64">
        <v>43921</v>
      </c>
      <c r="R7" s="66">
        <v>262.14999999999998</v>
      </c>
      <c r="S7" s="67">
        <v>38212.65</v>
      </c>
      <c r="T7" s="67">
        <v>38212.65</v>
      </c>
      <c r="U7" s="67">
        <v>38212.65</v>
      </c>
      <c r="V7" s="67">
        <v>40887.54</v>
      </c>
      <c r="W7" s="67">
        <v>40887.54</v>
      </c>
      <c r="X7" s="67">
        <v>40887.54</v>
      </c>
      <c r="Y7" s="67">
        <v>40887.54</v>
      </c>
      <c r="Z7" s="67">
        <v>40887.54</v>
      </c>
      <c r="AA7" s="67">
        <v>40887.54</v>
      </c>
      <c r="AB7" s="67">
        <v>40887.54</v>
      </c>
      <c r="AC7" s="67">
        <v>40887.54</v>
      </c>
      <c r="AD7" s="67">
        <v>40887.54</v>
      </c>
      <c r="AE7" s="67">
        <v>38212.65</v>
      </c>
      <c r="AF7" s="67">
        <v>38212.65</v>
      </c>
      <c r="AG7" s="67">
        <v>38212.65</v>
      </c>
      <c r="AH7" s="67">
        <v>40887.54</v>
      </c>
      <c r="AI7" s="67">
        <v>40887.54</v>
      </c>
      <c r="AJ7" s="67">
        <v>40887.54</v>
      </c>
      <c r="AK7" s="67">
        <v>40887.54</v>
      </c>
      <c r="AL7" s="67">
        <v>40887.54</v>
      </c>
      <c r="AM7" s="67">
        <v>40887.54</v>
      </c>
      <c r="AN7" s="67">
        <v>40887.54</v>
      </c>
      <c r="AO7" s="67">
        <v>40887.54</v>
      </c>
      <c r="AP7" s="67">
        <v>40887.54</v>
      </c>
      <c r="AQ7" s="61">
        <f t="shared" si="1"/>
        <v>482625.80999999994</v>
      </c>
      <c r="AR7" s="67">
        <f>AVERAGE(AE7:AP7)</f>
        <v>40218.817499999997</v>
      </c>
      <c r="AS7" s="66">
        <f t="shared" si="0"/>
        <v>482625.80999999994</v>
      </c>
      <c r="AU7" s="68"/>
      <c r="AV7" s="68"/>
    </row>
    <row r="8" spans="1:48" s="61" customFormat="1" ht="15.75" customHeight="1" x14ac:dyDescent="0.15">
      <c r="A8" s="61">
        <v>6</v>
      </c>
      <c r="B8" s="61" t="s">
        <v>910</v>
      </c>
      <c r="C8" s="69" t="s">
        <v>59</v>
      </c>
      <c r="D8" s="62" t="s">
        <v>922</v>
      </c>
      <c r="E8" s="61" t="s">
        <v>61</v>
      </c>
      <c r="F8" s="61" t="s">
        <v>913</v>
      </c>
      <c r="G8" s="63" t="s">
        <v>38</v>
      </c>
      <c r="H8" s="61" t="s">
        <v>916</v>
      </c>
      <c r="I8" s="61" t="s">
        <v>40</v>
      </c>
      <c r="J8" s="61" t="s">
        <v>47</v>
      </c>
      <c r="K8" s="61">
        <v>108.9</v>
      </c>
      <c r="L8" s="64">
        <v>42988</v>
      </c>
      <c r="M8" s="64">
        <v>43991</v>
      </c>
      <c r="N8" s="64">
        <v>43991</v>
      </c>
      <c r="O8" s="65"/>
      <c r="P8" s="64">
        <v>43353</v>
      </c>
      <c r="Q8" s="64">
        <v>43717</v>
      </c>
      <c r="R8" s="66">
        <v>231</v>
      </c>
      <c r="S8" s="67">
        <v>25155.9</v>
      </c>
      <c r="T8" s="67">
        <v>25155.9</v>
      </c>
      <c r="U8" s="67">
        <v>25155.9</v>
      </c>
      <c r="V8" s="67">
        <v>25155.9</v>
      </c>
      <c r="W8" s="67">
        <v>25155.9</v>
      </c>
      <c r="X8" s="67">
        <v>25155.9</v>
      </c>
      <c r="Y8" s="67">
        <v>25155.9</v>
      </c>
      <c r="Z8" s="67">
        <v>25155.9</v>
      </c>
      <c r="AA8" s="67">
        <v>26036.356500000002</v>
      </c>
      <c r="AB8" s="67">
        <v>26413.695</v>
      </c>
      <c r="AC8" s="67">
        <v>26413.695</v>
      </c>
      <c r="AD8" s="67">
        <v>26413.695</v>
      </c>
      <c r="AE8" s="67">
        <v>25155.9</v>
      </c>
      <c r="AF8" s="67">
        <v>25155.9</v>
      </c>
      <c r="AG8" s="67">
        <v>25155.9</v>
      </c>
      <c r="AH8" s="67">
        <v>25155.9</v>
      </c>
      <c r="AI8" s="67">
        <v>25155.9</v>
      </c>
      <c r="AJ8" s="67">
        <v>25155.9</v>
      </c>
      <c r="AK8" s="67">
        <v>25155.9</v>
      </c>
      <c r="AL8" s="67">
        <v>25155.9</v>
      </c>
      <c r="AM8" s="67">
        <v>26036.356500000002</v>
      </c>
      <c r="AN8" s="67">
        <v>26413.695</v>
      </c>
      <c r="AO8" s="67">
        <v>26413.695</v>
      </c>
      <c r="AP8" s="67">
        <v>26413.695</v>
      </c>
      <c r="AQ8" s="61">
        <f t="shared" si="1"/>
        <v>306524.64149999997</v>
      </c>
      <c r="AR8" s="67">
        <f>AVERAGE(AE8:AP8)</f>
        <v>25543.720124999996</v>
      </c>
      <c r="AS8" s="66">
        <f t="shared" si="0"/>
        <v>306524.64149999997</v>
      </c>
      <c r="AV8" s="68"/>
    </row>
    <row r="9" spans="1:48" s="61" customFormat="1" ht="15.75" customHeight="1" x14ac:dyDescent="0.15">
      <c r="A9" s="61">
        <v>7</v>
      </c>
      <c r="B9" s="61" t="s">
        <v>910</v>
      </c>
      <c r="C9" s="62" t="s">
        <v>923</v>
      </c>
      <c r="D9" s="62" t="s">
        <v>63</v>
      </c>
      <c r="E9" s="61">
        <v>3011</v>
      </c>
      <c r="F9" s="63" t="s">
        <v>57</v>
      </c>
      <c r="G9" s="63" t="s">
        <v>38</v>
      </c>
      <c r="H9" s="61" t="s">
        <v>916</v>
      </c>
      <c r="I9" s="61" t="s">
        <v>40</v>
      </c>
      <c r="J9" s="61" t="s">
        <v>64</v>
      </c>
      <c r="K9" s="61">
        <v>45.73</v>
      </c>
      <c r="L9" s="64">
        <v>42637</v>
      </c>
      <c r="M9" s="64">
        <v>43731</v>
      </c>
      <c r="N9" s="64">
        <v>43731</v>
      </c>
      <c r="O9" s="65"/>
      <c r="P9" s="64">
        <v>43367</v>
      </c>
      <c r="Q9" s="64">
        <v>43731</v>
      </c>
      <c r="R9" s="66">
        <v>330.75</v>
      </c>
      <c r="S9" s="67">
        <v>15125.2</v>
      </c>
      <c r="T9" s="67">
        <v>15125.2</v>
      </c>
      <c r="U9" s="67">
        <v>15125.2</v>
      </c>
      <c r="V9" s="67">
        <v>15125.2</v>
      </c>
      <c r="W9" s="67">
        <v>15125.2</v>
      </c>
      <c r="X9" s="67">
        <v>15125.2</v>
      </c>
      <c r="Y9" s="67">
        <v>15125.2</v>
      </c>
      <c r="Z9" s="67">
        <v>15125.2</v>
      </c>
      <c r="AA9" s="67">
        <v>11595.98</v>
      </c>
      <c r="AB9" s="67"/>
      <c r="AC9" s="67"/>
      <c r="AD9" s="67"/>
      <c r="AE9" s="67">
        <v>15125.2</v>
      </c>
      <c r="AF9" s="67">
        <v>15125.2</v>
      </c>
      <c r="AG9" s="67">
        <v>15125.2</v>
      </c>
      <c r="AH9" s="67">
        <v>15125.2</v>
      </c>
      <c r="AI9" s="67">
        <v>15125.2</v>
      </c>
      <c r="AJ9" s="67">
        <v>15125.2</v>
      </c>
      <c r="AK9" s="67">
        <v>15125.2</v>
      </c>
      <c r="AL9" s="67">
        <v>15125.2</v>
      </c>
      <c r="AM9" s="67">
        <v>11595.98</v>
      </c>
      <c r="AN9" s="67">
        <v>0</v>
      </c>
      <c r="AO9" s="67">
        <v>0</v>
      </c>
      <c r="AP9" s="67">
        <v>0</v>
      </c>
      <c r="AQ9" s="61">
        <f t="shared" si="1"/>
        <v>132597.57999999999</v>
      </c>
      <c r="AR9" s="67">
        <f>AVERAGE(AE9:AM9)</f>
        <v>14733.064444444442</v>
      </c>
      <c r="AS9" s="66">
        <f t="shared" si="0"/>
        <v>176796.77333333332</v>
      </c>
      <c r="AT9" s="70"/>
      <c r="AV9" s="68"/>
    </row>
    <row r="10" spans="1:48" s="61" customFormat="1" ht="15.75" customHeight="1" x14ac:dyDescent="0.15">
      <c r="A10" s="61">
        <v>8</v>
      </c>
      <c r="B10" s="61" t="s">
        <v>910</v>
      </c>
      <c r="C10" s="69" t="s">
        <v>65</v>
      </c>
      <c r="D10" s="62" t="s">
        <v>924</v>
      </c>
      <c r="E10" s="61" t="s">
        <v>67</v>
      </c>
      <c r="F10" s="63" t="s">
        <v>57</v>
      </c>
      <c r="G10" s="63" t="s">
        <v>38</v>
      </c>
      <c r="H10" s="63" t="s">
        <v>68</v>
      </c>
      <c r="I10" s="61" t="s">
        <v>40</v>
      </c>
      <c r="J10" s="61" t="s">
        <v>41</v>
      </c>
      <c r="K10" s="61">
        <v>504.91</v>
      </c>
      <c r="L10" s="64">
        <v>42917</v>
      </c>
      <c r="M10" s="64">
        <v>44012</v>
      </c>
      <c r="N10" s="64">
        <v>44012</v>
      </c>
      <c r="O10" s="65"/>
      <c r="P10" s="64">
        <v>43282</v>
      </c>
      <c r="Q10" s="64">
        <v>43646</v>
      </c>
      <c r="R10" s="66">
        <v>107</v>
      </c>
      <c r="S10" s="67">
        <v>54025.37</v>
      </c>
      <c r="T10" s="67">
        <v>54025.37</v>
      </c>
      <c r="U10" s="67">
        <v>54025.37</v>
      </c>
      <c r="V10" s="67">
        <v>54025.37</v>
      </c>
      <c r="W10" s="67">
        <v>54025.37</v>
      </c>
      <c r="X10" s="67">
        <v>54025.37</v>
      </c>
      <c r="Y10" s="67">
        <v>57807.145900000003</v>
      </c>
      <c r="Z10" s="67">
        <v>57807.145900000003</v>
      </c>
      <c r="AA10" s="67">
        <v>57807.145900000003</v>
      </c>
      <c r="AB10" s="67">
        <v>57807.145900000003</v>
      </c>
      <c r="AC10" s="67">
        <v>57807.145900000003</v>
      </c>
      <c r="AD10" s="67">
        <v>57807.145900000003</v>
      </c>
      <c r="AE10" s="67">
        <v>54025.37</v>
      </c>
      <c r="AF10" s="67">
        <v>54025.37</v>
      </c>
      <c r="AG10" s="67">
        <v>54025.37</v>
      </c>
      <c r="AH10" s="67">
        <v>54025.37</v>
      </c>
      <c r="AI10" s="67">
        <v>54025.37</v>
      </c>
      <c r="AJ10" s="67">
        <v>54025.37</v>
      </c>
      <c r="AK10" s="67">
        <v>57807.145900000003</v>
      </c>
      <c r="AL10" s="67">
        <v>57807.145900000003</v>
      </c>
      <c r="AM10" s="67">
        <v>57807.145900000003</v>
      </c>
      <c r="AN10" s="67">
        <v>57807.145900000003</v>
      </c>
      <c r="AO10" s="67">
        <v>57807.145900000003</v>
      </c>
      <c r="AP10" s="67">
        <v>57807.145900000003</v>
      </c>
      <c r="AQ10" s="61">
        <f t="shared" si="1"/>
        <v>670995.09539999999</v>
      </c>
      <c r="AR10" s="67">
        <f>AVERAGE(AE10:AP10)</f>
        <v>55916.257949999999</v>
      </c>
      <c r="AS10" s="66">
        <f t="shared" si="0"/>
        <v>670995.09539999999</v>
      </c>
      <c r="AU10" s="68"/>
      <c r="AV10" s="68"/>
    </row>
    <row r="11" spans="1:48" s="61" customFormat="1" ht="15.75" customHeight="1" x14ac:dyDescent="0.15">
      <c r="A11" s="61">
        <v>9</v>
      </c>
      <c r="B11" s="61" t="s">
        <v>910</v>
      </c>
      <c r="C11" s="62" t="s">
        <v>925</v>
      </c>
      <c r="D11" s="62" t="s">
        <v>70</v>
      </c>
      <c r="E11" s="61">
        <v>2019</v>
      </c>
      <c r="F11" s="63" t="s">
        <v>57</v>
      </c>
      <c r="G11" s="63" t="s">
        <v>38</v>
      </c>
      <c r="H11" s="63" t="s">
        <v>71</v>
      </c>
      <c r="I11" s="61" t="s">
        <v>40</v>
      </c>
      <c r="J11" s="61" t="s">
        <v>41</v>
      </c>
      <c r="K11" s="61">
        <v>201.18</v>
      </c>
      <c r="L11" s="64">
        <v>43102</v>
      </c>
      <c r="M11" s="64">
        <v>44135</v>
      </c>
      <c r="N11" s="64">
        <v>44135</v>
      </c>
      <c r="O11" s="65">
        <f>R11*K11*12</f>
        <v>568293.26400000008</v>
      </c>
      <c r="P11" s="64">
        <v>43467</v>
      </c>
      <c r="Q11" s="64">
        <v>43831</v>
      </c>
      <c r="R11" s="66">
        <v>235.4</v>
      </c>
      <c r="S11" s="67">
        <v>47357.771999999997</v>
      </c>
      <c r="T11" s="67">
        <v>47357.771999999997</v>
      </c>
      <c r="U11" s="67">
        <v>47357.771999999997</v>
      </c>
      <c r="V11" s="67">
        <v>47357.771999999997</v>
      </c>
      <c r="W11" s="67">
        <v>47357.771999999997</v>
      </c>
      <c r="X11" s="67">
        <v>47357.771999999997</v>
      </c>
      <c r="Y11" s="67">
        <v>47357.771999999997</v>
      </c>
      <c r="Z11" s="67">
        <v>47357.771999999997</v>
      </c>
      <c r="AA11" s="67">
        <v>47357.771999999997</v>
      </c>
      <c r="AB11" s="67">
        <v>47357.771999999997</v>
      </c>
      <c r="AC11" s="67">
        <v>47357.771999999997</v>
      </c>
      <c r="AD11" s="67">
        <v>47357.771999999997</v>
      </c>
      <c r="AE11" s="67">
        <v>47357.771999999997</v>
      </c>
      <c r="AF11" s="67">
        <v>47357.771999999997</v>
      </c>
      <c r="AG11" s="67">
        <v>47357.771999999997</v>
      </c>
      <c r="AH11" s="67">
        <v>47357.771999999997</v>
      </c>
      <c r="AI11" s="67">
        <v>47357.771999999997</v>
      </c>
      <c r="AJ11" s="67">
        <v>47357.771999999997</v>
      </c>
      <c r="AK11" s="67">
        <v>47357.771999999997</v>
      </c>
      <c r="AL11" s="67">
        <v>47357.771999999997</v>
      </c>
      <c r="AM11" s="67">
        <v>47357.771999999997</v>
      </c>
      <c r="AN11" s="67">
        <v>47357.771999999997</v>
      </c>
      <c r="AO11" s="67">
        <v>47357.771999999997</v>
      </c>
      <c r="AP11" s="67">
        <v>47357.771999999997</v>
      </c>
      <c r="AQ11" s="61">
        <f t="shared" si="1"/>
        <v>568293.26399999997</v>
      </c>
      <c r="AR11" s="67">
        <f>AVERAGE(AE11:AP11)</f>
        <v>47357.771999999997</v>
      </c>
      <c r="AS11" s="66">
        <f t="shared" si="0"/>
        <v>568293.26399999997</v>
      </c>
      <c r="AU11" s="68"/>
      <c r="AV11" s="68"/>
    </row>
    <row r="12" spans="1:48" s="61" customFormat="1" ht="15.75" customHeight="1" x14ac:dyDescent="0.15">
      <c r="A12" s="61">
        <v>10</v>
      </c>
      <c r="B12" s="61" t="s">
        <v>910</v>
      </c>
      <c r="C12" s="62" t="s">
        <v>926</v>
      </c>
      <c r="D12" s="62" t="s">
        <v>73</v>
      </c>
      <c r="E12" s="61">
        <v>1017</v>
      </c>
      <c r="F12" s="63" t="s">
        <v>57</v>
      </c>
      <c r="G12" s="63" t="s">
        <v>38</v>
      </c>
      <c r="H12" s="63" t="s">
        <v>74</v>
      </c>
      <c r="I12" s="61" t="s">
        <v>40</v>
      </c>
      <c r="J12" s="61" t="s">
        <v>53</v>
      </c>
      <c r="K12" s="61">
        <v>189.58</v>
      </c>
      <c r="L12" s="64">
        <v>42637</v>
      </c>
      <c r="M12" s="64">
        <v>44462</v>
      </c>
      <c r="N12" s="64">
        <v>44462</v>
      </c>
      <c r="O12" s="65"/>
      <c r="P12" s="64">
        <v>43367</v>
      </c>
      <c r="Q12" s="64">
        <v>43731</v>
      </c>
      <c r="R12" s="68">
        <v>194.63</v>
      </c>
      <c r="S12" s="67">
        <v>36897.96</v>
      </c>
      <c r="T12" s="67">
        <v>36897.96</v>
      </c>
      <c r="U12" s="67">
        <v>36897.96</v>
      </c>
      <c r="V12" s="67">
        <v>36897.96</v>
      </c>
      <c r="W12" s="67">
        <v>36897.96</v>
      </c>
      <c r="X12" s="67">
        <v>36897.96</v>
      </c>
      <c r="Y12" s="67">
        <v>36897.96</v>
      </c>
      <c r="Z12" s="67">
        <v>36897.96</v>
      </c>
      <c r="AA12" s="67">
        <v>37931.29</v>
      </c>
      <c r="AB12" s="67">
        <v>41326.54</v>
      </c>
      <c r="AC12" s="67">
        <v>41326.54</v>
      </c>
      <c r="AD12" s="67">
        <v>41326.54</v>
      </c>
      <c r="AE12" s="67">
        <v>36897.96</v>
      </c>
      <c r="AF12" s="67">
        <v>36897.96</v>
      </c>
      <c r="AG12" s="67">
        <v>36897.96</v>
      </c>
      <c r="AH12" s="67">
        <v>36897.96</v>
      </c>
      <c r="AI12" s="67">
        <v>36897.96</v>
      </c>
      <c r="AJ12" s="67">
        <v>36897.96</v>
      </c>
      <c r="AK12" s="67">
        <v>36897.96</v>
      </c>
      <c r="AL12" s="67">
        <v>36897.96</v>
      </c>
      <c r="AM12" s="67">
        <v>37931.29</v>
      </c>
      <c r="AN12" s="67">
        <v>41326.54</v>
      </c>
      <c r="AO12" s="67">
        <v>41326.54</v>
      </c>
      <c r="AP12" s="67">
        <v>41326.54</v>
      </c>
      <c r="AQ12" s="61">
        <f t="shared" si="1"/>
        <v>457094.58999999991</v>
      </c>
      <c r="AR12" s="67">
        <f>AVERAGE(AE12:AP12)</f>
        <v>38091.215833333328</v>
      </c>
      <c r="AS12" s="66">
        <f t="shared" si="0"/>
        <v>457094.58999999997</v>
      </c>
      <c r="AU12" s="68"/>
      <c r="AV12" s="68"/>
    </row>
    <row r="13" spans="1:48" s="61" customFormat="1" ht="15.75" customHeight="1" x14ac:dyDescent="0.15">
      <c r="A13" s="61">
        <v>11</v>
      </c>
      <c r="B13" s="61" t="s">
        <v>42</v>
      </c>
      <c r="C13" s="62" t="s">
        <v>927</v>
      </c>
      <c r="D13" s="62" t="s">
        <v>76</v>
      </c>
      <c r="E13" s="61" t="s">
        <v>77</v>
      </c>
      <c r="F13" s="61" t="s">
        <v>913</v>
      </c>
      <c r="G13" s="63" t="s">
        <v>38</v>
      </c>
      <c r="H13" s="63" t="s">
        <v>74</v>
      </c>
      <c r="I13" s="61" t="s">
        <v>40</v>
      </c>
      <c r="J13" s="61" t="s">
        <v>53</v>
      </c>
      <c r="K13" s="61">
        <v>130.19999999999999</v>
      </c>
      <c r="L13" s="64">
        <v>42637</v>
      </c>
      <c r="M13" s="64">
        <v>43639</v>
      </c>
      <c r="N13" s="64">
        <v>43639</v>
      </c>
      <c r="O13" s="65"/>
      <c r="P13" s="64">
        <v>43367</v>
      </c>
      <c r="Q13" s="64">
        <v>43639</v>
      </c>
      <c r="R13" s="66">
        <v>297.67</v>
      </c>
      <c r="S13" s="67">
        <v>38756.629999999997</v>
      </c>
      <c r="T13" s="67">
        <v>38756.629999999997</v>
      </c>
      <c r="U13" s="67">
        <v>38756.629999999997</v>
      </c>
      <c r="V13" s="67">
        <v>38756.629999999997</v>
      </c>
      <c r="W13" s="67">
        <v>38756.629999999997</v>
      </c>
      <c r="X13" s="67">
        <v>29713.42</v>
      </c>
      <c r="Y13" s="67"/>
      <c r="Z13" s="67"/>
      <c r="AA13" s="67"/>
      <c r="AB13" s="67"/>
      <c r="AC13" s="67"/>
      <c r="AD13" s="67"/>
      <c r="AE13" s="67">
        <v>38756.629999999997</v>
      </c>
      <c r="AF13" s="67">
        <v>38756.629999999997</v>
      </c>
      <c r="AG13" s="67">
        <v>38756.629999999997</v>
      </c>
      <c r="AH13" s="67">
        <v>38756.629999999997</v>
      </c>
      <c r="AI13" s="67">
        <v>38756.629999999997</v>
      </c>
      <c r="AJ13" s="67">
        <v>29713.42</v>
      </c>
      <c r="AK13" s="67">
        <v>0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1">
        <f t="shared" si="1"/>
        <v>223496.57</v>
      </c>
      <c r="AR13" s="67">
        <f>AVERAGE(AE13:AJ13)</f>
        <v>37249.428333333337</v>
      </c>
      <c r="AS13" s="66">
        <f t="shared" si="0"/>
        <v>446993.14</v>
      </c>
      <c r="AT13" s="70"/>
      <c r="AU13" s="68"/>
      <c r="AV13" s="68"/>
    </row>
    <row r="14" spans="1:48" s="61" customFormat="1" ht="15.75" customHeight="1" x14ac:dyDescent="0.15">
      <c r="A14" s="61">
        <v>12</v>
      </c>
      <c r="B14" s="63" t="s">
        <v>42</v>
      </c>
      <c r="C14" s="62" t="s">
        <v>928</v>
      </c>
      <c r="D14" s="69" t="s">
        <v>79</v>
      </c>
      <c r="E14" s="61" t="s">
        <v>80</v>
      </c>
      <c r="F14" s="61" t="s">
        <v>913</v>
      </c>
      <c r="G14" s="63" t="s">
        <v>38</v>
      </c>
      <c r="H14" s="61" t="s">
        <v>914</v>
      </c>
      <c r="I14" s="61" t="s">
        <v>40</v>
      </c>
      <c r="J14" s="61" t="s">
        <v>41</v>
      </c>
      <c r="K14" s="61">
        <v>63.1</v>
      </c>
      <c r="L14" s="64">
        <v>42637</v>
      </c>
      <c r="M14" s="64">
        <v>43639</v>
      </c>
      <c r="N14" s="64">
        <v>43639</v>
      </c>
      <c r="O14" s="65"/>
      <c r="P14" s="64">
        <v>43367</v>
      </c>
      <c r="Q14" s="64">
        <v>43639</v>
      </c>
      <c r="R14" s="66">
        <v>309.12</v>
      </c>
      <c r="S14" s="67">
        <v>19505.47</v>
      </c>
      <c r="T14" s="67">
        <v>19505.47</v>
      </c>
      <c r="U14" s="67">
        <v>19505.47</v>
      </c>
      <c r="V14" s="67">
        <v>19505.47</v>
      </c>
      <c r="W14" s="67">
        <v>19505.47</v>
      </c>
      <c r="X14" s="67">
        <v>14954.2</v>
      </c>
      <c r="Y14" s="67"/>
      <c r="Z14" s="67"/>
      <c r="AA14" s="67"/>
      <c r="AB14" s="67"/>
      <c r="AC14" s="67"/>
      <c r="AD14" s="67"/>
      <c r="AE14" s="67">
        <v>19505.47</v>
      </c>
      <c r="AF14" s="67">
        <v>19505.47</v>
      </c>
      <c r="AG14" s="67">
        <v>19505.47</v>
      </c>
      <c r="AH14" s="67">
        <v>19505.47</v>
      </c>
      <c r="AI14" s="67">
        <v>19505.47</v>
      </c>
      <c r="AJ14" s="67">
        <v>14954.2</v>
      </c>
      <c r="AK14" s="67">
        <v>0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1">
        <f t="shared" si="1"/>
        <v>112481.55</v>
      </c>
      <c r="AR14" s="67">
        <f>AVERAGE(AE14:AJ14)</f>
        <v>18746.924999999999</v>
      </c>
      <c r="AS14" s="66">
        <f t="shared" si="0"/>
        <v>224963.09999999998</v>
      </c>
      <c r="AT14" s="70"/>
      <c r="AU14" s="68"/>
      <c r="AV14" s="68"/>
    </row>
    <row r="15" spans="1:48" s="61" customFormat="1" ht="15.75" customHeight="1" x14ac:dyDescent="0.15">
      <c r="A15" s="61">
        <v>13</v>
      </c>
      <c r="B15" s="61" t="s">
        <v>42</v>
      </c>
      <c r="C15" s="62" t="s">
        <v>929</v>
      </c>
      <c r="D15" s="62" t="s">
        <v>930</v>
      </c>
      <c r="E15" s="61" t="s">
        <v>83</v>
      </c>
      <c r="F15" s="61" t="s">
        <v>913</v>
      </c>
      <c r="G15" s="63" t="s">
        <v>38</v>
      </c>
      <c r="H15" s="61" t="s">
        <v>914</v>
      </c>
      <c r="I15" s="61" t="s">
        <v>40</v>
      </c>
      <c r="J15" s="61" t="s">
        <v>53</v>
      </c>
      <c r="K15" s="61">
        <v>234.47</v>
      </c>
      <c r="L15" s="64">
        <v>42637</v>
      </c>
      <c r="M15" s="64">
        <v>43639</v>
      </c>
      <c r="N15" s="64">
        <v>43639</v>
      </c>
      <c r="O15" s="65"/>
      <c r="P15" s="64">
        <v>43367</v>
      </c>
      <c r="Q15" s="64">
        <v>43639</v>
      </c>
      <c r="R15" s="66">
        <v>234.7</v>
      </c>
      <c r="S15" s="67">
        <v>55030.11</v>
      </c>
      <c r="T15" s="67">
        <v>55030.11</v>
      </c>
      <c r="U15" s="67">
        <v>55030.11</v>
      </c>
      <c r="V15" s="67">
        <v>55030.11</v>
      </c>
      <c r="W15" s="67">
        <v>55030.11</v>
      </c>
      <c r="X15" s="67">
        <v>42189.75</v>
      </c>
      <c r="Y15" s="67"/>
      <c r="Z15" s="67"/>
      <c r="AA15" s="67"/>
      <c r="AB15" s="67"/>
      <c r="AC15" s="67"/>
      <c r="AD15" s="67"/>
      <c r="AE15" s="67">
        <v>55030.11</v>
      </c>
      <c r="AF15" s="67">
        <v>55030.11</v>
      </c>
      <c r="AG15" s="67">
        <v>55030.11</v>
      </c>
      <c r="AH15" s="67">
        <v>55030.11</v>
      </c>
      <c r="AI15" s="67">
        <v>55030.11</v>
      </c>
      <c r="AJ15" s="67">
        <v>42189.75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1">
        <f t="shared" si="1"/>
        <v>317340.3</v>
      </c>
      <c r="AR15" s="67">
        <f>AVERAGE(AE15:AJ15)</f>
        <v>52890.049999999996</v>
      </c>
      <c r="AS15" s="66">
        <f t="shared" si="0"/>
        <v>634680.6</v>
      </c>
      <c r="AT15" s="70"/>
      <c r="AU15" s="68"/>
      <c r="AV15" s="68"/>
    </row>
    <row r="16" spans="1:48" s="61" customFormat="1" ht="15.75" customHeight="1" x14ac:dyDescent="0.15">
      <c r="A16" s="61">
        <v>14</v>
      </c>
      <c r="B16" s="61" t="s">
        <v>42</v>
      </c>
      <c r="C16" s="62" t="s">
        <v>931</v>
      </c>
      <c r="D16" s="62" t="s">
        <v>85</v>
      </c>
      <c r="E16" s="61" t="s">
        <v>86</v>
      </c>
      <c r="F16" s="61" t="s">
        <v>913</v>
      </c>
      <c r="G16" s="61" t="s">
        <v>932</v>
      </c>
      <c r="H16" s="61" t="s">
        <v>914</v>
      </c>
      <c r="I16" s="61" t="s">
        <v>40</v>
      </c>
      <c r="J16" s="61" t="s">
        <v>41</v>
      </c>
      <c r="K16" s="61">
        <v>143.55000000000001</v>
      </c>
      <c r="L16" s="64">
        <v>42637</v>
      </c>
      <c r="M16" s="64">
        <v>43639</v>
      </c>
      <c r="N16" s="64">
        <v>43639</v>
      </c>
      <c r="O16" s="65"/>
      <c r="P16" s="64">
        <v>43367</v>
      </c>
      <c r="Q16" s="64">
        <v>43639</v>
      </c>
      <c r="R16" s="66">
        <v>257.60000000000002</v>
      </c>
      <c r="S16" s="67">
        <v>36978.480000000003</v>
      </c>
      <c r="T16" s="67">
        <v>36978.480000000003</v>
      </c>
      <c r="U16" s="67">
        <v>36978.480000000003</v>
      </c>
      <c r="V16" s="67">
        <v>36978.480000000003</v>
      </c>
      <c r="W16" s="67">
        <v>36978.480000000003</v>
      </c>
      <c r="X16" s="67">
        <v>28350.17</v>
      </c>
      <c r="Y16" s="67"/>
      <c r="Z16" s="67"/>
      <c r="AA16" s="67"/>
      <c r="AB16" s="67"/>
      <c r="AC16" s="67"/>
      <c r="AD16" s="67"/>
      <c r="AE16" s="67">
        <v>36978.480000000003</v>
      </c>
      <c r="AF16" s="67">
        <v>36978.480000000003</v>
      </c>
      <c r="AG16" s="67">
        <v>36978.480000000003</v>
      </c>
      <c r="AH16" s="67">
        <v>36978.480000000003</v>
      </c>
      <c r="AI16" s="67">
        <v>36978.480000000003</v>
      </c>
      <c r="AJ16" s="67">
        <v>28350.17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1">
        <f t="shared" si="1"/>
        <v>213242.57</v>
      </c>
      <c r="AR16" s="67">
        <f>AVERAGE(AE16:AJ16)</f>
        <v>35540.428333333337</v>
      </c>
      <c r="AS16" s="66">
        <f t="shared" si="0"/>
        <v>426485.14</v>
      </c>
      <c r="AT16" s="70"/>
      <c r="AU16" s="68"/>
      <c r="AV16" s="68"/>
    </row>
    <row r="17" spans="1:48" s="61" customFormat="1" ht="15.75" customHeight="1" x14ac:dyDescent="0.15">
      <c r="A17" s="61">
        <v>15</v>
      </c>
      <c r="B17" s="61" t="s">
        <v>42</v>
      </c>
      <c r="C17" s="62" t="s">
        <v>933</v>
      </c>
      <c r="D17" s="62" t="s">
        <v>89</v>
      </c>
      <c r="E17" s="61" t="s">
        <v>90</v>
      </c>
      <c r="F17" s="61" t="s">
        <v>913</v>
      </c>
      <c r="G17" s="61" t="s">
        <v>932</v>
      </c>
      <c r="H17" s="61" t="s">
        <v>921</v>
      </c>
      <c r="I17" s="61" t="s">
        <v>40</v>
      </c>
      <c r="J17" s="61" t="s">
        <v>41</v>
      </c>
      <c r="K17" s="61">
        <v>107.99</v>
      </c>
      <c r="L17" s="64">
        <v>42637</v>
      </c>
      <c r="M17" s="64">
        <v>43639</v>
      </c>
      <c r="N17" s="64">
        <v>43639</v>
      </c>
      <c r="O17" s="65"/>
      <c r="P17" s="64">
        <v>43367</v>
      </c>
      <c r="Q17" s="64">
        <v>43639</v>
      </c>
      <c r="R17" s="66">
        <v>280.500046</v>
      </c>
      <c r="S17" s="67">
        <v>30291.200000000001</v>
      </c>
      <c r="T17" s="67">
        <v>30291.200000000001</v>
      </c>
      <c r="U17" s="67">
        <v>30291.200000000001</v>
      </c>
      <c r="V17" s="67">
        <v>30291.200000000001</v>
      </c>
      <c r="W17" s="67">
        <v>30291.200000000001</v>
      </c>
      <c r="X17" s="67">
        <v>23223.25</v>
      </c>
      <c r="Y17" s="67"/>
      <c r="Z17" s="67"/>
      <c r="AA17" s="67"/>
      <c r="AB17" s="67"/>
      <c r="AC17" s="67"/>
      <c r="AD17" s="67"/>
      <c r="AE17" s="67">
        <v>30291.200000000001</v>
      </c>
      <c r="AF17" s="67">
        <v>30291.200000000001</v>
      </c>
      <c r="AG17" s="67">
        <v>30291.200000000001</v>
      </c>
      <c r="AH17" s="67">
        <v>30291.200000000001</v>
      </c>
      <c r="AI17" s="67">
        <v>30291.200000000001</v>
      </c>
      <c r="AJ17" s="67">
        <v>23223.25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1">
        <f t="shared" si="1"/>
        <v>174679.25</v>
      </c>
      <c r="AR17" s="67">
        <f>AVERAGE(AE17:AJ17)</f>
        <v>29113.208333333332</v>
      </c>
      <c r="AS17" s="66">
        <f t="shared" si="0"/>
        <v>349358.5</v>
      </c>
      <c r="AT17" s="70"/>
      <c r="AU17" s="68"/>
      <c r="AV17" s="68"/>
    </row>
    <row r="18" spans="1:48" s="61" customFormat="1" ht="15.75" customHeight="1" x14ac:dyDescent="0.15">
      <c r="A18" s="61">
        <v>16</v>
      </c>
      <c r="B18" s="61" t="s">
        <v>910</v>
      </c>
      <c r="C18" s="62" t="s">
        <v>934</v>
      </c>
      <c r="D18" s="62" t="s">
        <v>935</v>
      </c>
      <c r="E18" s="61" t="s">
        <v>93</v>
      </c>
      <c r="F18" s="61" t="s">
        <v>913</v>
      </c>
      <c r="G18" s="61" t="s">
        <v>932</v>
      </c>
      <c r="H18" s="61" t="s">
        <v>916</v>
      </c>
      <c r="I18" s="61" t="s">
        <v>40</v>
      </c>
      <c r="J18" s="61" t="s">
        <v>64</v>
      </c>
      <c r="K18" s="61">
        <v>234.56</v>
      </c>
      <c r="L18" s="64">
        <v>43080</v>
      </c>
      <c r="M18" s="64">
        <v>44309</v>
      </c>
      <c r="N18" s="64">
        <v>44309</v>
      </c>
      <c r="O18" s="65"/>
      <c r="P18" s="64">
        <v>43367</v>
      </c>
      <c r="Q18" s="64">
        <v>43731</v>
      </c>
      <c r="R18" s="66">
        <v>198.44999100000001</v>
      </c>
      <c r="S18" s="67">
        <v>46548.43</v>
      </c>
      <c r="T18" s="67">
        <v>46548.43</v>
      </c>
      <c r="U18" s="67">
        <v>46548.43</v>
      </c>
      <c r="V18" s="67">
        <v>46548.43</v>
      </c>
      <c r="W18" s="67">
        <v>46548.43</v>
      </c>
      <c r="X18" s="67">
        <v>46548.43</v>
      </c>
      <c r="Y18" s="67">
        <v>46548.43</v>
      </c>
      <c r="Z18" s="67">
        <v>46548.43</v>
      </c>
      <c r="AA18" s="67">
        <v>47091.360000000001</v>
      </c>
      <c r="AB18" s="67">
        <v>48875.27</v>
      </c>
      <c r="AC18" s="67">
        <v>48875.27</v>
      </c>
      <c r="AD18" s="67">
        <v>48875.27</v>
      </c>
      <c r="AE18" s="67">
        <v>46548.43</v>
      </c>
      <c r="AF18" s="67">
        <v>46548.43</v>
      </c>
      <c r="AG18" s="67">
        <v>46548.43</v>
      </c>
      <c r="AH18" s="67">
        <v>46548.43</v>
      </c>
      <c r="AI18" s="67">
        <v>46548.43</v>
      </c>
      <c r="AJ18" s="67">
        <v>46548.43</v>
      </c>
      <c r="AK18" s="67">
        <v>46548.43</v>
      </c>
      <c r="AL18" s="67">
        <v>46548.43</v>
      </c>
      <c r="AM18" s="67">
        <v>47091.360000000001</v>
      </c>
      <c r="AN18" s="67">
        <v>48875.27</v>
      </c>
      <c r="AO18" s="67">
        <v>48875.27</v>
      </c>
      <c r="AP18" s="67">
        <v>48875.27</v>
      </c>
      <c r="AQ18" s="61">
        <f t="shared" si="1"/>
        <v>566104.61</v>
      </c>
      <c r="AR18" s="67">
        <f>AVERAGE(AE18:AP18)</f>
        <v>47175.384166666663</v>
      </c>
      <c r="AS18" s="66">
        <f t="shared" si="0"/>
        <v>566104.61</v>
      </c>
      <c r="AV18" s="68"/>
    </row>
    <row r="19" spans="1:48" s="61" customFormat="1" ht="15.75" customHeight="1" x14ac:dyDescent="0.15">
      <c r="A19" s="61">
        <v>17</v>
      </c>
      <c r="B19" s="61" t="s">
        <v>910</v>
      </c>
      <c r="C19" s="62" t="s">
        <v>936</v>
      </c>
      <c r="D19" s="69" t="s">
        <v>95</v>
      </c>
      <c r="E19" s="61" t="s">
        <v>96</v>
      </c>
      <c r="F19" s="61" t="s">
        <v>913</v>
      </c>
      <c r="G19" s="61" t="s">
        <v>932</v>
      </c>
      <c r="H19" s="61" t="s">
        <v>916</v>
      </c>
      <c r="I19" s="61" t="s">
        <v>40</v>
      </c>
      <c r="J19" s="61" t="s">
        <v>64</v>
      </c>
      <c r="K19" s="61">
        <v>224.4</v>
      </c>
      <c r="L19" s="64">
        <v>42637</v>
      </c>
      <c r="M19" s="64">
        <v>44309</v>
      </c>
      <c r="N19" s="64">
        <v>44309</v>
      </c>
      <c r="O19" s="65"/>
      <c r="P19" s="64">
        <v>43367</v>
      </c>
      <c r="Q19" s="64">
        <v>43731</v>
      </c>
      <c r="R19" s="66">
        <v>198.45</v>
      </c>
      <c r="S19" s="67">
        <v>44532.18</v>
      </c>
      <c r="T19" s="67">
        <v>44532.18</v>
      </c>
      <c r="U19" s="67">
        <v>44532.18</v>
      </c>
      <c r="V19" s="67">
        <v>44532.18</v>
      </c>
      <c r="W19" s="67">
        <v>44532.18</v>
      </c>
      <c r="X19" s="67">
        <v>44532.18</v>
      </c>
      <c r="Y19" s="67">
        <v>44532.18</v>
      </c>
      <c r="Z19" s="67">
        <v>44532.18</v>
      </c>
      <c r="AA19" s="67">
        <v>45051.59</v>
      </c>
      <c r="AB19" s="67">
        <v>46758.23</v>
      </c>
      <c r="AC19" s="67">
        <v>46758.23</v>
      </c>
      <c r="AD19" s="67">
        <v>46758.23</v>
      </c>
      <c r="AE19" s="67">
        <v>44532.18</v>
      </c>
      <c r="AF19" s="67">
        <v>44532.18</v>
      </c>
      <c r="AG19" s="67">
        <v>44532.18</v>
      </c>
      <c r="AH19" s="67">
        <v>44532.18</v>
      </c>
      <c r="AI19" s="67">
        <v>44532.18</v>
      </c>
      <c r="AJ19" s="67">
        <v>44532.18</v>
      </c>
      <c r="AK19" s="67">
        <v>44532.18</v>
      </c>
      <c r="AL19" s="67">
        <v>44532.18</v>
      </c>
      <c r="AM19" s="67">
        <v>45051.59</v>
      </c>
      <c r="AN19" s="67">
        <v>46758.23</v>
      </c>
      <c r="AO19" s="67">
        <v>46758.23</v>
      </c>
      <c r="AP19" s="67">
        <v>46758.23</v>
      </c>
      <c r="AQ19" s="61">
        <f t="shared" si="1"/>
        <v>541583.72</v>
      </c>
      <c r="AR19" s="67">
        <f>AVERAGE(AE19:AP19)</f>
        <v>45131.976666666662</v>
      </c>
      <c r="AS19" s="66">
        <f t="shared" si="0"/>
        <v>541583.72</v>
      </c>
      <c r="AV19" s="68"/>
    </row>
    <row r="20" spans="1:48" s="61" customFormat="1" ht="15.75" customHeight="1" x14ac:dyDescent="0.15">
      <c r="A20" s="61">
        <v>18</v>
      </c>
      <c r="B20" s="61" t="s">
        <v>910</v>
      </c>
      <c r="C20" s="62" t="s">
        <v>937</v>
      </c>
      <c r="D20" s="62" t="s">
        <v>938</v>
      </c>
      <c r="E20" s="61">
        <v>2060</v>
      </c>
      <c r="F20" s="61" t="s">
        <v>913</v>
      </c>
      <c r="G20" s="61" t="s">
        <v>932</v>
      </c>
      <c r="H20" s="61" t="s">
        <v>921</v>
      </c>
      <c r="I20" s="61" t="s">
        <v>40</v>
      </c>
      <c r="J20" s="61" t="s">
        <v>41</v>
      </c>
      <c r="K20" s="61">
        <v>163.86</v>
      </c>
      <c r="L20" s="64">
        <v>43525</v>
      </c>
      <c r="M20" s="64">
        <v>44620</v>
      </c>
      <c r="N20" s="64">
        <v>44620</v>
      </c>
      <c r="O20" s="64"/>
      <c r="P20" s="64">
        <v>43525</v>
      </c>
      <c r="Q20" s="64">
        <v>43889</v>
      </c>
      <c r="R20" s="66">
        <v>280</v>
      </c>
      <c r="S20" s="67"/>
      <c r="T20" s="67"/>
      <c r="U20" s="67">
        <v>45880.800000000003</v>
      </c>
      <c r="V20" s="67">
        <v>45880.800000000003</v>
      </c>
      <c r="W20" s="67">
        <v>45880.800000000003</v>
      </c>
      <c r="X20" s="67">
        <v>45880.800000000003</v>
      </c>
      <c r="Y20" s="67">
        <v>45880.800000000003</v>
      </c>
      <c r="Z20" s="67">
        <v>45880.800000000003</v>
      </c>
      <c r="AA20" s="67">
        <v>45880.800000000003</v>
      </c>
      <c r="AB20" s="67">
        <v>45880.800000000003</v>
      </c>
      <c r="AC20" s="67">
        <v>45880.800000000003</v>
      </c>
      <c r="AD20" s="67">
        <v>45880.800000000003</v>
      </c>
      <c r="AE20" s="67">
        <v>0</v>
      </c>
      <c r="AF20" s="67">
        <v>0</v>
      </c>
      <c r="AG20" s="67">
        <v>45880.800000000003</v>
      </c>
      <c r="AH20" s="67">
        <v>45880.800000000003</v>
      </c>
      <c r="AI20" s="67">
        <v>45880.800000000003</v>
      </c>
      <c r="AJ20" s="67">
        <v>45880.800000000003</v>
      </c>
      <c r="AK20" s="67">
        <v>45880.800000000003</v>
      </c>
      <c r="AL20" s="67">
        <v>45880.800000000003</v>
      </c>
      <c r="AM20" s="67">
        <v>45880.800000000003</v>
      </c>
      <c r="AN20" s="67">
        <v>45880.800000000003</v>
      </c>
      <c r="AO20" s="67">
        <v>45880.800000000003</v>
      </c>
      <c r="AP20" s="67">
        <v>45880.800000000003</v>
      </c>
      <c r="AQ20" s="61">
        <f t="shared" si="1"/>
        <v>458807.99999999994</v>
      </c>
      <c r="AR20" s="67">
        <f>AVERAGE(AG20:AP20)</f>
        <v>45880.799999999996</v>
      </c>
      <c r="AS20" s="66">
        <f t="shared" si="0"/>
        <v>550569.6</v>
      </c>
    </row>
    <row r="21" spans="1:48" s="61" customFormat="1" ht="15.75" customHeight="1" x14ac:dyDescent="0.15">
      <c r="A21" s="61">
        <v>19</v>
      </c>
      <c r="B21" s="61" t="s">
        <v>910</v>
      </c>
      <c r="C21" s="62" t="s">
        <v>99</v>
      </c>
      <c r="D21" s="62" t="s">
        <v>939</v>
      </c>
      <c r="E21" s="61">
        <v>1001</v>
      </c>
      <c r="F21" s="61" t="s">
        <v>913</v>
      </c>
      <c r="G21" s="61" t="s">
        <v>940</v>
      </c>
      <c r="H21" s="61" t="s">
        <v>916</v>
      </c>
      <c r="I21" s="61" t="s">
        <v>102</v>
      </c>
      <c r="J21" s="61" t="s">
        <v>53</v>
      </c>
      <c r="K21" s="61">
        <v>229.35</v>
      </c>
      <c r="L21" s="64">
        <v>43450</v>
      </c>
      <c r="M21" s="64">
        <v>46288</v>
      </c>
      <c r="N21" s="64">
        <v>46288</v>
      </c>
      <c r="O21" s="65">
        <f>R21*K21</f>
        <v>32109</v>
      </c>
      <c r="P21" s="64">
        <v>43450</v>
      </c>
      <c r="Q21" s="64">
        <v>43731</v>
      </c>
      <c r="R21" s="66">
        <v>140</v>
      </c>
      <c r="S21" s="67">
        <v>38553.68</v>
      </c>
      <c r="T21" s="67">
        <v>41965.08</v>
      </c>
      <c r="U21" s="67">
        <v>38069.910000000003</v>
      </c>
      <c r="V21" s="67">
        <v>42113.9</v>
      </c>
      <c r="W21" s="67">
        <v>47063.32</v>
      </c>
      <c r="X21" s="67"/>
      <c r="Y21" s="67"/>
      <c r="Z21" s="67"/>
      <c r="AA21" s="67"/>
      <c r="AB21" s="67"/>
      <c r="AC21" s="67"/>
      <c r="AD21" s="67"/>
      <c r="AE21" s="67">
        <v>38553.68</v>
      </c>
      <c r="AF21" s="67">
        <v>41965.08</v>
      </c>
      <c r="AG21" s="67">
        <v>38069.910000000003</v>
      </c>
      <c r="AH21" s="67">
        <v>42113.9</v>
      </c>
      <c r="AI21" s="67">
        <v>47063.32</v>
      </c>
      <c r="AJ21" s="67">
        <v>0</v>
      </c>
      <c r="AK21" s="67">
        <v>0</v>
      </c>
      <c r="AL21" s="67">
        <v>0</v>
      </c>
      <c r="AM21" s="67">
        <v>0</v>
      </c>
      <c r="AN21" s="67">
        <v>0</v>
      </c>
      <c r="AO21" s="67">
        <v>0</v>
      </c>
      <c r="AP21" s="67">
        <v>0</v>
      </c>
      <c r="AQ21" s="61">
        <f t="shared" si="1"/>
        <v>207765.89</v>
      </c>
      <c r="AR21" s="67">
        <f>AVERAGE(AE21:AI21)</f>
        <v>41553.178</v>
      </c>
      <c r="AS21" s="66">
        <f t="shared" si="0"/>
        <v>498638.136</v>
      </c>
    </row>
    <row r="22" spans="1:48" s="61" customFormat="1" ht="15.75" customHeight="1" x14ac:dyDescent="0.15">
      <c r="A22" s="61">
        <v>20</v>
      </c>
      <c r="B22" s="61" t="s">
        <v>42</v>
      </c>
      <c r="C22" s="62" t="s">
        <v>941</v>
      </c>
      <c r="D22" s="62" t="s">
        <v>104</v>
      </c>
      <c r="E22" s="61" t="s">
        <v>105</v>
      </c>
      <c r="F22" s="61" t="s">
        <v>913</v>
      </c>
      <c r="G22" s="61" t="s">
        <v>932</v>
      </c>
      <c r="H22" s="61" t="s">
        <v>921</v>
      </c>
      <c r="I22" s="61" t="s">
        <v>40</v>
      </c>
      <c r="J22" s="61" t="s">
        <v>53</v>
      </c>
      <c r="K22" s="61">
        <v>365.11</v>
      </c>
      <c r="L22" s="64">
        <v>42637</v>
      </c>
      <c r="M22" s="64">
        <v>43639</v>
      </c>
      <c r="N22" s="64">
        <v>43639</v>
      </c>
      <c r="O22" s="65"/>
      <c r="P22" s="64">
        <v>43367</v>
      </c>
      <c r="Q22" s="64">
        <v>43639</v>
      </c>
      <c r="R22" s="66">
        <v>251.87798100000001</v>
      </c>
      <c r="S22" s="67">
        <v>91963.17</v>
      </c>
      <c r="T22" s="67">
        <v>91963.17</v>
      </c>
      <c r="U22" s="67">
        <v>91963.17</v>
      </c>
      <c r="V22" s="67">
        <v>91963.17</v>
      </c>
      <c r="W22" s="67">
        <v>91963.17</v>
      </c>
      <c r="X22" s="67">
        <v>70505.100000000006</v>
      </c>
      <c r="Y22" s="67"/>
      <c r="Z22" s="67"/>
      <c r="AA22" s="67"/>
      <c r="AB22" s="67"/>
      <c r="AC22" s="67"/>
      <c r="AD22" s="67"/>
      <c r="AE22" s="67">
        <v>91963.17</v>
      </c>
      <c r="AF22" s="67">
        <v>91963.17</v>
      </c>
      <c r="AG22" s="67">
        <v>91963.17</v>
      </c>
      <c r="AH22" s="67">
        <v>91963.17</v>
      </c>
      <c r="AI22" s="67">
        <v>91963.17</v>
      </c>
      <c r="AJ22" s="67">
        <v>70505.100000000006</v>
      </c>
      <c r="AK22" s="67">
        <v>0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1">
        <f t="shared" si="1"/>
        <v>530320.94999999995</v>
      </c>
      <c r="AR22" s="67">
        <f>AVERAGE(AE22:AJ22)</f>
        <v>88386.824999999997</v>
      </c>
      <c r="AS22" s="66">
        <f t="shared" si="0"/>
        <v>1060641.8999999999</v>
      </c>
      <c r="AT22" s="70"/>
      <c r="AU22" s="68"/>
      <c r="AV22" s="68"/>
    </row>
    <row r="23" spans="1:48" s="61" customFormat="1" ht="15.75" customHeight="1" x14ac:dyDescent="0.15">
      <c r="A23" s="61">
        <v>21</v>
      </c>
      <c r="B23" s="61" t="s">
        <v>42</v>
      </c>
      <c r="C23" s="62" t="s">
        <v>942</v>
      </c>
      <c r="D23" s="62" t="s">
        <v>943</v>
      </c>
      <c r="E23" s="61" t="s">
        <v>108</v>
      </c>
      <c r="F23" s="61" t="s">
        <v>913</v>
      </c>
      <c r="G23" s="61" t="s">
        <v>932</v>
      </c>
      <c r="H23" s="61" t="s">
        <v>914</v>
      </c>
      <c r="I23" s="61" t="s">
        <v>40</v>
      </c>
      <c r="J23" s="61" t="s">
        <v>41</v>
      </c>
      <c r="K23" s="61">
        <v>82.08</v>
      </c>
      <c r="L23" s="64">
        <v>42874</v>
      </c>
      <c r="M23" s="64">
        <v>43639</v>
      </c>
      <c r="N23" s="64">
        <v>43639</v>
      </c>
      <c r="O23" s="65"/>
      <c r="P23" s="64">
        <v>43604</v>
      </c>
      <c r="Q23" s="64">
        <v>43639</v>
      </c>
      <c r="R23" s="66">
        <v>251.88</v>
      </c>
      <c r="S23" s="67">
        <v>19321.63</v>
      </c>
      <c r="T23" s="67">
        <v>19321.63</v>
      </c>
      <c r="U23" s="67">
        <v>19321.63</v>
      </c>
      <c r="V23" s="67">
        <v>19321.63</v>
      </c>
      <c r="W23" s="67">
        <v>19907.791506666701</v>
      </c>
      <c r="X23" s="67">
        <v>15850.3</v>
      </c>
      <c r="Y23" s="67"/>
      <c r="Z23" s="67"/>
      <c r="AA23" s="67"/>
      <c r="AB23" s="67"/>
      <c r="AC23" s="67"/>
      <c r="AD23" s="67"/>
      <c r="AE23" s="67">
        <v>19321.63</v>
      </c>
      <c r="AF23" s="67">
        <v>19321.63</v>
      </c>
      <c r="AG23" s="67">
        <v>19321.63</v>
      </c>
      <c r="AH23" s="67">
        <v>19321.63</v>
      </c>
      <c r="AI23" s="67">
        <v>19907.791506666701</v>
      </c>
      <c r="AJ23" s="67">
        <v>15850.3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1">
        <f t="shared" si="1"/>
        <v>113044.61150666671</v>
      </c>
      <c r="AR23" s="67">
        <f>AVERAGE(AE23:AJ23)</f>
        <v>18840.768584444453</v>
      </c>
      <c r="AS23" s="66">
        <f t="shared" si="0"/>
        <v>226089.22301333345</v>
      </c>
      <c r="AT23" s="70"/>
      <c r="AU23" s="68"/>
      <c r="AV23" s="68"/>
    </row>
    <row r="24" spans="1:48" s="61" customFormat="1" ht="13.15" customHeight="1" x14ac:dyDescent="0.15">
      <c r="A24" s="61">
        <v>22</v>
      </c>
      <c r="B24" s="63" t="s">
        <v>42</v>
      </c>
      <c r="C24" s="62" t="s">
        <v>944</v>
      </c>
      <c r="D24" s="69" t="s">
        <v>110</v>
      </c>
      <c r="E24" s="61" t="s">
        <v>111</v>
      </c>
      <c r="F24" s="61" t="s">
        <v>913</v>
      </c>
      <c r="G24" s="61" t="s">
        <v>932</v>
      </c>
      <c r="H24" s="61" t="s">
        <v>914</v>
      </c>
      <c r="I24" s="70" t="s">
        <v>102</v>
      </c>
      <c r="J24" s="61" t="s">
        <v>41</v>
      </c>
      <c r="K24" s="61">
        <v>129.02000000000001</v>
      </c>
      <c r="L24" s="64">
        <v>42795</v>
      </c>
      <c r="M24" s="64">
        <v>43639</v>
      </c>
      <c r="N24" s="64">
        <v>43585</v>
      </c>
      <c r="O24" s="65"/>
      <c r="P24" s="64">
        <v>43525</v>
      </c>
      <c r="Q24" s="64">
        <v>43639</v>
      </c>
      <c r="R24" s="66">
        <v>269.05</v>
      </c>
      <c r="S24" s="67">
        <v>34712.83</v>
      </c>
      <c r="T24" s="67">
        <v>34712.83</v>
      </c>
      <c r="U24" s="67">
        <v>34712.83</v>
      </c>
      <c r="V24" s="67">
        <v>34712.83</v>
      </c>
      <c r="W24" s="67"/>
      <c r="X24" s="67"/>
      <c r="Y24" s="67"/>
      <c r="Z24" s="67"/>
      <c r="AA24" s="67"/>
      <c r="AB24" s="67"/>
      <c r="AC24" s="67"/>
      <c r="AD24" s="67"/>
      <c r="AE24" s="67">
        <v>34712.83</v>
      </c>
      <c r="AF24" s="67">
        <v>34712.83</v>
      </c>
      <c r="AG24" s="67">
        <v>34712.83</v>
      </c>
      <c r="AH24" s="67">
        <v>34712.83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1">
        <f t="shared" si="1"/>
        <v>138851.32</v>
      </c>
      <c r="AR24" s="67">
        <f>AVERAGE(AE24:AH24)</f>
        <v>34712.83</v>
      </c>
      <c r="AS24" s="66">
        <f t="shared" si="0"/>
        <v>416553.96</v>
      </c>
      <c r="AT24" s="70"/>
      <c r="AU24" s="68"/>
      <c r="AV24" s="68"/>
    </row>
    <row r="25" spans="1:48" s="61" customFormat="1" ht="15.6" customHeight="1" x14ac:dyDescent="0.15">
      <c r="A25" s="61">
        <v>23</v>
      </c>
      <c r="B25" s="61" t="s">
        <v>910</v>
      </c>
      <c r="C25" s="62" t="s">
        <v>945</v>
      </c>
      <c r="D25" s="62" t="s">
        <v>946</v>
      </c>
      <c r="E25" s="61" t="s">
        <v>114</v>
      </c>
      <c r="F25" s="61" t="s">
        <v>913</v>
      </c>
      <c r="G25" s="61" t="s">
        <v>947</v>
      </c>
      <c r="H25" s="61" t="s">
        <v>914</v>
      </c>
      <c r="I25" s="61" t="s">
        <v>102</v>
      </c>
      <c r="J25" s="61" t="s">
        <v>41</v>
      </c>
      <c r="K25" s="61">
        <v>325.27999999999997</v>
      </c>
      <c r="L25" s="64">
        <v>42637</v>
      </c>
      <c r="M25" s="64">
        <v>45558</v>
      </c>
      <c r="N25" s="64">
        <v>45558</v>
      </c>
      <c r="O25" s="65"/>
      <c r="P25" s="64"/>
      <c r="Q25" s="64"/>
      <c r="R25" s="66"/>
      <c r="S25" s="67">
        <v>29082.400000000001</v>
      </c>
      <c r="T25" s="67">
        <v>31232.23</v>
      </c>
      <c r="U25" s="67">
        <v>34272.35</v>
      </c>
      <c r="V25" s="67">
        <v>27209.15</v>
      </c>
      <c r="W25" s="67">
        <v>32006.91</v>
      </c>
      <c r="X25" s="67"/>
      <c r="Y25" s="67"/>
      <c r="Z25" s="67"/>
      <c r="AA25" s="67"/>
      <c r="AB25" s="67"/>
      <c r="AC25" s="67"/>
      <c r="AD25" s="67"/>
      <c r="AE25" s="67">
        <v>29082.400000000001</v>
      </c>
      <c r="AF25" s="67">
        <v>31232.23</v>
      </c>
      <c r="AG25" s="67">
        <v>34272.35</v>
      </c>
      <c r="AH25" s="67">
        <v>27209.15</v>
      </c>
      <c r="AI25" s="67">
        <v>32006.91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1">
        <f t="shared" si="1"/>
        <v>153803.04</v>
      </c>
      <c r="AR25" s="67">
        <f>AVERAGE(AE25:AI25)</f>
        <v>30760.608</v>
      </c>
      <c r="AS25" s="66">
        <f t="shared" si="0"/>
        <v>369127.29599999997</v>
      </c>
    </row>
    <row r="26" spans="1:48" s="61" customFormat="1" ht="15.6" customHeight="1" x14ac:dyDescent="0.15">
      <c r="A26" s="61">
        <v>24</v>
      </c>
      <c r="B26" s="63" t="s">
        <v>42</v>
      </c>
      <c r="C26" s="62" t="s">
        <v>948</v>
      </c>
      <c r="D26" s="62" t="s">
        <v>949</v>
      </c>
      <c r="E26" s="61" t="s">
        <v>118</v>
      </c>
      <c r="F26" s="61" t="s">
        <v>913</v>
      </c>
      <c r="G26" s="61" t="s">
        <v>932</v>
      </c>
      <c r="H26" s="61" t="s">
        <v>916</v>
      </c>
      <c r="I26" s="61" t="s">
        <v>40</v>
      </c>
      <c r="J26" s="61" t="s">
        <v>47</v>
      </c>
      <c r="K26" s="61">
        <v>32.68</v>
      </c>
      <c r="L26" s="64">
        <v>42907</v>
      </c>
      <c r="M26" s="64">
        <v>43636</v>
      </c>
      <c r="N26" s="64">
        <v>43636</v>
      </c>
      <c r="O26" s="65"/>
      <c r="P26" s="64">
        <v>43272</v>
      </c>
      <c r="Q26" s="64">
        <v>43636</v>
      </c>
      <c r="R26" s="66">
        <v>367.5</v>
      </c>
      <c r="S26" s="67">
        <v>12009.9</v>
      </c>
      <c r="T26" s="67">
        <v>12009.9</v>
      </c>
      <c r="U26" s="67">
        <v>12009.9</v>
      </c>
      <c r="V26" s="67">
        <v>12009.9</v>
      </c>
      <c r="W26" s="67">
        <v>12009.9</v>
      </c>
      <c r="X26" s="67">
        <v>8006.6</v>
      </c>
      <c r="Y26" s="67"/>
      <c r="Z26" s="67"/>
      <c r="AA26" s="67"/>
      <c r="AB26" s="67"/>
      <c r="AC26" s="67"/>
      <c r="AD26" s="67"/>
      <c r="AE26" s="67">
        <v>12009.9</v>
      </c>
      <c r="AF26" s="67">
        <v>12009.9</v>
      </c>
      <c r="AG26" s="67">
        <v>12009.9</v>
      </c>
      <c r="AH26" s="67">
        <v>12009.9</v>
      </c>
      <c r="AI26" s="67">
        <v>12009.9</v>
      </c>
      <c r="AJ26" s="67">
        <v>8006.6</v>
      </c>
      <c r="AK26" s="67">
        <v>0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1">
        <f t="shared" si="1"/>
        <v>68056.100000000006</v>
      </c>
      <c r="AR26" s="67">
        <f>AVERAGE(AE26:AJ26)</f>
        <v>11342.683333333334</v>
      </c>
      <c r="AS26" s="66">
        <f t="shared" si="0"/>
        <v>136112.20000000001</v>
      </c>
      <c r="AT26" s="70"/>
      <c r="AV26" s="68"/>
    </row>
    <row r="27" spans="1:48" s="61" customFormat="1" ht="15.6" customHeight="1" x14ac:dyDescent="0.15">
      <c r="A27" s="61">
        <v>25</v>
      </c>
      <c r="B27" s="61" t="s">
        <v>910</v>
      </c>
      <c r="C27" s="62" t="s">
        <v>950</v>
      </c>
      <c r="D27" s="62" t="s">
        <v>951</v>
      </c>
      <c r="E27" s="61" t="s">
        <v>121</v>
      </c>
      <c r="F27" s="61" t="s">
        <v>913</v>
      </c>
      <c r="G27" s="61" t="s">
        <v>932</v>
      </c>
      <c r="H27" s="61" t="s">
        <v>952</v>
      </c>
      <c r="I27" s="61" t="s">
        <v>40</v>
      </c>
      <c r="J27" s="61" t="s">
        <v>53</v>
      </c>
      <c r="K27" s="61">
        <v>637.46</v>
      </c>
      <c r="L27" s="64">
        <v>43106</v>
      </c>
      <c r="M27" s="64">
        <v>44309</v>
      </c>
      <c r="N27" s="64">
        <v>44309</v>
      </c>
      <c r="O27" s="65">
        <f>R27*K27*12</f>
        <v>860265.01919999998</v>
      </c>
      <c r="P27" s="64">
        <v>43471</v>
      </c>
      <c r="Q27" s="64">
        <v>43835</v>
      </c>
      <c r="R27" s="66">
        <v>112.46</v>
      </c>
      <c r="S27" s="67">
        <v>71233.584923174596</v>
      </c>
      <c r="T27" s="67">
        <v>71688.751600000003</v>
      </c>
      <c r="U27" s="67">
        <v>71688.751600000003</v>
      </c>
      <c r="V27" s="67">
        <v>71688.751600000003</v>
      </c>
      <c r="W27" s="67">
        <v>71688.751600000003</v>
      </c>
      <c r="X27" s="67">
        <v>71688.751600000003</v>
      </c>
      <c r="Y27" s="67">
        <v>71688.751600000003</v>
      </c>
      <c r="Z27" s="67">
        <v>71688.751600000003</v>
      </c>
      <c r="AA27" s="67">
        <v>71688.751600000003</v>
      </c>
      <c r="AB27" s="67">
        <v>71688.751600000003</v>
      </c>
      <c r="AC27" s="67">
        <v>71688.751600000003</v>
      </c>
      <c r="AD27" s="67">
        <v>71688.751600000003</v>
      </c>
      <c r="AE27" s="67">
        <v>71233.584923174596</v>
      </c>
      <c r="AF27" s="67">
        <v>71688.751600000003</v>
      </c>
      <c r="AG27" s="67">
        <v>71688.751600000003</v>
      </c>
      <c r="AH27" s="67">
        <v>71688.751600000003</v>
      </c>
      <c r="AI27" s="67">
        <v>71688.751600000003</v>
      </c>
      <c r="AJ27" s="67">
        <v>71688.751600000003</v>
      </c>
      <c r="AK27" s="67">
        <v>71688.751600000003</v>
      </c>
      <c r="AL27" s="67">
        <v>71688.751600000003</v>
      </c>
      <c r="AM27" s="67">
        <v>71688.751600000003</v>
      </c>
      <c r="AN27" s="67">
        <v>71688.751600000003</v>
      </c>
      <c r="AO27" s="67">
        <v>71688.751600000003</v>
      </c>
      <c r="AP27" s="67">
        <v>71688.751600000003</v>
      </c>
      <c r="AQ27" s="61">
        <f t="shared" si="1"/>
        <v>859809.85252317449</v>
      </c>
      <c r="AR27" s="67">
        <f>AVERAGE(AE27:AP27)</f>
        <v>71650.821043597869</v>
      </c>
      <c r="AS27" s="66">
        <f t="shared" si="0"/>
        <v>859809.85252317437</v>
      </c>
      <c r="AU27" s="68"/>
      <c r="AV27" s="68"/>
    </row>
    <row r="28" spans="1:48" s="61" customFormat="1" ht="15.75" customHeight="1" x14ac:dyDescent="0.15">
      <c r="A28" s="61">
        <v>26</v>
      </c>
      <c r="B28" s="61" t="s">
        <v>42</v>
      </c>
      <c r="C28" s="62" t="s">
        <v>953</v>
      </c>
      <c r="D28" s="62" t="s">
        <v>954</v>
      </c>
      <c r="E28" s="61" t="s">
        <v>125</v>
      </c>
      <c r="F28" s="61" t="s">
        <v>913</v>
      </c>
      <c r="G28" s="61" t="s">
        <v>932</v>
      </c>
      <c r="H28" s="61" t="s">
        <v>914</v>
      </c>
      <c r="I28" s="61" t="s">
        <v>40</v>
      </c>
      <c r="J28" s="61" t="s">
        <v>41</v>
      </c>
      <c r="K28" s="61">
        <v>231.39</v>
      </c>
      <c r="L28" s="64">
        <v>42637</v>
      </c>
      <c r="M28" s="64">
        <v>43639</v>
      </c>
      <c r="N28" s="64">
        <v>43639</v>
      </c>
      <c r="O28" s="65"/>
      <c r="P28" s="64">
        <v>43367</v>
      </c>
      <c r="Q28" s="64">
        <v>43639</v>
      </c>
      <c r="R28" s="66">
        <v>211.81001699999999</v>
      </c>
      <c r="S28" s="67">
        <v>49010.720000000001</v>
      </c>
      <c r="T28" s="67">
        <v>49010.720000000001</v>
      </c>
      <c r="U28" s="67">
        <v>49010.720000000001</v>
      </c>
      <c r="V28" s="67">
        <v>49010.720000000001</v>
      </c>
      <c r="W28" s="67">
        <v>49010.720000000001</v>
      </c>
      <c r="X28" s="67">
        <v>37574.89</v>
      </c>
      <c r="Y28" s="67"/>
      <c r="Z28" s="67"/>
      <c r="AA28" s="67"/>
      <c r="AB28" s="67"/>
      <c r="AC28" s="67"/>
      <c r="AD28" s="67"/>
      <c r="AE28" s="67">
        <v>49010.720000000001</v>
      </c>
      <c r="AF28" s="67">
        <v>49010.720000000001</v>
      </c>
      <c r="AG28" s="67">
        <v>49010.720000000001</v>
      </c>
      <c r="AH28" s="67">
        <v>49010.720000000001</v>
      </c>
      <c r="AI28" s="67">
        <v>49010.720000000001</v>
      </c>
      <c r="AJ28" s="67">
        <v>37574.89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1">
        <f t="shared" si="1"/>
        <v>282628.49</v>
      </c>
      <c r="AR28" s="67">
        <f>AVERAGE(AE28:AJ28)</f>
        <v>47104.748333333329</v>
      </c>
      <c r="AS28" s="66">
        <f t="shared" si="0"/>
        <v>565256.98</v>
      </c>
      <c r="AT28" s="70"/>
      <c r="AU28" s="68"/>
      <c r="AV28" s="68"/>
    </row>
    <row r="29" spans="1:48" s="61" customFormat="1" ht="15.75" customHeight="1" x14ac:dyDescent="0.15">
      <c r="A29" s="61">
        <v>27</v>
      </c>
      <c r="B29" s="61" t="s">
        <v>910</v>
      </c>
      <c r="C29" s="62" t="s">
        <v>955</v>
      </c>
      <c r="D29" s="69" t="s">
        <v>127</v>
      </c>
      <c r="E29" s="61" t="s">
        <v>128</v>
      </c>
      <c r="F29" s="63" t="s">
        <v>57</v>
      </c>
      <c r="G29" s="61" t="s">
        <v>932</v>
      </c>
      <c r="H29" s="61" t="s">
        <v>916</v>
      </c>
      <c r="I29" s="61" t="s">
        <v>40</v>
      </c>
      <c r="J29" s="61" t="s">
        <v>47</v>
      </c>
      <c r="K29" s="61">
        <v>35.130000000000003</v>
      </c>
      <c r="L29" s="64">
        <v>42917</v>
      </c>
      <c r="M29" s="64">
        <v>43646</v>
      </c>
      <c r="N29" s="64">
        <v>43646</v>
      </c>
      <c r="O29" s="65"/>
      <c r="P29" s="64">
        <v>43282</v>
      </c>
      <c r="Q29" s="64">
        <v>43646</v>
      </c>
      <c r="R29" s="66">
        <v>367.50014199999998</v>
      </c>
      <c r="S29" s="67">
        <v>12910.279988460001</v>
      </c>
      <c r="T29" s="67">
        <v>12910.279988460001</v>
      </c>
      <c r="U29" s="67">
        <v>12910.279988460001</v>
      </c>
      <c r="V29" s="67">
        <v>12910.279988460001</v>
      </c>
      <c r="W29" s="67">
        <v>12910.279988460001</v>
      </c>
      <c r="X29" s="67">
        <v>12910.279988460001</v>
      </c>
      <c r="Y29" s="67"/>
      <c r="Z29" s="67"/>
      <c r="AA29" s="67"/>
      <c r="AB29" s="67"/>
      <c r="AC29" s="67"/>
      <c r="AD29" s="67"/>
      <c r="AE29" s="67">
        <v>12910.279988460001</v>
      </c>
      <c r="AF29" s="67">
        <v>12910.279988460001</v>
      </c>
      <c r="AG29" s="67">
        <v>12910.279988460001</v>
      </c>
      <c r="AH29" s="67">
        <v>12910.279988460001</v>
      </c>
      <c r="AI29" s="67">
        <v>12910.279988460001</v>
      </c>
      <c r="AJ29" s="67">
        <v>12910.279988460001</v>
      </c>
      <c r="AK29" s="67">
        <v>0</v>
      </c>
      <c r="AL29" s="67">
        <v>0</v>
      </c>
      <c r="AM29" s="67">
        <v>0</v>
      </c>
      <c r="AN29" s="67">
        <v>0</v>
      </c>
      <c r="AO29" s="67">
        <v>0</v>
      </c>
      <c r="AP29" s="67">
        <v>0</v>
      </c>
      <c r="AQ29" s="61">
        <f t="shared" si="1"/>
        <v>77461.679930760001</v>
      </c>
      <c r="AR29" s="67">
        <f>AVERAGE(AE29:AJ29)</f>
        <v>12910.279988460001</v>
      </c>
      <c r="AS29" s="66">
        <f t="shared" si="0"/>
        <v>154923.35986152</v>
      </c>
      <c r="AT29" s="70"/>
      <c r="AV29" s="68"/>
    </row>
    <row r="30" spans="1:48" s="61" customFormat="1" ht="15.75" customHeight="1" x14ac:dyDescent="0.15">
      <c r="A30" s="61">
        <v>28</v>
      </c>
      <c r="B30" s="61" t="s">
        <v>910</v>
      </c>
      <c r="C30" s="62" t="s">
        <v>956</v>
      </c>
      <c r="D30" s="62" t="s">
        <v>957</v>
      </c>
      <c r="E30" s="61" t="s">
        <v>131</v>
      </c>
      <c r="F30" s="61" t="s">
        <v>913</v>
      </c>
      <c r="G30" s="61" t="s">
        <v>932</v>
      </c>
      <c r="H30" s="63" t="s">
        <v>132</v>
      </c>
      <c r="I30" s="70" t="s">
        <v>102</v>
      </c>
      <c r="J30" s="61" t="s">
        <v>64</v>
      </c>
      <c r="K30" s="61">
        <v>41.74</v>
      </c>
      <c r="L30" s="64">
        <v>43525</v>
      </c>
      <c r="M30" s="64">
        <v>44255</v>
      </c>
      <c r="N30" s="64">
        <v>44255</v>
      </c>
      <c r="O30" s="64"/>
      <c r="P30" s="64">
        <v>43525</v>
      </c>
      <c r="Q30" s="64">
        <v>43889</v>
      </c>
      <c r="R30" s="66">
        <v>245</v>
      </c>
      <c r="S30" s="67"/>
      <c r="T30" s="67"/>
      <c r="U30" s="67">
        <v>10226.299999999999</v>
      </c>
      <c r="V30" s="67">
        <v>10226.299999999999</v>
      </c>
      <c r="W30" s="67">
        <v>10226.299999999999</v>
      </c>
      <c r="X30" s="67">
        <v>10226.299999999999</v>
      </c>
      <c r="Y30" s="67">
        <v>10226.299999999999</v>
      </c>
      <c r="Z30" s="67">
        <v>10226.299999999999</v>
      </c>
      <c r="AA30" s="67">
        <v>10226.299999999999</v>
      </c>
      <c r="AB30" s="67">
        <v>10226.299999999999</v>
      </c>
      <c r="AC30" s="67">
        <v>10226.299999999999</v>
      </c>
      <c r="AD30" s="67">
        <v>10226.299999999999</v>
      </c>
      <c r="AE30" s="67">
        <v>0</v>
      </c>
      <c r="AF30" s="67">
        <v>0</v>
      </c>
      <c r="AG30" s="67">
        <v>10226.299999999999</v>
      </c>
      <c r="AH30" s="67">
        <v>10226.299999999999</v>
      </c>
      <c r="AI30" s="67">
        <v>10226.299999999999</v>
      </c>
      <c r="AJ30" s="67">
        <v>10226.299999999999</v>
      </c>
      <c r="AK30" s="67">
        <v>10226.299999999999</v>
      </c>
      <c r="AL30" s="67">
        <v>10226.299999999999</v>
      </c>
      <c r="AM30" s="67">
        <v>10226.299999999999</v>
      </c>
      <c r="AN30" s="67">
        <v>10226.299999999999</v>
      </c>
      <c r="AO30" s="67">
        <v>10226.299999999999</v>
      </c>
      <c r="AP30" s="67">
        <v>10226.299999999999</v>
      </c>
      <c r="AQ30" s="61">
        <f t="shared" si="1"/>
        <v>102263.00000000001</v>
      </c>
      <c r="AR30" s="67">
        <f>AVERAGE(AG30:AP30)</f>
        <v>10226.300000000001</v>
      </c>
      <c r="AS30" s="66">
        <f t="shared" si="0"/>
        <v>122715.6</v>
      </c>
      <c r="AV30" s="68"/>
    </row>
    <row r="31" spans="1:48" s="61" customFormat="1" ht="15.75" customHeight="1" x14ac:dyDescent="0.15">
      <c r="A31" s="61">
        <v>29</v>
      </c>
      <c r="B31" s="61" t="s">
        <v>910</v>
      </c>
      <c r="C31" s="62" t="s">
        <v>958</v>
      </c>
      <c r="D31" s="62" t="s">
        <v>959</v>
      </c>
      <c r="E31" s="61" t="s">
        <v>135</v>
      </c>
      <c r="F31" s="61" t="s">
        <v>913</v>
      </c>
      <c r="G31" s="61" t="s">
        <v>932</v>
      </c>
      <c r="H31" s="61" t="s">
        <v>916</v>
      </c>
      <c r="I31" s="61" t="s">
        <v>40</v>
      </c>
      <c r="J31" s="61" t="s">
        <v>64</v>
      </c>
      <c r="K31" s="61">
        <v>114.31</v>
      </c>
      <c r="L31" s="64">
        <v>43525</v>
      </c>
      <c r="M31" s="64">
        <v>44255</v>
      </c>
      <c r="N31" s="64">
        <v>44255</v>
      </c>
      <c r="O31" s="64"/>
      <c r="P31" s="64">
        <v>43525</v>
      </c>
      <c r="Q31" s="64">
        <v>43889</v>
      </c>
      <c r="R31" s="66">
        <v>235</v>
      </c>
      <c r="S31" s="67"/>
      <c r="T31" s="67"/>
      <c r="U31" s="67">
        <v>26862.85</v>
      </c>
      <c r="V31" s="67">
        <v>26862.85</v>
      </c>
      <c r="W31" s="67">
        <v>26862.85</v>
      </c>
      <c r="X31" s="67">
        <v>26862.85</v>
      </c>
      <c r="Y31" s="67">
        <v>26862.85</v>
      </c>
      <c r="Z31" s="67">
        <v>26862.85</v>
      </c>
      <c r="AA31" s="67">
        <v>26862.85</v>
      </c>
      <c r="AB31" s="67">
        <v>26862.85</v>
      </c>
      <c r="AC31" s="67">
        <v>26862.85</v>
      </c>
      <c r="AD31" s="67">
        <v>26862.85</v>
      </c>
      <c r="AE31" s="67">
        <v>0</v>
      </c>
      <c r="AF31" s="67">
        <v>0</v>
      </c>
      <c r="AG31" s="67">
        <v>26862.85</v>
      </c>
      <c r="AH31" s="67">
        <v>26862.85</v>
      </c>
      <c r="AI31" s="67">
        <v>26862.85</v>
      </c>
      <c r="AJ31" s="67">
        <v>26862.85</v>
      </c>
      <c r="AK31" s="67">
        <v>26862.85</v>
      </c>
      <c r="AL31" s="67">
        <v>26862.85</v>
      </c>
      <c r="AM31" s="67">
        <v>26862.85</v>
      </c>
      <c r="AN31" s="67">
        <v>26862.85</v>
      </c>
      <c r="AO31" s="67">
        <v>26862.85</v>
      </c>
      <c r="AP31" s="67">
        <v>26862.85</v>
      </c>
      <c r="AQ31" s="61">
        <f t="shared" si="1"/>
        <v>268628.5</v>
      </c>
      <c r="AR31" s="67">
        <f>AVERAGE(AG31:AP31)</f>
        <v>26862.85</v>
      </c>
      <c r="AS31" s="66">
        <f t="shared" si="0"/>
        <v>322354.19999999995</v>
      </c>
      <c r="AV31" s="68"/>
    </row>
    <row r="32" spans="1:48" s="61" customFormat="1" ht="15.75" customHeight="1" x14ac:dyDescent="0.15">
      <c r="A32" s="61">
        <v>30</v>
      </c>
      <c r="B32" s="61" t="s">
        <v>42</v>
      </c>
      <c r="C32" s="62" t="s">
        <v>960</v>
      </c>
      <c r="D32" s="62" t="s">
        <v>961</v>
      </c>
      <c r="E32" s="61" t="s">
        <v>138</v>
      </c>
      <c r="F32" s="61" t="s">
        <v>913</v>
      </c>
      <c r="G32" s="61" t="s">
        <v>932</v>
      </c>
      <c r="H32" s="61" t="s">
        <v>914</v>
      </c>
      <c r="I32" s="61" t="s">
        <v>40</v>
      </c>
      <c r="J32" s="61" t="s">
        <v>41</v>
      </c>
      <c r="K32" s="61">
        <v>211.74</v>
      </c>
      <c r="L32" s="64">
        <v>42637</v>
      </c>
      <c r="M32" s="64">
        <v>43639</v>
      </c>
      <c r="N32" s="64">
        <v>43639</v>
      </c>
      <c r="O32" s="65"/>
      <c r="P32" s="64">
        <v>43367</v>
      </c>
      <c r="Q32" s="64">
        <v>43639</v>
      </c>
      <c r="R32" s="66">
        <v>200.360017</v>
      </c>
      <c r="S32" s="67">
        <v>42424.23</v>
      </c>
      <c r="T32" s="67">
        <v>42424.23</v>
      </c>
      <c r="U32" s="67">
        <v>42424.23</v>
      </c>
      <c r="V32" s="67">
        <v>42424.23</v>
      </c>
      <c r="W32" s="67">
        <v>42424.23</v>
      </c>
      <c r="X32" s="67">
        <v>32525.24</v>
      </c>
      <c r="Y32" s="67"/>
      <c r="Z32" s="67"/>
      <c r="AA32" s="67"/>
      <c r="AB32" s="67"/>
      <c r="AC32" s="67"/>
      <c r="AD32" s="67"/>
      <c r="AE32" s="67">
        <v>42424.23</v>
      </c>
      <c r="AF32" s="67">
        <v>42424.23</v>
      </c>
      <c r="AG32" s="67">
        <v>42424.23</v>
      </c>
      <c r="AH32" s="67">
        <v>42424.23</v>
      </c>
      <c r="AI32" s="67">
        <v>42424.23</v>
      </c>
      <c r="AJ32" s="67">
        <v>32525.24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1">
        <f t="shared" si="1"/>
        <v>244646.39</v>
      </c>
      <c r="AR32" s="67">
        <f>AVERAGE(AE32:AJ32)</f>
        <v>40774.398333333338</v>
      </c>
      <c r="AS32" s="66">
        <f t="shared" si="0"/>
        <v>489292.78</v>
      </c>
      <c r="AT32" s="70"/>
      <c r="AU32" s="68"/>
      <c r="AV32" s="68"/>
    </row>
    <row r="33" spans="1:48" s="61" customFormat="1" ht="15.75" customHeight="1" x14ac:dyDescent="0.15">
      <c r="A33" s="61">
        <v>31</v>
      </c>
      <c r="B33" s="61" t="s">
        <v>42</v>
      </c>
      <c r="C33" s="62" t="s">
        <v>962</v>
      </c>
      <c r="D33" s="69" t="s">
        <v>140</v>
      </c>
      <c r="E33" s="61" t="s">
        <v>141</v>
      </c>
      <c r="F33" s="61" t="s">
        <v>913</v>
      </c>
      <c r="G33" s="61" t="s">
        <v>932</v>
      </c>
      <c r="H33" s="61" t="s">
        <v>916</v>
      </c>
      <c r="I33" s="61" t="s">
        <v>40</v>
      </c>
      <c r="J33" s="61" t="s">
        <v>47</v>
      </c>
      <c r="K33" s="61">
        <v>13.53</v>
      </c>
      <c r="L33" s="64">
        <v>42917</v>
      </c>
      <c r="M33" s="64">
        <v>43639</v>
      </c>
      <c r="N33" s="64">
        <v>43639</v>
      </c>
      <c r="O33" s="65"/>
      <c r="P33" s="64">
        <v>43282</v>
      </c>
      <c r="Q33" s="64">
        <v>43639</v>
      </c>
      <c r="R33" s="66">
        <v>420</v>
      </c>
      <c r="S33" s="67">
        <v>5682.6</v>
      </c>
      <c r="T33" s="67">
        <v>5682.6</v>
      </c>
      <c r="U33" s="67">
        <v>5682.6</v>
      </c>
      <c r="V33" s="67">
        <v>5682.6</v>
      </c>
      <c r="W33" s="67">
        <v>5682.6</v>
      </c>
      <c r="X33" s="67">
        <v>4356.66</v>
      </c>
      <c r="Y33" s="67"/>
      <c r="Z33" s="67"/>
      <c r="AA33" s="67"/>
      <c r="AB33" s="67"/>
      <c r="AC33" s="67"/>
      <c r="AD33" s="67"/>
      <c r="AE33" s="67">
        <v>5682.6</v>
      </c>
      <c r="AF33" s="67">
        <v>5682.6</v>
      </c>
      <c r="AG33" s="67">
        <v>5682.6</v>
      </c>
      <c r="AH33" s="67">
        <v>5682.6</v>
      </c>
      <c r="AI33" s="67">
        <v>5682.6</v>
      </c>
      <c r="AJ33" s="67">
        <v>4356.66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1">
        <f t="shared" si="1"/>
        <v>32769.660000000003</v>
      </c>
      <c r="AR33" s="67">
        <f>AVERAGE(AE33:AJ33)</f>
        <v>5461.6100000000006</v>
      </c>
      <c r="AS33" s="66">
        <f t="shared" si="0"/>
        <v>65539.320000000007</v>
      </c>
      <c r="AT33" s="70"/>
      <c r="AV33" s="68"/>
    </row>
    <row r="34" spans="1:48" s="61" customFormat="1" ht="15.75" customHeight="1" x14ac:dyDescent="0.15">
      <c r="A34" s="61">
        <v>32</v>
      </c>
      <c r="B34" s="61" t="s">
        <v>910</v>
      </c>
      <c r="C34" s="62" t="s">
        <v>963</v>
      </c>
      <c r="D34" s="62" t="s">
        <v>964</v>
      </c>
      <c r="E34" s="61" t="s">
        <v>144</v>
      </c>
      <c r="F34" s="61" t="s">
        <v>913</v>
      </c>
      <c r="G34" s="61" t="s">
        <v>932</v>
      </c>
      <c r="H34" s="61" t="s">
        <v>916</v>
      </c>
      <c r="I34" s="61" t="s">
        <v>102</v>
      </c>
      <c r="J34" s="61" t="s">
        <v>64</v>
      </c>
      <c r="K34" s="61">
        <v>229.83</v>
      </c>
      <c r="L34" s="64">
        <v>42637</v>
      </c>
      <c r="M34" s="64">
        <v>44309</v>
      </c>
      <c r="N34" s="64">
        <v>44309</v>
      </c>
      <c r="O34" s="65"/>
      <c r="P34" s="64">
        <v>43367</v>
      </c>
      <c r="Q34" s="64">
        <v>43731</v>
      </c>
      <c r="R34" s="66">
        <v>198.449984</v>
      </c>
      <c r="S34" s="67">
        <v>45609.760000000002</v>
      </c>
      <c r="T34" s="67">
        <v>45609.760000000002</v>
      </c>
      <c r="U34" s="67">
        <v>45609.760000000002</v>
      </c>
      <c r="V34" s="67">
        <v>45609.760000000002</v>
      </c>
      <c r="W34" s="67">
        <v>45609.760000000002</v>
      </c>
      <c r="X34" s="67">
        <v>45609.760000000002</v>
      </c>
      <c r="Y34" s="67">
        <v>45609.760000000002</v>
      </c>
      <c r="Z34" s="67">
        <v>45609.760000000002</v>
      </c>
      <c r="AA34" s="67">
        <v>46141.74</v>
      </c>
      <c r="AB34" s="67">
        <v>47889.68</v>
      </c>
      <c r="AC34" s="67">
        <v>47889.68</v>
      </c>
      <c r="AD34" s="67">
        <v>47889.68</v>
      </c>
      <c r="AE34" s="67">
        <v>45609.760000000002</v>
      </c>
      <c r="AF34" s="67">
        <v>45609.760000000002</v>
      </c>
      <c r="AG34" s="67">
        <v>45609.760000000002</v>
      </c>
      <c r="AH34" s="67">
        <v>45609.760000000002</v>
      </c>
      <c r="AI34" s="67">
        <v>45609.760000000002</v>
      </c>
      <c r="AJ34" s="67">
        <v>45609.760000000002</v>
      </c>
      <c r="AK34" s="67">
        <v>45609.760000000002</v>
      </c>
      <c r="AL34" s="67">
        <v>45609.760000000002</v>
      </c>
      <c r="AM34" s="67">
        <v>46141.74</v>
      </c>
      <c r="AN34" s="67">
        <v>47889.68</v>
      </c>
      <c r="AO34" s="67">
        <v>47889.68</v>
      </c>
      <c r="AP34" s="67">
        <v>47889.68</v>
      </c>
      <c r="AQ34" s="61">
        <f t="shared" si="1"/>
        <v>554688.86</v>
      </c>
      <c r="AR34" s="67">
        <f>AVERAGE(AE34:AP34)</f>
        <v>46224.071666666663</v>
      </c>
      <c r="AS34" s="66">
        <f t="shared" si="0"/>
        <v>554688.86</v>
      </c>
      <c r="AV34" s="68"/>
    </row>
    <row r="35" spans="1:48" s="61" customFormat="1" ht="15.75" customHeight="1" x14ac:dyDescent="0.15">
      <c r="A35" s="61">
        <v>33</v>
      </c>
      <c r="B35" s="61" t="s">
        <v>910</v>
      </c>
      <c r="C35" s="62" t="s">
        <v>965</v>
      </c>
      <c r="D35" s="62" t="s">
        <v>966</v>
      </c>
      <c r="E35" s="61" t="s">
        <v>147</v>
      </c>
      <c r="F35" s="61" t="s">
        <v>913</v>
      </c>
      <c r="G35" s="61" t="s">
        <v>932</v>
      </c>
      <c r="H35" s="61" t="s">
        <v>916</v>
      </c>
      <c r="I35" s="61" t="s">
        <v>40</v>
      </c>
      <c r="J35" s="61" t="s">
        <v>64</v>
      </c>
      <c r="K35" s="61">
        <v>962.8</v>
      </c>
      <c r="L35" s="64">
        <v>42637</v>
      </c>
      <c r="M35" s="64">
        <v>45558</v>
      </c>
      <c r="N35" s="64">
        <v>45558</v>
      </c>
      <c r="O35" s="65"/>
      <c r="P35" s="64">
        <v>43367</v>
      </c>
      <c r="Q35" s="64">
        <v>43731</v>
      </c>
      <c r="R35" s="66">
        <v>77.174999999999997</v>
      </c>
      <c r="S35" s="67">
        <v>74304.09</v>
      </c>
      <c r="T35" s="67">
        <v>74304.09</v>
      </c>
      <c r="U35" s="67">
        <v>74304.09</v>
      </c>
      <c r="V35" s="67">
        <v>74304.09</v>
      </c>
      <c r="W35" s="67">
        <v>74304.09</v>
      </c>
      <c r="X35" s="67">
        <v>74304.09</v>
      </c>
      <c r="Y35" s="67">
        <v>74304.09</v>
      </c>
      <c r="Z35" s="67">
        <v>74304.09</v>
      </c>
      <c r="AA35" s="67">
        <v>75170.13</v>
      </c>
      <c r="AB35" s="67">
        <v>78015.679999999993</v>
      </c>
      <c r="AC35" s="67">
        <v>78015.679999999993</v>
      </c>
      <c r="AD35" s="67">
        <v>78015.679999999993</v>
      </c>
      <c r="AE35" s="67">
        <v>74304.09</v>
      </c>
      <c r="AF35" s="67">
        <v>74304.09</v>
      </c>
      <c r="AG35" s="67">
        <v>74304.09</v>
      </c>
      <c r="AH35" s="67">
        <v>74304.09</v>
      </c>
      <c r="AI35" s="67">
        <v>74304.09</v>
      </c>
      <c r="AJ35" s="67">
        <v>74304.09</v>
      </c>
      <c r="AK35" s="67">
        <v>74304.09</v>
      </c>
      <c r="AL35" s="67">
        <v>74304.09</v>
      </c>
      <c r="AM35" s="67">
        <v>75170.13</v>
      </c>
      <c r="AN35" s="67">
        <v>78015.679999999993</v>
      </c>
      <c r="AO35" s="67">
        <v>78015.679999999993</v>
      </c>
      <c r="AP35" s="67">
        <v>78015.679999999993</v>
      </c>
      <c r="AQ35" s="61">
        <f t="shared" si="1"/>
        <v>903649.88999999966</v>
      </c>
      <c r="AR35" s="67">
        <f>AVERAGE(AE35:AP35)</f>
        <v>75304.157499999972</v>
      </c>
      <c r="AS35" s="66">
        <f t="shared" si="0"/>
        <v>903649.88999999966</v>
      </c>
    </row>
    <row r="36" spans="1:48" s="61" customFormat="1" ht="15.75" customHeight="1" x14ac:dyDescent="0.15">
      <c r="A36" s="61">
        <v>34</v>
      </c>
      <c r="B36" s="61" t="s">
        <v>910</v>
      </c>
      <c r="C36" s="62" t="s">
        <v>967</v>
      </c>
      <c r="D36" s="62" t="s">
        <v>968</v>
      </c>
      <c r="E36" s="61" t="s">
        <v>150</v>
      </c>
      <c r="F36" s="61" t="s">
        <v>913</v>
      </c>
      <c r="G36" s="61" t="s">
        <v>932</v>
      </c>
      <c r="H36" s="61" t="s">
        <v>916</v>
      </c>
      <c r="I36" s="61" t="s">
        <v>40</v>
      </c>
      <c r="J36" s="61" t="s">
        <v>64</v>
      </c>
      <c r="K36" s="61">
        <v>319.81</v>
      </c>
      <c r="L36" s="64">
        <v>42637</v>
      </c>
      <c r="M36" s="64">
        <v>44309</v>
      </c>
      <c r="N36" s="64">
        <v>44309</v>
      </c>
      <c r="O36" s="65"/>
      <c r="P36" s="64">
        <v>43367</v>
      </c>
      <c r="Q36" s="64">
        <v>43731</v>
      </c>
      <c r="R36" s="66">
        <v>143.325005</v>
      </c>
      <c r="S36" s="67">
        <v>45836.77</v>
      </c>
      <c r="T36" s="67">
        <v>45836.77</v>
      </c>
      <c r="U36" s="67">
        <v>45836.77</v>
      </c>
      <c r="V36" s="67">
        <v>45836.77</v>
      </c>
      <c r="W36" s="67">
        <v>45836.77</v>
      </c>
      <c r="X36" s="67">
        <v>45836.77</v>
      </c>
      <c r="Y36" s="67">
        <v>45836.77</v>
      </c>
      <c r="Z36" s="67">
        <v>45836.77</v>
      </c>
      <c r="AA36" s="67">
        <v>46371.44</v>
      </c>
      <c r="AB36" s="67">
        <v>48128.21</v>
      </c>
      <c r="AC36" s="67">
        <v>48128.21</v>
      </c>
      <c r="AD36" s="67">
        <v>48128.21</v>
      </c>
      <c r="AE36" s="67">
        <v>45836.77</v>
      </c>
      <c r="AF36" s="67">
        <v>45836.77</v>
      </c>
      <c r="AG36" s="67">
        <v>45836.77</v>
      </c>
      <c r="AH36" s="67">
        <v>45836.77</v>
      </c>
      <c r="AI36" s="67">
        <v>45836.77</v>
      </c>
      <c r="AJ36" s="67">
        <v>45836.77</v>
      </c>
      <c r="AK36" s="67">
        <v>45836.77</v>
      </c>
      <c r="AL36" s="67">
        <v>45836.77</v>
      </c>
      <c r="AM36" s="67">
        <v>46371.44</v>
      </c>
      <c r="AN36" s="67">
        <v>48128.21</v>
      </c>
      <c r="AO36" s="67">
        <v>48128.21</v>
      </c>
      <c r="AP36" s="67">
        <v>48128.21</v>
      </c>
      <c r="AQ36" s="61">
        <f t="shared" si="1"/>
        <v>557450.2300000001</v>
      </c>
      <c r="AR36" s="67">
        <f>AVERAGE(AE36:AP36)</f>
        <v>46454.185833333344</v>
      </c>
      <c r="AS36" s="66">
        <f t="shared" si="0"/>
        <v>557450.2300000001</v>
      </c>
      <c r="AV36" s="68"/>
    </row>
    <row r="37" spans="1:48" s="61" customFormat="1" ht="15.75" customHeight="1" x14ac:dyDescent="0.15">
      <c r="A37" s="61">
        <v>35</v>
      </c>
      <c r="B37" s="61" t="s">
        <v>42</v>
      </c>
      <c r="C37" s="62" t="s">
        <v>969</v>
      </c>
      <c r="D37" s="62" t="s">
        <v>970</v>
      </c>
      <c r="E37" s="61" t="s">
        <v>153</v>
      </c>
      <c r="F37" s="61" t="s">
        <v>913</v>
      </c>
      <c r="G37" s="61" t="s">
        <v>932</v>
      </c>
      <c r="H37" s="61" t="s">
        <v>914</v>
      </c>
      <c r="I37" s="61" t="s">
        <v>40</v>
      </c>
      <c r="J37" s="61" t="s">
        <v>41</v>
      </c>
      <c r="K37" s="61">
        <v>83.31</v>
      </c>
      <c r="L37" s="64">
        <v>42637</v>
      </c>
      <c r="M37" s="64">
        <v>43639</v>
      </c>
      <c r="N37" s="64">
        <v>43639</v>
      </c>
      <c r="O37" s="65"/>
      <c r="P37" s="64">
        <v>43367</v>
      </c>
      <c r="Q37" s="64">
        <v>43639</v>
      </c>
      <c r="R37" s="66">
        <v>269.05005399999999</v>
      </c>
      <c r="S37" s="67">
        <v>22414.560000000001</v>
      </c>
      <c r="T37" s="67">
        <v>22414.560000000001</v>
      </c>
      <c r="U37" s="67">
        <v>22414.560000000001</v>
      </c>
      <c r="V37" s="67">
        <v>22414.560000000001</v>
      </c>
      <c r="W37" s="67">
        <v>22414.560000000001</v>
      </c>
      <c r="X37" s="67">
        <v>17184.5</v>
      </c>
      <c r="Y37" s="67"/>
      <c r="Z37" s="67"/>
      <c r="AA37" s="67"/>
      <c r="AB37" s="67"/>
      <c r="AC37" s="67"/>
      <c r="AD37" s="67"/>
      <c r="AE37" s="67">
        <v>22414.560000000001</v>
      </c>
      <c r="AF37" s="67">
        <v>22414.560000000001</v>
      </c>
      <c r="AG37" s="67">
        <v>22414.560000000001</v>
      </c>
      <c r="AH37" s="67">
        <v>22414.560000000001</v>
      </c>
      <c r="AI37" s="67">
        <v>22414.560000000001</v>
      </c>
      <c r="AJ37" s="67">
        <v>17184.5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1">
        <f t="shared" ref="AQ37:AQ50" si="2">SUM(AE37:AP37)</f>
        <v>129257.3</v>
      </c>
      <c r="AR37" s="67">
        <f>AVERAGE(AE37:AJ37)</f>
        <v>21542.883333333335</v>
      </c>
      <c r="AS37" s="66">
        <f t="shared" si="0"/>
        <v>258514.60000000003</v>
      </c>
      <c r="AT37" s="70"/>
      <c r="AU37" s="68"/>
      <c r="AV37" s="68"/>
    </row>
    <row r="38" spans="1:48" s="61" customFormat="1" ht="15.75" customHeight="1" x14ac:dyDescent="0.15">
      <c r="A38" s="61">
        <v>36</v>
      </c>
      <c r="B38" s="61" t="s">
        <v>42</v>
      </c>
      <c r="C38" s="62" t="s">
        <v>971</v>
      </c>
      <c r="D38" s="62" t="s">
        <v>155</v>
      </c>
      <c r="E38" s="61" t="s">
        <v>156</v>
      </c>
      <c r="F38" s="61" t="s">
        <v>913</v>
      </c>
      <c r="G38" s="61" t="s">
        <v>932</v>
      </c>
      <c r="H38" s="61" t="s">
        <v>916</v>
      </c>
      <c r="I38" s="61" t="s">
        <v>40</v>
      </c>
      <c r="J38" s="61" t="s">
        <v>41</v>
      </c>
      <c r="K38" s="61">
        <v>40.71</v>
      </c>
      <c r="L38" s="64">
        <v>42637</v>
      </c>
      <c r="M38" s="64">
        <v>43639</v>
      </c>
      <c r="N38" s="64">
        <v>43639</v>
      </c>
      <c r="O38" s="65"/>
      <c r="P38" s="64">
        <v>43367</v>
      </c>
      <c r="Q38" s="64">
        <v>43639</v>
      </c>
      <c r="R38" s="66">
        <v>354.91992099999999</v>
      </c>
      <c r="S38" s="67">
        <v>14448.79</v>
      </c>
      <c r="T38" s="67">
        <v>14448.79</v>
      </c>
      <c r="U38" s="67">
        <v>14448.79</v>
      </c>
      <c r="V38" s="67">
        <v>14448.79</v>
      </c>
      <c r="W38" s="67">
        <v>14448.79</v>
      </c>
      <c r="X38" s="67">
        <v>11077.41</v>
      </c>
      <c r="Y38" s="67"/>
      <c r="Z38" s="67"/>
      <c r="AA38" s="67"/>
      <c r="AB38" s="67"/>
      <c r="AC38" s="67"/>
      <c r="AD38" s="67"/>
      <c r="AE38" s="67">
        <v>14448.79</v>
      </c>
      <c r="AF38" s="67">
        <v>14448.79</v>
      </c>
      <c r="AG38" s="67">
        <v>14448.79</v>
      </c>
      <c r="AH38" s="67">
        <v>14448.79</v>
      </c>
      <c r="AI38" s="67">
        <v>14448.79</v>
      </c>
      <c r="AJ38" s="67">
        <v>11077.41</v>
      </c>
      <c r="AK38" s="67">
        <v>0</v>
      </c>
      <c r="AL38" s="67">
        <v>0</v>
      </c>
      <c r="AM38" s="67">
        <v>0</v>
      </c>
      <c r="AN38" s="67">
        <v>0</v>
      </c>
      <c r="AO38" s="67">
        <v>0</v>
      </c>
      <c r="AP38" s="67">
        <v>0</v>
      </c>
      <c r="AQ38" s="61">
        <f t="shared" si="2"/>
        <v>83321.360000000015</v>
      </c>
      <c r="AR38" s="67">
        <f>AVERAGE(AE38:AJ38)</f>
        <v>13886.893333333335</v>
      </c>
      <c r="AS38" s="66">
        <f t="shared" si="0"/>
        <v>166642.72000000003</v>
      </c>
      <c r="AT38" s="70"/>
      <c r="AU38" s="68"/>
      <c r="AV38" s="68"/>
    </row>
    <row r="39" spans="1:48" s="61" customFormat="1" ht="15.75" customHeight="1" x14ac:dyDescent="0.15">
      <c r="A39" s="61">
        <v>37</v>
      </c>
      <c r="B39" s="61" t="s">
        <v>910</v>
      </c>
      <c r="C39" s="62" t="s">
        <v>972</v>
      </c>
      <c r="D39" s="62" t="s">
        <v>973</v>
      </c>
      <c r="E39" s="61" t="s">
        <v>159</v>
      </c>
      <c r="F39" s="61" t="s">
        <v>913</v>
      </c>
      <c r="G39" s="61" t="s">
        <v>932</v>
      </c>
      <c r="H39" s="61" t="s">
        <v>916</v>
      </c>
      <c r="I39" s="61" t="s">
        <v>102</v>
      </c>
      <c r="J39" s="61" t="s">
        <v>64</v>
      </c>
      <c r="K39" s="61">
        <v>250.93</v>
      </c>
      <c r="L39" s="64">
        <v>42637</v>
      </c>
      <c r="M39" s="64">
        <v>44309</v>
      </c>
      <c r="N39" s="64">
        <v>44309</v>
      </c>
      <c r="O39" s="65"/>
      <c r="P39" s="64">
        <v>43367</v>
      </c>
      <c r="Q39" s="64">
        <v>43731</v>
      </c>
      <c r="R39" s="66">
        <v>198.450005</v>
      </c>
      <c r="S39" s="67">
        <v>49797.06</v>
      </c>
      <c r="T39" s="67">
        <v>49797.06</v>
      </c>
      <c r="U39" s="67">
        <v>49797.06</v>
      </c>
      <c r="V39" s="67">
        <v>49797.06</v>
      </c>
      <c r="W39" s="67">
        <v>49797.06</v>
      </c>
      <c r="X39" s="67">
        <v>49797.06</v>
      </c>
      <c r="Y39" s="67">
        <v>49797.06</v>
      </c>
      <c r="Z39" s="67">
        <v>49797.06</v>
      </c>
      <c r="AA39" s="67">
        <v>50377.88</v>
      </c>
      <c r="AB39" s="67">
        <v>52286.28</v>
      </c>
      <c r="AC39" s="67">
        <v>52286.28</v>
      </c>
      <c r="AD39" s="67">
        <v>52286.28</v>
      </c>
      <c r="AE39" s="67">
        <v>49797.06</v>
      </c>
      <c r="AF39" s="67">
        <v>49797.06</v>
      </c>
      <c r="AG39" s="67">
        <v>49797.06</v>
      </c>
      <c r="AH39" s="67">
        <v>49797.06</v>
      </c>
      <c r="AI39" s="67">
        <v>49797.06</v>
      </c>
      <c r="AJ39" s="67">
        <v>49797.06</v>
      </c>
      <c r="AK39" s="67">
        <v>49797.06</v>
      </c>
      <c r="AL39" s="67">
        <v>49797.06</v>
      </c>
      <c r="AM39" s="67">
        <v>50377.88</v>
      </c>
      <c r="AN39" s="67">
        <v>52286.28</v>
      </c>
      <c r="AO39" s="67">
        <v>52286.28</v>
      </c>
      <c r="AP39" s="67">
        <v>52286.28</v>
      </c>
      <c r="AQ39" s="61">
        <f t="shared" si="2"/>
        <v>605613.20000000007</v>
      </c>
      <c r="AR39" s="67">
        <f>AVERAGE(AE39:AP39)</f>
        <v>50467.76666666667</v>
      </c>
      <c r="AS39" s="66">
        <f t="shared" si="0"/>
        <v>605613.20000000007</v>
      </c>
      <c r="AV39" s="68"/>
    </row>
    <row r="40" spans="1:48" s="61" customFormat="1" ht="15.75" customHeight="1" x14ac:dyDescent="0.15">
      <c r="A40" s="61">
        <v>38</v>
      </c>
      <c r="B40" s="61" t="s">
        <v>910</v>
      </c>
      <c r="C40" s="62" t="s">
        <v>944</v>
      </c>
      <c r="D40" s="69" t="s">
        <v>160</v>
      </c>
      <c r="E40" s="61">
        <v>2033</v>
      </c>
      <c r="F40" s="61" t="s">
        <v>913</v>
      </c>
      <c r="G40" s="61" t="s">
        <v>932</v>
      </c>
      <c r="H40" s="61" t="s">
        <v>914</v>
      </c>
      <c r="I40" s="61" t="s">
        <v>40</v>
      </c>
      <c r="J40" s="61" t="s">
        <v>41</v>
      </c>
      <c r="K40" s="61">
        <v>82.83</v>
      </c>
      <c r="L40" s="64">
        <v>43556</v>
      </c>
      <c r="M40" s="64">
        <v>44651</v>
      </c>
      <c r="N40" s="64">
        <v>44651</v>
      </c>
      <c r="O40" s="64"/>
      <c r="P40" s="64">
        <v>43556</v>
      </c>
      <c r="Q40" s="64">
        <v>43921</v>
      </c>
      <c r="R40" s="66">
        <v>303</v>
      </c>
      <c r="S40" s="67"/>
      <c r="T40" s="67"/>
      <c r="U40" s="67"/>
      <c r="V40" s="67">
        <v>25097.49</v>
      </c>
      <c r="W40" s="67">
        <v>25097.49</v>
      </c>
      <c r="X40" s="67">
        <v>25097.49</v>
      </c>
      <c r="Y40" s="67">
        <v>25097.49</v>
      </c>
      <c r="Z40" s="67">
        <v>25097.49</v>
      </c>
      <c r="AA40" s="67">
        <v>25097.49</v>
      </c>
      <c r="AB40" s="67">
        <v>25097.49</v>
      </c>
      <c r="AC40" s="67">
        <v>25097.49</v>
      </c>
      <c r="AD40" s="67">
        <v>25097.49</v>
      </c>
      <c r="AE40" s="67">
        <v>0</v>
      </c>
      <c r="AF40" s="67">
        <v>0</v>
      </c>
      <c r="AG40" s="67">
        <v>0</v>
      </c>
      <c r="AH40" s="67">
        <v>25097.49</v>
      </c>
      <c r="AI40" s="67">
        <v>25097.49</v>
      </c>
      <c r="AJ40" s="67">
        <v>25097.49</v>
      </c>
      <c r="AK40" s="67">
        <v>25097.49</v>
      </c>
      <c r="AL40" s="67">
        <v>25097.49</v>
      </c>
      <c r="AM40" s="67">
        <v>25097.49</v>
      </c>
      <c r="AN40" s="67">
        <v>25097.49</v>
      </c>
      <c r="AO40" s="67">
        <v>25097.49</v>
      </c>
      <c r="AP40" s="67">
        <v>25097.49</v>
      </c>
      <c r="AQ40" s="61">
        <f t="shared" si="2"/>
        <v>225877.40999999997</v>
      </c>
      <c r="AR40" s="67">
        <f>AVERAGE(AH40:AP40)</f>
        <v>25097.489999999998</v>
      </c>
      <c r="AS40" s="66">
        <f t="shared" si="0"/>
        <v>301169.88</v>
      </c>
    </row>
    <row r="41" spans="1:48" s="61" customFormat="1" ht="15.75" customHeight="1" x14ac:dyDescent="0.15">
      <c r="A41" s="61">
        <v>39</v>
      </c>
      <c r="B41" s="63" t="s">
        <v>42</v>
      </c>
      <c r="C41" s="62" t="s">
        <v>974</v>
      </c>
      <c r="D41" s="62" t="s">
        <v>975</v>
      </c>
      <c r="E41" s="61" t="s">
        <v>163</v>
      </c>
      <c r="F41" s="61" t="s">
        <v>913</v>
      </c>
      <c r="G41" s="61" t="s">
        <v>932</v>
      </c>
      <c r="H41" s="61" t="s">
        <v>914</v>
      </c>
      <c r="I41" s="61" t="s">
        <v>40</v>
      </c>
      <c r="J41" s="61" t="s">
        <v>47</v>
      </c>
      <c r="K41" s="61">
        <v>57.67</v>
      </c>
      <c r="L41" s="64">
        <v>43040</v>
      </c>
      <c r="M41" s="64">
        <v>44043</v>
      </c>
      <c r="N41" s="64">
        <v>43585</v>
      </c>
      <c r="O41" s="65"/>
      <c r="P41" s="64">
        <v>43405</v>
      </c>
      <c r="Q41" s="64">
        <v>43769</v>
      </c>
      <c r="R41" s="66">
        <v>288.899947</v>
      </c>
      <c r="S41" s="67">
        <v>16660.86</v>
      </c>
      <c r="T41" s="67">
        <v>16660.86</v>
      </c>
      <c r="U41" s="67">
        <v>16660.86</v>
      </c>
      <c r="V41" s="67">
        <v>16660.86</v>
      </c>
      <c r="W41" s="67"/>
      <c r="X41" s="67"/>
      <c r="Y41" s="67"/>
      <c r="Z41" s="67"/>
      <c r="AA41" s="67"/>
      <c r="AB41" s="67"/>
      <c r="AC41" s="67"/>
      <c r="AD41" s="67"/>
      <c r="AE41" s="67">
        <v>16660.86</v>
      </c>
      <c r="AF41" s="67">
        <v>16660.86</v>
      </c>
      <c r="AG41" s="67">
        <v>16660.86</v>
      </c>
      <c r="AH41" s="67">
        <v>16660.86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1">
        <f t="shared" si="2"/>
        <v>66643.44</v>
      </c>
      <c r="AR41" s="67">
        <f>AVERAGE(AE41:AH41)</f>
        <v>16660.86</v>
      </c>
      <c r="AS41" s="66">
        <f t="shared" si="0"/>
        <v>199930.32</v>
      </c>
      <c r="AT41" s="70"/>
      <c r="AV41" s="68"/>
    </row>
    <row r="42" spans="1:48" s="61" customFormat="1" ht="15.75" customHeight="1" x14ac:dyDescent="0.15">
      <c r="A42" s="61">
        <v>40</v>
      </c>
      <c r="B42" s="61" t="s">
        <v>910</v>
      </c>
      <c r="C42" s="62" t="s">
        <v>976</v>
      </c>
      <c r="D42" s="62" t="s">
        <v>977</v>
      </c>
      <c r="E42" s="61" t="s">
        <v>166</v>
      </c>
      <c r="F42" s="61" t="s">
        <v>913</v>
      </c>
      <c r="G42" s="61" t="s">
        <v>932</v>
      </c>
      <c r="H42" s="61" t="s">
        <v>914</v>
      </c>
      <c r="I42" s="61" t="s">
        <v>40</v>
      </c>
      <c r="J42" s="61" t="s">
        <v>47</v>
      </c>
      <c r="K42" s="61">
        <v>105</v>
      </c>
      <c r="L42" s="64">
        <v>43160</v>
      </c>
      <c r="M42" s="64">
        <v>44165</v>
      </c>
      <c r="N42" s="64">
        <v>44165</v>
      </c>
      <c r="O42" s="65">
        <f>R42*K42*10</f>
        <v>168525</v>
      </c>
      <c r="P42" s="64">
        <v>43525</v>
      </c>
      <c r="Q42" s="64">
        <v>43889</v>
      </c>
      <c r="R42" s="66">
        <v>160.5</v>
      </c>
      <c r="S42" s="67"/>
      <c r="T42" s="67"/>
      <c r="U42" s="67">
        <v>16852.5</v>
      </c>
      <c r="V42" s="67">
        <v>16852.5</v>
      </c>
      <c r="W42" s="67">
        <v>16852.5</v>
      </c>
      <c r="X42" s="67">
        <v>16852.5</v>
      </c>
      <c r="Y42" s="67">
        <v>16852.5</v>
      </c>
      <c r="Z42" s="67">
        <v>16852.5</v>
      </c>
      <c r="AA42" s="67">
        <v>16852.5</v>
      </c>
      <c r="AB42" s="67">
        <v>16852.5</v>
      </c>
      <c r="AC42" s="67">
        <v>16852.5</v>
      </c>
      <c r="AD42" s="67">
        <v>16852.5</v>
      </c>
      <c r="AE42" s="67">
        <v>0</v>
      </c>
      <c r="AF42" s="67">
        <v>0</v>
      </c>
      <c r="AG42" s="67">
        <v>16852.5</v>
      </c>
      <c r="AH42" s="67">
        <v>16852.5</v>
      </c>
      <c r="AI42" s="67">
        <v>16852.5</v>
      </c>
      <c r="AJ42" s="67">
        <v>16852.5</v>
      </c>
      <c r="AK42" s="67">
        <v>16852.5</v>
      </c>
      <c r="AL42" s="67">
        <v>16852.5</v>
      </c>
      <c r="AM42" s="67">
        <v>16852.5</v>
      </c>
      <c r="AN42" s="67">
        <v>16852.5</v>
      </c>
      <c r="AO42" s="67">
        <v>16852.5</v>
      </c>
      <c r="AP42" s="67">
        <v>16852.5</v>
      </c>
      <c r="AQ42" s="61">
        <f t="shared" si="2"/>
        <v>168525</v>
      </c>
      <c r="AR42" s="67">
        <f>AVERAGE(AG42:AP42)</f>
        <v>16852.5</v>
      </c>
      <c r="AS42" s="66">
        <f t="shared" si="0"/>
        <v>202230</v>
      </c>
      <c r="AV42" s="68"/>
    </row>
    <row r="43" spans="1:48" s="61" customFormat="1" ht="15.75" customHeight="1" x14ac:dyDescent="0.15">
      <c r="A43" s="61">
        <v>41</v>
      </c>
      <c r="B43" s="61" t="s">
        <v>42</v>
      </c>
      <c r="C43" s="62" t="s">
        <v>978</v>
      </c>
      <c r="D43" s="62" t="s">
        <v>979</v>
      </c>
      <c r="E43" s="61">
        <v>2075</v>
      </c>
      <c r="F43" s="63" t="s">
        <v>57</v>
      </c>
      <c r="G43" s="61" t="s">
        <v>932</v>
      </c>
      <c r="H43" s="61" t="s">
        <v>914</v>
      </c>
      <c r="I43" s="61" t="s">
        <v>40</v>
      </c>
      <c r="J43" s="61" t="s">
        <v>41</v>
      </c>
      <c r="K43" s="61">
        <v>109.02</v>
      </c>
      <c r="L43" s="64">
        <v>42637</v>
      </c>
      <c r="M43" s="64">
        <v>43639</v>
      </c>
      <c r="N43" s="64">
        <v>43639</v>
      </c>
      <c r="O43" s="65"/>
      <c r="P43" s="64">
        <v>43367</v>
      </c>
      <c r="Q43" s="64">
        <v>43639</v>
      </c>
      <c r="R43" s="66">
        <v>274.78003999999999</v>
      </c>
      <c r="S43" s="67">
        <v>29956.52</v>
      </c>
      <c r="T43" s="67">
        <v>29956.52</v>
      </c>
      <c r="U43" s="67">
        <v>29956.52</v>
      </c>
      <c r="V43" s="67">
        <v>29956.52</v>
      </c>
      <c r="W43" s="67">
        <v>29956.52</v>
      </c>
      <c r="X43" s="67">
        <v>22966.67</v>
      </c>
      <c r="Y43" s="67"/>
      <c r="Z43" s="67"/>
      <c r="AA43" s="67"/>
      <c r="AB43" s="67"/>
      <c r="AC43" s="67"/>
      <c r="AD43" s="67"/>
      <c r="AE43" s="67">
        <v>29956.52</v>
      </c>
      <c r="AF43" s="67">
        <v>29956.52</v>
      </c>
      <c r="AG43" s="67">
        <v>29956.52</v>
      </c>
      <c r="AH43" s="67">
        <v>29956.52</v>
      </c>
      <c r="AI43" s="67">
        <v>29956.52</v>
      </c>
      <c r="AJ43" s="67">
        <v>22966.67</v>
      </c>
      <c r="AK43" s="67">
        <v>0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1">
        <f t="shared" si="2"/>
        <v>172749.27000000002</v>
      </c>
      <c r="AR43" s="67">
        <f>AVERAGE(AE43:AJ43)</f>
        <v>28791.545000000002</v>
      </c>
      <c r="AS43" s="66">
        <f t="shared" si="0"/>
        <v>345498.54000000004</v>
      </c>
      <c r="AT43" s="70"/>
      <c r="AU43" s="68"/>
      <c r="AV43" s="68"/>
    </row>
    <row r="44" spans="1:48" s="61" customFormat="1" ht="15.75" customHeight="1" x14ac:dyDescent="0.15">
      <c r="A44" s="61">
        <v>42</v>
      </c>
      <c r="B44" s="61" t="s">
        <v>42</v>
      </c>
      <c r="C44" s="62" t="s">
        <v>980</v>
      </c>
      <c r="D44" s="69" t="s">
        <v>170</v>
      </c>
      <c r="E44" s="61" t="s">
        <v>171</v>
      </c>
      <c r="F44" s="61" t="s">
        <v>913</v>
      </c>
      <c r="G44" s="61" t="s">
        <v>932</v>
      </c>
      <c r="H44" s="61" t="s">
        <v>914</v>
      </c>
      <c r="I44" s="61" t="s">
        <v>40</v>
      </c>
      <c r="J44" s="61" t="s">
        <v>53</v>
      </c>
      <c r="K44" s="61">
        <v>274.81</v>
      </c>
      <c r="L44" s="64">
        <v>42637</v>
      </c>
      <c r="M44" s="64">
        <v>43639</v>
      </c>
      <c r="N44" s="64">
        <v>43639</v>
      </c>
      <c r="O44" s="65"/>
      <c r="P44" s="64">
        <v>43367</v>
      </c>
      <c r="Q44" s="64">
        <v>43639</v>
      </c>
      <c r="R44" s="66">
        <v>223.259997</v>
      </c>
      <c r="S44" s="67">
        <v>61354.080000000002</v>
      </c>
      <c r="T44" s="67">
        <v>61354.080000000002</v>
      </c>
      <c r="U44" s="67">
        <v>61354.080000000002</v>
      </c>
      <c r="V44" s="67">
        <v>61354.080000000002</v>
      </c>
      <c r="W44" s="67">
        <v>61354.080000000002</v>
      </c>
      <c r="X44" s="67">
        <v>47038.13</v>
      </c>
      <c r="Y44" s="67"/>
      <c r="Z44" s="67"/>
      <c r="AA44" s="67"/>
      <c r="AB44" s="67"/>
      <c r="AC44" s="67"/>
      <c r="AD44" s="67"/>
      <c r="AE44" s="67">
        <v>61354.080000000002</v>
      </c>
      <c r="AF44" s="67">
        <v>61354.080000000002</v>
      </c>
      <c r="AG44" s="67">
        <v>61354.080000000002</v>
      </c>
      <c r="AH44" s="67">
        <v>61354.080000000002</v>
      </c>
      <c r="AI44" s="67">
        <v>61354.080000000002</v>
      </c>
      <c r="AJ44" s="67">
        <v>47038.13</v>
      </c>
      <c r="AK44" s="67">
        <v>0</v>
      </c>
      <c r="AL44" s="67">
        <v>0</v>
      </c>
      <c r="AM44" s="67">
        <v>0</v>
      </c>
      <c r="AN44" s="67">
        <v>0</v>
      </c>
      <c r="AO44" s="67">
        <v>0</v>
      </c>
      <c r="AP44" s="67">
        <v>0</v>
      </c>
      <c r="AQ44" s="61">
        <f t="shared" si="2"/>
        <v>353808.53</v>
      </c>
      <c r="AR44" s="67">
        <f>AVERAGE(AE44:AJ44)</f>
        <v>58968.08833333334</v>
      </c>
      <c r="AS44" s="66">
        <f t="shared" si="0"/>
        <v>707617.06</v>
      </c>
      <c r="AT44" s="70"/>
      <c r="AU44" s="68"/>
      <c r="AV44" s="68"/>
    </row>
    <row r="45" spans="1:48" s="61" customFormat="1" ht="15.75" customHeight="1" x14ac:dyDescent="0.15">
      <c r="A45" s="61">
        <v>43</v>
      </c>
      <c r="B45" s="61" t="s">
        <v>910</v>
      </c>
      <c r="C45" s="62" t="s">
        <v>981</v>
      </c>
      <c r="D45" s="62" t="s">
        <v>982</v>
      </c>
      <c r="E45" s="61" t="s">
        <v>174</v>
      </c>
      <c r="F45" s="61" t="s">
        <v>983</v>
      </c>
      <c r="G45" s="61" t="s">
        <v>932</v>
      </c>
      <c r="H45" s="61" t="s">
        <v>916</v>
      </c>
      <c r="I45" s="70" t="s">
        <v>102</v>
      </c>
      <c r="J45" s="61" t="s">
        <v>64</v>
      </c>
      <c r="K45" s="61">
        <v>1342.53</v>
      </c>
      <c r="L45" s="64">
        <v>42637</v>
      </c>
      <c r="M45" s="64">
        <v>45558</v>
      </c>
      <c r="N45" s="64">
        <v>45558</v>
      </c>
      <c r="O45" s="65"/>
      <c r="P45" s="64">
        <v>43367</v>
      </c>
      <c r="Q45" s="64">
        <v>43731</v>
      </c>
      <c r="R45" s="66">
        <v>89.249998000000005</v>
      </c>
      <c r="S45" s="67">
        <v>119820.8</v>
      </c>
      <c r="T45" s="67">
        <v>119820.8</v>
      </c>
      <c r="U45" s="67">
        <v>119820.8</v>
      </c>
      <c r="V45" s="67">
        <v>119820.8</v>
      </c>
      <c r="W45" s="67">
        <v>119820.8</v>
      </c>
      <c r="X45" s="67">
        <v>119820.8</v>
      </c>
      <c r="Y45" s="67">
        <v>119820.8</v>
      </c>
      <c r="Z45" s="67">
        <v>119820.8</v>
      </c>
      <c r="AA45" s="67">
        <v>121217.93</v>
      </c>
      <c r="AB45" s="67">
        <v>125808.49</v>
      </c>
      <c r="AC45" s="67">
        <v>125808.49</v>
      </c>
      <c r="AD45" s="67">
        <v>125808.49</v>
      </c>
      <c r="AE45" s="67">
        <v>119820.8</v>
      </c>
      <c r="AF45" s="67">
        <v>119820.8</v>
      </c>
      <c r="AG45" s="67">
        <v>119820.8</v>
      </c>
      <c r="AH45" s="67">
        <v>99850.666249999995</v>
      </c>
      <c r="AI45" s="67">
        <v>99850.666249999995</v>
      </c>
      <c r="AJ45" s="67">
        <v>119820.8</v>
      </c>
      <c r="AK45" s="67">
        <v>119820.8</v>
      </c>
      <c r="AL45" s="67">
        <v>119820.8</v>
      </c>
      <c r="AM45" s="67">
        <v>121217.93</v>
      </c>
      <c r="AN45" s="67">
        <v>125808.49</v>
      </c>
      <c r="AO45" s="67">
        <v>125808.49</v>
      </c>
      <c r="AP45" s="67">
        <v>125808.49</v>
      </c>
      <c r="AQ45" s="61">
        <f t="shared" si="2"/>
        <v>1417269.5325000002</v>
      </c>
      <c r="AR45" s="67">
        <f>AVERAGE(AE45:AP45)</f>
        <v>118105.79437500001</v>
      </c>
      <c r="AS45" s="66">
        <f t="shared" si="0"/>
        <v>1417269.5325000002</v>
      </c>
    </row>
    <row r="46" spans="1:48" s="61" customFormat="1" ht="15.75" customHeight="1" x14ac:dyDescent="0.15">
      <c r="A46" s="61">
        <v>44</v>
      </c>
      <c r="B46" s="61" t="s">
        <v>42</v>
      </c>
      <c r="C46" s="62" t="s">
        <v>984</v>
      </c>
      <c r="D46" s="62" t="s">
        <v>177</v>
      </c>
      <c r="E46" s="61" t="s">
        <v>178</v>
      </c>
      <c r="F46" s="61" t="s">
        <v>913</v>
      </c>
      <c r="G46" s="61" t="s">
        <v>932</v>
      </c>
      <c r="H46" s="61" t="s">
        <v>985</v>
      </c>
      <c r="I46" s="61" t="s">
        <v>40</v>
      </c>
      <c r="J46" s="61" t="s">
        <v>41</v>
      </c>
      <c r="K46" s="61">
        <v>96.37</v>
      </c>
      <c r="L46" s="64">
        <v>42637</v>
      </c>
      <c r="M46" s="64">
        <v>43639</v>
      </c>
      <c r="N46" s="64">
        <v>43639</v>
      </c>
      <c r="O46" s="65"/>
      <c r="P46" s="64">
        <v>43367</v>
      </c>
      <c r="Q46" s="64">
        <v>43639</v>
      </c>
      <c r="R46" s="66">
        <v>257.60257300000001</v>
      </c>
      <c r="S46" s="67">
        <v>24825.16</v>
      </c>
      <c r="T46" s="67">
        <v>24825.16</v>
      </c>
      <c r="U46" s="67">
        <v>24825.16</v>
      </c>
      <c r="V46" s="67">
        <v>24825.16</v>
      </c>
      <c r="W46" s="67">
        <v>24825.16</v>
      </c>
      <c r="X46" s="67">
        <v>19032.62</v>
      </c>
      <c r="Y46" s="67"/>
      <c r="Z46" s="67"/>
      <c r="AA46" s="67"/>
      <c r="AB46" s="67"/>
      <c r="AC46" s="67"/>
      <c r="AD46" s="67"/>
      <c r="AE46" s="67">
        <v>24825.16</v>
      </c>
      <c r="AF46" s="67">
        <v>24825.16</v>
      </c>
      <c r="AG46" s="67">
        <v>24825.16</v>
      </c>
      <c r="AH46" s="67">
        <v>24825.16</v>
      </c>
      <c r="AI46" s="67">
        <v>24825.16</v>
      </c>
      <c r="AJ46" s="67">
        <v>19032.62</v>
      </c>
      <c r="AK46" s="67">
        <v>0</v>
      </c>
      <c r="AL46" s="67">
        <v>0</v>
      </c>
      <c r="AM46" s="67">
        <v>0</v>
      </c>
      <c r="AN46" s="67">
        <v>0</v>
      </c>
      <c r="AO46" s="67">
        <v>0</v>
      </c>
      <c r="AP46" s="67">
        <v>0</v>
      </c>
      <c r="AQ46" s="61">
        <f t="shared" si="2"/>
        <v>143158.42000000001</v>
      </c>
      <c r="AR46" s="67">
        <f>AVERAGE(AE46:AJ46)</f>
        <v>23859.736666666668</v>
      </c>
      <c r="AS46" s="66">
        <f t="shared" si="0"/>
        <v>286316.84000000003</v>
      </c>
      <c r="AT46" s="70"/>
      <c r="AU46" s="68"/>
      <c r="AV46" s="68"/>
    </row>
    <row r="47" spans="1:48" s="61" customFormat="1" ht="15.75" customHeight="1" x14ac:dyDescent="0.15">
      <c r="A47" s="61">
        <v>45</v>
      </c>
      <c r="B47" s="61" t="s">
        <v>42</v>
      </c>
      <c r="C47" s="62" t="s">
        <v>931</v>
      </c>
      <c r="D47" s="62" t="s">
        <v>986</v>
      </c>
      <c r="E47" s="61" t="s">
        <v>181</v>
      </c>
      <c r="F47" s="61" t="s">
        <v>913</v>
      </c>
      <c r="G47" s="61" t="s">
        <v>932</v>
      </c>
      <c r="H47" s="61" t="s">
        <v>914</v>
      </c>
      <c r="I47" s="61" t="s">
        <v>40</v>
      </c>
      <c r="J47" s="61" t="s">
        <v>41</v>
      </c>
      <c r="K47" s="61">
        <v>167.49</v>
      </c>
      <c r="L47" s="64">
        <v>42826</v>
      </c>
      <c r="M47" s="64">
        <v>43639</v>
      </c>
      <c r="N47" s="64">
        <v>43639</v>
      </c>
      <c r="O47" s="65"/>
      <c r="P47" s="64">
        <v>43556</v>
      </c>
      <c r="Q47" s="64">
        <v>43639</v>
      </c>
      <c r="R47" s="66">
        <v>263.33</v>
      </c>
      <c r="S47" s="67">
        <v>44105.14</v>
      </c>
      <c r="T47" s="67">
        <v>44105.14</v>
      </c>
      <c r="U47" s="67">
        <v>44105.14</v>
      </c>
      <c r="V47" s="67">
        <v>44105.14</v>
      </c>
      <c r="W47" s="67">
        <v>44105.14</v>
      </c>
      <c r="X47" s="67">
        <v>33813.94</v>
      </c>
      <c r="Y47" s="67"/>
      <c r="Z47" s="67"/>
      <c r="AA47" s="67"/>
      <c r="AB47" s="67"/>
      <c r="AC47" s="67"/>
      <c r="AD47" s="67"/>
      <c r="AE47" s="67">
        <v>44105.14</v>
      </c>
      <c r="AF47" s="67">
        <v>44105.14</v>
      </c>
      <c r="AG47" s="67">
        <v>44105.14</v>
      </c>
      <c r="AH47" s="67">
        <v>44105.14</v>
      </c>
      <c r="AI47" s="67">
        <v>44105.14</v>
      </c>
      <c r="AJ47" s="67">
        <v>33813.94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1">
        <f t="shared" si="2"/>
        <v>254339.64</v>
      </c>
      <c r="AR47" s="67">
        <f>AVERAGE(AE47:AJ47)</f>
        <v>42389.94</v>
      </c>
      <c r="AS47" s="66">
        <f t="shared" si="0"/>
        <v>508679.28</v>
      </c>
      <c r="AT47" s="70"/>
      <c r="AU47" s="68"/>
      <c r="AV47" s="68"/>
    </row>
    <row r="48" spans="1:48" s="61" customFormat="1" ht="15.75" customHeight="1" x14ac:dyDescent="0.15">
      <c r="A48" s="61">
        <v>46</v>
      </c>
      <c r="B48" s="61" t="s">
        <v>910</v>
      </c>
      <c r="C48" s="62" t="s">
        <v>926</v>
      </c>
      <c r="D48" s="62" t="s">
        <v>182</v>
      </c>
      <c r="E48" s="61" t="s">
        <v>183</v>
      </c>
      <c r="F48" s="61" t="s">
        <v>913</v>
      </c>
      <c r="G48" s="61" t="s">
        <v>932</v>
      </c>
      <c r="H48" s="61" t="s">
        <v>921</v>
      </c>
      <c r="I48" s="61" t="s">
        <v>40</v>
      </c>
      <c r="J48" s="61" t="s">
        <v>53</v>
      </c>
      <c r="K48" s="61">
        <v>192.64</v>
      </c>
      <c r="L48" s="64">
        <v>42637</v>
      </c>
      <c r="M48" s="64">
        <v>44462</v>
      </c>
      <c r="N48" s="64">
        <v>44462</v>
      </c>
      <c r="O48" s="65"/>
      <c r="P48" s="64">
        <v>43367</v>
      </c>
      <c r="Q48" s="64">
        <v>43731</v>
      </c>
      <c r="R48" s="68">
        <v>206.079993</v>
      </c>
      <c r="S48" s="67">
        <v>39699.25</v>
      </c>
      <c r="T48" s="67">
        <v>39699.25</v>
      </c>
      <c r="U48" s="67">
        <v>39699.25</v>
      </c>
      <c r="V48" s="67">
        <v>39699.25</v>
      </c>
      <c r="W48" s="67">
        <v>39699.25</v>
      </c>
      <c r="X48" s="67">
        <v>39699.25</v>
      </c>
      <c r="Y48" s="67">
        <v>39699.25</v>
      </c>
      <c r="Z48" s="67">
        <v>39699.25</v>
      </c>
      <c r="AA48" s="67">
        <v>40810.85</v>
      </c>
      <c r="AB48" s="67">
        <v>44463.24</v>
      </c>
      <c r="AC48" s="67">
        <v>44463.24</v>
      </c>
      <c r="AD48" s="67">
        <v>44463.24</v>
      </c>
      <c r="AE48" s="67">
        <v>39699.25</v>
      </c>
      <c r="AF48" s="67">
        <v>39699.25</v>
      </c>
      <c r="AG48" s="67">
        <v>39699.25</v>
      </c>
      <c r="AH48" s="67">
        <v>39699.25</v>
      </c>
      <c r="AI48" s="67">
        <v>39699.25</v>
      </c>
      <c r="AJ48" s="67">
        <v>39699.25</v>
      </c>
      <c r="AK48" s="67">
        <v>39699.25</v>
      </c>
      <c r="AL48" s="67">
        <v>39699.25</v>
      </c>
      <c r="AM48" s="67">
        <v>40810.85</v>
      </c>
      <c r="AN48" s="67">
        <v>44463.24</v>
      </c>
      <c r="AO48" s="67">
        <v>44463.24</v>
      </c>
      <c r="AP48" s="67">
        <v>44463.24</v>
      </c>
      <c r="AQ48" s="61">
        <f t="shared" si="2"/>
        <v>491794.56999999995</v>
      </c>
      <c r="AR48" s="67">
        <f>AVERAGE(AE48:AP48)</f>
        <v>40982.880833333329</v>
      </c>
      <c r="AS48" s="66">
        <f t="shared" si="0"/>
        <v>491794.56999999995</v>
      </c>
      <c r="AU48" s="68"/>
      <c r="AV48" s="68"/>
    </row>
    <row r="49" spans="1:48" s="61" customFormat="1" ht="15.75" customHeight="1" x14ac:dyDescent="0.15">
      <c r="A49" s="61">
        <v>47</v>
      </c>
      <c r="B49" s="61" t="s">
        <v>42</v>
      </c>
      <c r="C49" s="62" t="s">
        <v>987</v>
      </c>
      <c r="D49" s="62" t="s">
        <v>988</v>
      </c>
      <c r="E49" s="61" t="s">
        <v>186</v>
      </c>
      <c r="F49" s="61" t="s">
        <v>913</v>
      </c>
      <c r="G49" s="61" t="s">
        <v>932</v>
      </c>
      <c r="H49" s="61" t="s">
        <v>914</v>
      </c>
      <c r="I49" s="61" t="s">
        <v>40</v>
      </c>
      <c r="J49" s="61" t="s">
        <v>53</v>
      </c>
      <c r="K49" s="61">
        <v>138.22</v>
      </c>
      <c r="L49" s="64">
        <v>42637</v>
      </c>
      <c r="M49" s="64">
        <v>43639</v>
      </c>
      <c r="N49" s="64">
        <v>43639</v>
      </c>
      <c r="O49" s="65"/>
      <c r="P49" s="64">
        <v>43367</v>
      </c>
      <c r="Q49" s="64">
        <v>43639</v>
      </c>
      <c r="R49" s="66">
        <v>297.67001800000003</v>
      </c>
      <c r="S49" s="67">
        <v>41143.949999999997</v>
      </c>
      <c r="T49" s="67">
        <v>41143.949999999997</v>
      </c>
      <c r="U49" s="67">
        <v>41143.949999999997</v>
      </c>
      <c r="V49" s="67">
        <v>41143.949999999997</v>
      </c>
      <c r="W49" s="67">
        <v>41143.949999999997</v>
      </c>
      <c r="X49" s="67">
        <v>31543.69</v>
      </c>
      <c r="Y49" s="67"/>
      <c r="Z49" s="67"/>
      <c r="AA49" s="67"/>
      <c r="AB49" s="67"/>
      <c r="AC49" s="67"/>
      <c r="AD49" s="67"/>
      <c r="AE49" s="67">
        <v>41143.949999999997</v>
      </c>
      <c r="AF49" s="67">
        <v>41143.949999999997</v>
      </c>
      <c r="AG49" s="67">
        <v>41143.949999999997</v>
      </c>
      <c r="AH49" s="67">
        <v>41143.949999999997</v>
      </c>
      <c r="AI49" s="67">
        <v>41143.949999999997</v>
      </c>
      <c r="AJ49" s="67">
        <v>31543.69</v>
      </c>
      <c r="AK49" s="67">
        <v>0</v>
      </c>
      <c r="AL49" s="67">
        <v>0</v>
      </c>
      <c r="AM49" s="67">
        <v>0</v>
      </c>
      <c r="AN49" s="67">
        <v>0</v>
      </c>
      <c r="AO49" s="67">
        <v>0</v>
      </c>
      <c r="AP49" s="67">
        <v>0</v>
      </c>
      <c r="AQ49" s="61">
        <f t="shared" si="2"/>
        <v>237263.44</v>
      </c>
      <c r="AR49" s="67">
        <f>AVERAGE(AE49:AJ49)</f>
        <v>39543.906666666669</v>
      </c>
      <c r="AS49" s="66">
        <f t="shared" si="0"/>
        <v>474526.88</v>
      </c>
      <c r="AT49" s="70"/>
      <c r="AU49" s="68"/>
      <c r="AV49" s="68"/>
    </row>
    <row r="50" spans="1:48" s="61" customFormat="1" ht="15.75" customHeight="1" x14ac:dyDescent="0.15">
      <c r="A50" s="61">
        <v>48</v>
      </c>
      <c r="B50" s="61" t="s">
        <v>42</v>
      </c>
      <c r="C50" s="62" t="s">
        <v>972</v>
      </c>
      <c r="D50" s="62" t="s">
        <v>989</v>
      </c>
      <c r="E50" s="61" t="s">
        <v>188</v>
      </c>
      <c r="F50" s="61" t="s">
        <v>913</v>
      </c>
      <c r="G50" s="61" t="s">
        <v>932</v>
      </c>
      <c r="H50" s="61" t="s">
        <v>916</v>
      </c>
      <c r="I50" s="61" t="s">
        <v>102</v>
      </c>
      <c r="J50" s="61" t="s">
        <v>64</v>
      </c>
      <c r="K50" s="61">
        <v>194.16</v>
      </c>
      <c r="L50" s="64">
        <v>42637</v>
      </c>
      <c r="M50" s="64">
        <v>43639</v>
      </c>
      <c r="N50" s="64">
        <v>43639</v>
      </c>
      <c r="O50" s="65"/>
      <c r="P50" s="64">
        <v>43367</v>
      </c>
      <c r="Q50" s="64">
        <v>43639</v>
      </c>
      <c r="R50" s="66">
        <v>209.47502</v>
      </c>
      <c r="S50" s="67">
        <v>40671.67</v>
      </c>
      <c r="T50" s="67">
        <v>40671.67</v>
      </c>
      <c r="U50" s="67">
        <v>40671.67</v>
      </c>
      <c r="V50" s="67">
        <v>40671.67</v>
      </c>
      <c r="W50" s="67">
        <v>40671.67</v>
      </c>
      <c r="X50" s="67">
        <v>31181.61</v>
      </c>
      <c r="Y50" s="67"/>
      <c r="Z50" s="67"/>
      <c r="AA50" s="67"/>
      <c r="AB50" s="67"/>
      <c r="AC50" s="67"/>
      <c r="AD50" s="67"/>
      <c r="AE50" s="67">
        <v>40671.67</v>
      </c>
      <c r="AF50" s="67">
        <v>40671.67</v>
      </c>
      <c r="AG50" s="67">
        <v>40671.67</v>
      </c>
      <c r="AH50" s="67">
        <v>40671.67</v>
      </c>
      <c r="AI50" s="67">
        <v>40671.67</v>
      </c>
      <c r="AJ50" s="67">
        <v>31181.61</v>
      </c>
      <c r="AK50" s="67">
        <v>0</v>
      </c>
      <c r="AL50" s="67">
        <v>0</v>
      </c>
      <c r="AM50" s="67">
        <v>0</v>
      </c>
      <c r="AN50" s="67">
        <v>0</v>
      </c>
      <c r="AO50" s="67">
        <v>0</v>
      </c>
      <c r="AP50" s="67">
        <v>0</v>
      </c>
      <c r="AQ50" s="61">
        <f t="shared" si="2"/>
        <v>234539.95999999996</v>
      </c>
      <c r="AR50" s="67">
        <f>AVERAGE(AE50:AJ50)</f>
        <v>39089.993333333325</v>
      </c>
      <c r="AS50" s="66">
        <f t="shared" si="0"/>
        <v>469079.91999999993</v>
      </c>
      <c r="AT50" s="70"/>
      <c r="AV50" s="68"/>
    </row>
    <row r="51" spans="1:48" s="61" customFormat="1" ht="15.75" customHeight="1" x14ac:dyDescent="0.15">
      <c r="A51" s="61">
        <v>49</v>
      </c>
      <c r="B51" s="61" t="s">
        <v>42</v>
      </c>
      <c r="C51" s="62" t="s">
        <v>990</v>
      </c>
      <c r="D51" s="62" t="s">
        <v>991</v>
      </c>
      <c r="E51" s="61" t="s">
        <v>191</v>
      </c>
      <c r="F51" s="61" t="s">
        <v>913</v>
      </c>
      <c r="G51" s="61" t="s">
        <v>932</v>
      </c>
      <c r="H51" s="61" t="s">
        <v>914</v>
      </c>
      <c r="I51" s="70" t="s">
        <v>40</v>
      </c>
      <c r="J51" s="61" t="s">
        <v>53</v>
      </c>
      <c r="K51" s="61">
        <v>132.38999999999999</v>
      </c>
      <c r="L51" s="64">
        <v>42637</v>
      </c>
      <c r="M51" s="64">
        <v>43639</v>
      </c>
      <c r="N51" s="64">
        <v>43639</v>
      </c>
      <c r="O51" s="65"/>
      <c r="P51" s="64">
        <v>43367</v>
      </c>
      <c r="Q51" s="64">
        <v>43639</v>
      </c>
      <c r="R51" s="66">
        <v>297.673993</v>
      </c>
      <c r="S51" s="67">
        <v>39409.06</v>
      </c>
      <c r="T51" s="67">
        <v>39409.06</v>
      </c>
      <c r="U51" s="67">
        <v>39409.06</v>
      </c>
      <c r="V51" s="67">
        <v>39409.06</v>
      </c>
      <c r="W51" s="67">
        <v>39409.06</v>
      </c>
      <c r="X51" s="67">
        <v>30213.61</v>
      </c>
      <c r="Y51" s="67"/>
      <c r="Z51" s="67"/>
      <c r="AA51" s="67"/>
      <c r="AB51" s="67"/>
      <c r="AC51" s="67"/>
      <c r="AD51" s="67"/>
      <c r="AE51" s="67">
        <v>39409.06</v>
      </c>
      <c r="AF51" s="67">
        <v>39409.06</v>
      </c>
      <c r="AG51" s="67">
        <v>39409.06</v>
      </c>
      <c r="AH51" s="67">
        <v>39409.06</v>
      </c>
      <c r="AI51" s="67">
        <v>39409.06</v>
      </c>
      <c r="AJ51" s="67">
        <v>30213.61</v>
      </c>
      <c r="AK51" s="67">
        <v>0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1">
        <f t="shared" ref="AQ51:AQ114" si="3">SUM(AE51:AP51)</f>
        <v>227258.90999999997</v>
      </c>
      <c r="AR51" s="67">
        <f>AVERAGE(AE51:AJ51)</f>
        <v>37876.484999999993</v>
      </c>
      <c r="AS51" s="66">
        <f t="shared" si="0"/>
        <v>454517.81999999995</v>
      </c>
      <c r="AT51" s="70"/>
      <c r="AU51" s="68"/>
      <c r="AV51" s="68"/>
    </row>
    <row r="52" spans="1:48" s="61" customFormat="1" ht="15.75" customHeight="1" x14ac:dyDescent="0.15">
      <c r="A52" s="61">
        <v>50</v>
      </c>
      <c r="B52" s="61" t="s">
        <v>910</v>
      </c>
      <c r="C52" s="62" t="s">
        <v>992</v>
      </c>
      <c r="D52" s="62" t="s">
        <v>993</v>
      </c>
      <c r="E52" s="61" t="s">
        <v>194</v>
      </c>
      <c r="F52" s="61" t="s">
        <v>913</v>
      </c>
      <c r="G52" s="61" t="s">
        <v>932</v>
      </c>
      <c r="H52" s="61" t="s">
        <v>916</v>
      </c>
      <c r="I52" s="61" t="s">
        <v>40</v>
      </c>
      <c r="J52" s="61" t="s">
        <v>41</v>
      </c>
      <c r="K52" s="61">
        <v>27.8</v>
      </c>
      <c r="L52" s="64">
        <v>43466</v>
      </c>
      <c r="M52" s="64">
        <v>43799</v>
      </c>
      <c r="N52" s="64">
        <v>43799</v>
      </c>
      <c r="O52" s="64"/>
      <c r="P52" s="64">
        <v>43466</v>
      </c>
      <c r="Q52" s="64">
        <v>43799</v>
      </c>
      <c r="R52" s="66">
        <v>420</v>
      </c>
      <c r="S52" s="67">
        <v>11676</v>
      </c>
      <c r="T52" s="67">
        <v>11676</v>
      </c>
      <c r="U52" s="67">
        <v>11676</v>
      </c>
      <c r="V52" s="67">
        <v>11676</v>
      </c>
      <c r="W52" s="67">
        <v>11676</v>
      </c>
      <c r="X52" s="67">
        <v>11676</v>
      </c>
      <c r="Y52" s="67">
        <v>11676</v>
      </c>
      <c r="Z52" s="67">
        <v>11676</v>
      </c>
      <c r="AA52" s="67">
        <v>11676</v>
      </c>
      <c r="AB52" s="67">
        <v>11676</v>
      </c>
      <c r="AC52" s="67">
        <v>11676</v>
      </c>
      <c r="AD52" s="67"/>
      <c r="AE52" s="67">
        <v>11676</v>
      </c>
      <c r="AF52" s="67">
        <v>11676</v>
      </c>
      <c r="AG52" s="67">
        <v>11676</v>
      </c>
      <c r="AH52" s="67">
        <v>11676</v>
      </c>
      <c r="AI52" s="67">
        <v>11676</v>
      </c>
      <c r="AJ52" s="67">
        <v>11676</v>
      </c>
      <c r="AK52" s="67">
        <v>11676</v>
      </c>
      <c r="AL52" s="67">
        <v>11676</v>
      </c>
      <c r="AM52" s="67">
        <v>11676</v>
      </c>
      <c r="AN52" s="67">
        <v>11676</v>
      </c>
      <c r="AO52" s="67">
        <v>11676</v>
      </c>
      <c r="AP52" s="67">
        <v>0</v>
      </c>
      <c r="AQ52" s="61">
        <f t="shared" si="3"/>
        <v>128436</v>
      </c>
      <c r="AR52" s="67">
        <f>AVERAGE(AE52:AO52)</f>
        <v>11676</v>
      </c>
      <c r="AS52" s="66">
        <f t="shared" si="0"/>
        <v>140112</v>
      </c>
      <c r="AT52" s="70"/>
      <c r="AU52" s="68"/>
      <c r="AV52" s="68"/>
    </row>
    <row r="53" spans="1:48" s="61" customFormat="1" ht="15.75" customHeight="1" x14ac:dyDescent="0.15">
      <c r="A53" s="61">
        <v>51</v>
      </c>
      <c r="B53" s="61" t="s">
        <v>42</v>
      </c>
      <c r="C53" s="62" t="s">
        <v>994</v>
      </c>
      <c r="D53" s="62" t="s">
        <v>995</v>
      </c>
      <c r="E53" s="61" t="s">
        <v>197</v>
      </c>
      <c r="F53" s="61" t="s">
        <v>913</v>
      </c>
      <c r="G53" s="61" t="s">
        <v>932</v>
      </c>
      <c r="H53" s="61" t="s">
        <v>916</v>
      </c>
      <c r="I53" s="61" t="s">
        <v>40</v>
      </c>
      <c r="J53" s="61" t="s">
        <v>64</v>
      </c>
      <c r="K53" s="61">
        <v>183.6</v>
      </c>
      <c r="L53" s="64">
        <v>42637</v>
      </c>
      <c r="M53" s="64">
        <v>43639</v>
      </c>
      <c r="N53" s="64">
        <v>43639</v>
      </c>
      <c r="O53" s="65"/>
      <c r="P53" s="64">
        <v>43367</v>
      </c>
      <c r="Q53" s="64">
        <v>43639</v>
      </c>
      <c r="R53" s="66">
        <v>220.5</v>
      </c>
      <c r="S53" s="67">
        <v>40483.800000000003</v>
      </c>
      <c r="T53" s="67">
        <v>40483.800000000003</v>
      </c>
      <c r="U53" s="67">
        <v>40483.800000000003</v>
      </c>
      <c r="V53" s="67">
        <v>40483.800000000003</v>
      </c>
      <c r="W53" s="67">
        <v>40483.800000000003</v>
      </c>
      <c r="X53" s="67">
        <v>31037.58</v>
      </c>
      <c r="Y53" s="67"/>
      <c r="Z53" s="67"/>
      <c r="AA53" s="67"/>
      <c r="AB53" s="67"/>
      <c r="AC53" s="67"/>
      <c r="AD53" s="67"/>
      <c r="AE53" s="67">
        <v>40483.800000000003</v>
      </c>
      <c r="AF53" s="67">
        <v>40483.800000000003</v>
      </c>
      <c r="AG53" s="67">
        <v>40483.800000000003</v>
      </c>
      <c r="AH53" s="67">
        <v>40483.800000000003</v>
      </c>
      <c r="AI53" s="67">
        <v>40483.800000000003</v>
      </c>
      <c r="AJ53" s="67">
        <v>31037.58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1">
        <f t="shared" si="3"/>
        <v>233456.58000000002</v>
      </c>
      <c r="AR53" s="67">
        <f>AVERAGE(AE53:AJ53)</f>
        <v>38909.43</v>
      </c>
      <c r="AS53" s="66">
        <f t="shared" si="0"/>
        <v>466913.16000000003</v>
      </c>
      <c r="AT53" s="70"/>
      <c r="AV53" s="68"/>
    </row>
    <row r="54" spans="1:48" s="61" customFormat="1" ht="16.5" x14ac:dyDescent="0.15">
      <c r="A54" s="61">
        <v>52</v>
      </c>
      <c r="B54" s="63" t="s">
        <v>42</v>
      </c>
      <c r="C54" s="62" t="s">
        <v>996</v>
      </c>
      <c r="D54" s="62" t="s">
        <v>997</v>
      </c>
      <c r="E54" s="61" t="s">
        <v>200</v>
      </c>
      <c r="F54" s="61" t="s">
        <v>913</v>
      </c>
      <c r="G54" s="61" t="s">
        <v>932</v>
      </c>
      <c r="H54" s="61" t="s">
        <v>921</v>
      </c>
      <c r="I54" s="61" t="s">
        <v>40</v>
      </c>
      <c r="J54" s="61" t="s">
        <v>53</v>
      </c>
      <c r="K54" s="61">
        <v>193.78</v>
      </c>
      <c r="L54" s="64">
        <v>42826</v>
      </c>
      <c r="M54" s="64">
        <v>43639</v>
      </c>
      <c r="N54" s="64">
        <v>43585</v>
      </c>
      <c r="O54" s="65"/>
      <c r="P54" s="64">
        <v>43556</v>
      </c>
      <c r="Q54" s="64">
        <v>43639</v>
      </c>
      <c r="R54" s="66">
        <v>234.7</v>
      </c>
      <c r="S54" s="67">
        <v>45480.17</v>
      </c>
      <c r="T54" s="67">
        <v>45480.17</v>
      </c>
      <c r="U54" s="67">
        <v>45480.17</v>
      </c>
      <c r="V54" s="67">
        <v>45480.17</v>
      </c>
      <c r="W54" s="67"/>
      <c r="X54" s="67"/>
      <c r="Y54" s="67"/>
      <c r="Z54" s="67"/>
      <c r="AA54" s="67"/>
      <c r="AB54" s="67"/>
      <c r="AC54" s="67"/>
      <c r="AD54" s="67"/>
      <c r="AE54" s="67">
        <v>45480.17</v>
      </c>
      <c r="AF54" s="67">
        <v>45480.17</v>
      </c>
      <c r="AG54" s="67">
        <v>45480.17</v>
      </c>
      <c r="AH54" s="67">
        <v>45480.17</v>
      </c>
      <c r="AI54" s="67">
        <v>0</v>
      </c>
      <c r="AJ54" s="67">
        <v>0</v>
      </c>
      <c r="AK54" s="67">
        <v>0</v>
      </c>
      <c r="AL54" s="67">
        <v>0</v>
      </c>
      <c r="AM54" s="67">
        <v>0</v>
      </c>
      <c r="AN54" s="67">
        <v>0</v>
      </c>
      <c r="AO54" s="67">
        <v>0</v>
      </c>
      <c r="AP54" s="67">
        <v>0</v>
      </c>
      <c r="AQ54" s="61">
        <f t="shared" si="3"/>
        <v>181920.68</v>
      </c>
      <c r="AR54" s="67">
        <f>AVERAGE(AE54:AH54)</f>
        <v>45480.17</v>
      </c>
      <c r="AS54" s="66">
        <f t="shared" si="0"/>
        <v>545762.04</v>
      </c>
      <c r="AT54" s="70"/>
      <c r="AU54" s="68"/>
      <c r="AV54" s="68"/>
    </row>
    <row r="55" spans="1:48" s="61" customFormat="1" ht="15.75" customHeight="1" x14ac:dyDescent="0.15">
      <c r="A55" s="61">
        <v>53</v>
      </c>
      <c r="B55" s="61" t="s">
        <v>910</v>
      </c>
      <c r="C55" s="62" t="s">
        <v>998</v>
      </c>
      <c r="D55" s="62" t="s">
        <v>999</v>
      </c>
      <c r="E55" s="61" t="s">
        <v>203</v>
      </c>
      <c r="F55" s="61" t="s">
        <v>913</v>
      </c>
      <c r="G55" s="61" t="s">
        <v>932</v>
      </c>
      <c r="H55" s="61" t="s">
        <v>916</v>
      </c>
      <c r="I55" s="61" t="s">
        <v>102</v>
      </c>
      <c r="J55" s="61" t="s">
        <v>64</v>
      </c>
      <c r="K55" s="61">
        <v>84.04</v>
      </c>
      <c r="L55" s="64">
        <v>43070</v>
      </c>
      <c r="M55" s="64">
        <v>44074</v>
      </c>
      <c r="N55" s="64">
        <v>44074</v>
      </c>
      <c r="O55" s="65"/>
      <c r="P55" s="64">
        <v>43435</v>
      </c>
      <c r="Q55" s="64">
        <v>43799</v>
      </c>
      <c r="R55" s="66">
        <v>273</v>
      </c>
      <c r="S55" s="67">
        <v>22942.92</v>
      </c>
      <c r="T55" s="67">
        <v>22942.92</v>
      </c>
      <c r="U55" s="67">
        <v>22942.92</v>
      </c>
      <c r="V55" s="67">
        <v>22942.92</v>
      </c>
      <c r="W55" s="67">
        <v>22942.92</v>
      </c>
      <c r="X55" s="67">
        <v>22942.92</v>
      </c>
      <c r="Y55" s="67">
        <v>22942.92</v>
      </c>
      <c r="Z55" s="67">
        <v>22942.92</v>
      </c>
      <c r="AA55" s="67">
        <v>22942.92</v>
      </c>
      <c r="AB55" s="67">
        <v>22942.92</v>
      </c>
      <c r="AC55" s="67">
        <v>22942.92</v>
      </c>
      <c r="AD55" s="67">
        <v>24090.07</v>
      </c>
      <c r="AE55" s="67">
        <v>22942.92</v>
      </c>
      <c r="AF55" s="67">
        <v>22942.92</v>
      </c>
      <c r="AG55" s="67">
        <v>22942.92</v>
      </c>
      <c r="AH55" s="67">
        <v>22942.92</v>
      </c>
      <c r="AI55" s="67">
        <v>22942.92</v>
      </c>
      <c r="AJ55" s="67">
        <v>22942.92</v>
      </c>
      <c r="AK55" s="67">
        <v>22942.92</v>
      </c>
      <c r="AL55" s="67">
        <v>22942.92</v>
      </c>
      <c r="AM55" s="67">
        <v>22942.92</v>
      </c>
      <c r="AN55" s="67">
        <v>22942.92</v>
      </c>
      <c r="AO55" s="67">
        <v>22942.92</v>
      </c>
      <c r="AP55" s="67">
        <v>24090.07</v>
      </c>
      <c r="AQ55" s="61">
        <f t="shared" si="3"/>
        <v>276462.18999999994</v>
      </c>
      <c r="AR55" s="67">
        <f>AVERAGE(AE55:AP55)</f>
        <v>23038.515833333327</v>
      </c>
      <c r="AS55" s="66">
        <f t="shared" si="0"/>
        <v>276462.18999999994</v>
      </c>
      <c r="AV55" s="68"/>
    </row>
    <row r="56" spans="1:48" s="61" customFormat="1" ht="15.75" customHeight="1" x14ac:dyDescent="0.15">
      <c r="A56" s="61">
        <v>54</v>
      </c>
      <c r="B56" s="61" t="s">
        <v>42</v>
      </c>
      <c r="C56" s="62" t="s">
        <v>1000</v>
      </c>
      <c r="D56" s="62" t="s">
        <v>205</v>
      </c>
      <c r="E56" s="61" t="s">
        <v>206</v>
      </c>
      <c r="F56" s="61" t="s">
        <v>913</v>
      </c>
      <c r="G56" s="61" t="s">
        <v>932</v>
      </c>
      <c r="H56" s="61" t="s">
        <v>921</v>
      </c>
      <c r="I56" s="61" t="s">
        <v>40</v>
      </c>
      <c r="J56" s="61" t="s">
        <v>53</v>
      </c>
      <c r="K56" s="61">
        <v>177.69</v>
      </c>
      <c r="L56" s="64">
        <v>42637</v>
      </c>
      <c r="M56" s="64">
        <v>43639</v>
      </c>
      <c r="N56" s="64">
        <v>43639</v>
      </c>
      <c r="O56" s="65"/>
      <c r="P56" s="64">
        <v>43367</v>
      </c>
      <c r="Q56" s="64">
        <v>43639</v>
      </c>
      <c r="R56" s="66">
        <v>280.50047799999999</v>
      </c>
      <c r="S56" s="67">
        <v>49842.13</v>
      </c>
      <c r="T56" s="67">
        <v>49842.13</v>
      </c>
      <c r="U56" s="67">
        <v>49842.13</v>
      </c>
      <c r="V56" s="67">
        <v>49842.13</v>
      </c>
      <c r="W56" s="67">
        <v>49842.13</v>
      </c>
      <c r="X56" s="67">
        <v>38212.300000000003</v>
      </c>
      <c r="Y56" s="67"/>
      <c r="Z56" s="67"/>
      <c r="AA56" s="67"/>
      <c r="AB56" s="67"/>
      <c r="AC56" s="67"/>
      <c r="AD56" s="67"/>
      <c r="AE56" s="67">
        <v>49842.13</v>
      </c>
      <c r="AF56" s="67">
        <v>49842.13</v>
      </c>
      <c r="AG56" s="67">
        <v>49842.13</v>
      </c>
      <c r="AH56" s="67">
        <v>49842.13</v>
      </c>
      <c r="AI56" s="67">
        <v>49842.13</v>
      </c>
      <c r="AJ56" s="67">
        <v>38212.300000000003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1">
        <f t="shared" si="3"/>
        <v>287422.95</v>
      </c>
      <c r="AR56" s="67">
        <f t="shared" ref="AR56:AR65" si="4">AVERAGE(AE56:AJ56)</f>
        <v>47903.825000000004</v>
      </c>
      <c r="AS56" s="66">
        <f t="shared" si="0"/>
        <v>574845.9</v>
      </c>
      <c r="AT56" s="70"/>
      <c r="AU56" s="68"/>
      <c r="AV56" s="68"/>
    </row>
    <row r="57" spans="1:48" s="61" customFormat="1" ht="15.75" customHeight="1" x14ac:dyDescent="0.15">
      <c r="A57" s="61">
        <v>55</v>
      </c>
      <c r="B57" s="61" t="s">
        <v>42</v>
      </c>
      <c r="C57" s="62" t="s">
        <v>1000</v>
      </c>
      <c r="D57" s="62" t="s">
        <v>207</v>
      </c>
      <c r="E57" s="61" t="s">
        <v>208</v>
      </c>
      <c r="F57" s="61" t="s">
        <v>913</v>
      </c>
      <c r="G57" s="61" t="s">
        <v>932</v>
      </c>
      <c r="H57" s="61" t="s">
        <v>985</v>
      </c>
      <c r="I57" s="61" t="s">
        <v>40</v>
      </c>
      <c r="J57" s="61" t="s">
        <v>41</v>
      </c>
      <c r="K57" s="61">
        <v>110.76</v>
      </c>
      <c r="L57" s="64">
        <v>42637</v>
      </c>
      <c r="M57" s="64">
        <v>43639</v>
      </c>
      <c r="N57" s="64">
        <v>43639</v>
      </c>
      <c r="O57" s="65"/>
      <c r="P57" s="64">
        <v>43367</v>
      </c>
      <c r="Q57" s="64">
        <v>43639</v>
      </c>
      <c r="R57" s="66">
        <v>269.05001800000002</v>
      </c>
      <c r="S57" s="67">
        <v>29799.98</v>
      </c>
      <c r="T57" s="67">
        <v>29799.98</v>
      </c>
      <c r="U57" s="67">
        <v>29799.98</v>
      </c>
      <c r="V57" s="67">
        <v>29799.98</v>
      </c>
      <c r="W57" s="67">
        <v>29799.98</v>
      </c>
      <c r="X57" s="67">
        <v>22846.65</v>
      </c>
      <c r="Y57" s="67"/>
      <c r="Z57" s="67"/>
      <c r="AA57" s="67"/>
      <c r="AB57" s="67"/>
      <c r="AC57" s="67"/>
      <c r="AD57" s="67"/>
      <c r="AE57" s="67">
        <v>29799.98</v>
      </c>
      <c r="AF57" s="67">
        <v>29799.98</v>
      </c>
      <c r="AG57" s="67">
        <v>29799.98</v>
      </c>
      <c r="AH57" s="67">
        <v>29799.98</v>
      </c>
      <c r="AI57" s="67">
        <v>29799.98</v>
      </c>
      <c r="AJ57" s="67">
        <v>22846.65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1">
        <f t="shared" si="3"/>
        <v>171846.55</v>
      </c>
      <c r="AR57" s="67">
        <f t="shared" si="4"/>
        <v>28641.091666666664</v>
      </c>
      <c r="AS57" s="66">
        <f t="shared" si="0"/>
        <v>343693.1</v>
      </c>
      <c r="AT57" s="70"/>
      <c r="AU57" s="68"/>
      <c r="AV57" s="68"/>
    </row>
    <row r="58" spans="1:48" s="61" customFormat="1" ht="15.75" customHeight="1" x14ac:dyDescent="0.15">
      <c r="A58" s="61">
        <v>56</v>
      </c>
      <c r="B58" s="61" t="s">
        <v>42</v>
      </c>
      <c r="C58" s="69" t="s">
        <v>209</v>
      </c>
      <c r="D58" s="62" t="s">
        <v>210</v>
      </c>
      <c r="E58" s="61" t="s">
        <v>211</v>
      </c>
      <c r="F58" s="61" t="s">
        <v>913</v>
      </c>
      <c r="G58" s="61" t="s">
        <v>932</v>
      </c>
      <c r="H58" s="61" t="s">
        <v>921</v>
      </c>
      <c r="I58" s="61" t="s">
        <v>40</v>
      </c>
      <c r="J58" s="61" t="s">
        <v>41</v>
      </c>
      <c r="K58" s="61">
        <v>149.66</v>
      </c>
      <c r="L58" s="64">
        <v>42637</v>
      </c>
      <c r="M58" s="64">
        <v>43639</v>
      </c>
      <c r="N58" s="64">
        <v>43639</v>
      </c>
      <c r="O58" s="65"/>
      <c r="P58" s="64">
        <v>43367</v>
      </c>
      <c r="Q58" s="64">
        <v>43639</v>
      </c>
      <c r="R58" s="66">
        <v>280.5</v>
      </c>
      <c r="S58" s="67">
        <v>41979.63</v>
      </c>
      <c r="T58" s="67">
        <v>41979.63</v>
      </c>
      <c r="U58" s="67">
        <v>41979.63</v>
      </c>
      <c r="V58" s="67">
        <v>41979.63</v>
      </c>
      <c r="W58" s="67">
        <v>41979.63</v>
      </c>
      <c r="X58" s="67">
        <v>32184.38</v>
      </c>
      <c r="Y58" s="67"/>
      <c r="Z58" s="67"/>
      <c r="AA58" s="67"/>
      <c r="AB58" s="67"/>
      <c r="AC58" s="67"/>
      <c r="AD58" s="67"/>
      <c r="AE58" s="67">
        <v>41979.63</v>
      </c>
      <c r="AF58" s="67">
        <v>41979.63</v>
      </c>
      <c r="AG58" s="67">
        <v>41979.63</v>
      </c>
      <c r="AH58" s="67">
        <v>41979.63</v>
      </c>
      <c r="AI58" s="67">
        <v>41979.63</v>
      </c>
      <c r="AJ58" s="67">
        <v>32184.38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1">
        <f t="shared" si="3"/>
        <v>242082.53</v>
      </c>
      <c r="AR58" s="67">
        <f t="shared" si="4"/>
        <v>40347.088333333333</v>
      </c>
      <c r="AS58" s="66">
        <f t="shared" si="0"/>
        <v>484165.06</v>
      </c>
      <c r="AT58" s="70"/>
      <c r="AU58" s="68"/>
      <c r="AV58" s="68"/>
    </row>
    <row r="59" spans="1:48" s="61" customFormat="1" ht="15.75" customHeight="1" x14ac:dyDescent="0.15">
      <c r="A59" s="61">
        <v>57</v>
      </c>
      <c r="B59" s="61" t="s">
        <v>42</v>
      </c>
      <c r="C59" s="69" t="s">
        <v>212</v>
      </c>
      <c r="D59" s="62" t="s">
        <v>1001</v>
      </c>
      <c r="E59" s="61" t="s">
        <v>214</v>
      </c>
      <c r="F59" s="61" t="s">
        <v>913</v>
      </c>
      <c r="G59" s="61" t="s">
        <v>932</v>
      </c>
      <c r="H59" s="61" t="s">
        <v>914</v>
      </c>
      <c r="I59" s="61" t="s">
        <v>40</v>
      </c>
      <c r="J59" s="61" t="s">
        <v>47</v>
      </c>
      <c r="K59" s="61">
        <v>63.21</v>
      </c>
      <c r="L59" s="64">
        <v>43085</v>
      </c>
      <c r="M59" s="64">
        <v>43639</v>
      </c>
      <c r="N59" s="64">
        <v>43639</v>
      </c>
      <c r="O59" s="65"/>
      <c r="P59" s="64">
        <v>43450</v>
      </c>
      <c r="Q59" s="64">
        <v>43639</v>
      </c>
      <c r="R59" s="66">
        <v>224.7</v>
      </c>
      <c r="S59" s="67">
        <v>14203.29</v>
      </c>
      <c r="T59" s="67">
        <v>14203.29</v>
      </c>
      <c r="U59" s="67">
        <v>14203.29</v>
      </c>
      <c r="V59" s="67">
        <v>14203.29</v>
      </c>
      <c r="W59" s="67">
        <v>14203.29</v>
      </c>
      <c r="X59" s="67">
        <v>10889.19</v>
      </c>
      <c r="Y59" s="67"/>
      <c r="Z59" s="67"/>
      <c r="AA59" s="67"/>
      <c r="AB59" s="67"/>
      <c r="AC59" s="67"/>
      <c r="AD59" s="67"/>
      <c r="AE59" s="67">
        <v>14203.29</v>
      </c>
      <c r="AF59" s="67">
        <v>14203.29</v>
      </c>
      <c r="AG59" s="67">
        <v>14203.29</v>
      </c>
      <c r="AH59" s="67">
        <v>14203.29</v>
      </c>
      <c r="AI59" s="67">
        <v>14203.29</v>
      </c>
      <c r="AJ59" s="67">
        <v>10889.19</v>
      </c>
      <c r="AK59" s="67">
        <v>0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1">
        <f t="shared" si="3"/>
        <v>81905.640000000014</v>
      </c>
      <c r="AR59" s="67">
        <f t="shared" si="4"/>
        <v>13650.940000000002</v>
      </c>
      <c r="AS59" s="66">
        <f t="shared" si="0"/>
        <v>163811.28000000003</v>
      </c>
      <c r="AT59" s="70"/>
      <c r="AV59" s="68"/>
    </row>
    <row r="60" spans="1:48" s="61" customFormat="1" ht="15.75" customHeight="1" x14ac:dyDescent="0.15">
      <c r="A60" s="61">
        <v>58</v>
      </c>
      <c r="B60" s="61" t="s">
        <v>42</v>
      </c>
      <c r="C60" s="69" t="s">
        <v>215</v>
      </c>
      <c r="D60" s="62" t="s">
        <v>216</v>
      </c>
      <c r="E60" s="61" t="s">
        <v>217</v>
      </c>
      <c r="F60" s="61" t="s">
        <v>913</v>
      </c>
      <c r="G60" s="61" t="s">
        <v>932</v>
      </c>
      <c r="H60" s="61" t="s">
        <v>914</v>
      </c>
      <c r="I60" s="61" t="s">
        <v>40</v>
      </c>
      <c r="J60" s="61" t="s">
        <v>41</v>
      </c>
      <c r="K60" s="61">
        <v>120.75</v>
      </c>
      <c r="L60" s="64">
        <v>42637</v>
      </c>
      <c r="M60" s="64">
        <v>43639</v>
      </c>
      <c r="N60" s="64">
        <v>43639</v>
      </c>
      <c r="O60" s="65"/>
      <c r="P60" s="64">
        <v>43367</v>
      </c>
      <c r="Q60" s="64">
        <v>43639</v>
      </c>
      <c r="R60" s="66">
        <v>263.33001999999999</v>
      </c>
      <c r="S60" s="67">
        <v>31797.1</v>
      </c>
      <c r="T60" s="67">
        <v>31797.1</v>
      </c>
      <c r="U60" s="67">
        <v>31797.1</v>
      </c>
      <c r="V60" s="67">
        <v>31797.1</v>
      </c>
      <c r="W60" s="67">
        <v>31797.1</v>
      </c>
      <c r="X60" s="67">
        <v>24377.78</v>
      </c>
      <c r="Y60" s="67"/>
      <c r="Z60" s="67"/>
      <c r="AA60" s="67"/>
      <c r="AB60" s="67"/>
      <c r="AC60" s="67"/>
      <c r="AD60" s="67"/>
      <c r="AE60" s="67">
        <v>31797.1</v>
      </c>
      <c r="AF60" s="67">
        <v>31797.1</v>
      </c>
      <c r="AG60" s="67">
        <v>31797.1</v>
      </c>
      <c r="AH60" s="67">
        <v>31797.1</v>
      </c>
      <c r="AI60" s="67">
        <v>31797.1</v>
      </c>
      <c r="AJ60" s="67">
        <v>24377.78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1">
        <f t="shared" si="3"/>
        <v>183363.28</v>
      </c>
      <c r="AR60" s="67">
        <f t="shared" si="4"/>
        <v>30560.546666666665</v>
      </c>
      <c r="AS60" s="66">
        <f t="shared" si="0"/>
        <v>366726.56</v>
      </c>
      <c r="AT60" s="70"/>
      <c r="AU60" s="68"/>
      <c r="AV60" s="68"/>
    </row>
    <row r="61" spans="1:48" s="61" customFormat="1" ht="15.75" customHeight="1" x14ac:dyDescent="0.15">
      <c r="A61" s="61">
        <v>59</v>
      </c>
      <c r="B61" s="61" t="s">
        <v>42</v>
      </c>
      <c r="C61" s="62" t="s">
        <v>1002</v>
      </c>
      <c r="D61" s="62" t="s">
        <v>1003</v>
      </c>
      <c r="E61" s="61" t="s">
        <v>220</v>
      </c>
      <c r="F61" s="61" t="s">
        <v>913</v>
      </c>
      <c r="G61" s="61" t="s">
        <v>932</v>
      </c>
      <c r="H61" s="61" t="s">
        <v>914</v>
      </c>
      <c r="I61" s="61" t="s">
        <v>40</v>
      </c>
      <c r="J61" s="61" t="s">
        <v>53</v>
      </c>
      <c r="K61" s="61">
        <v>148.07</v>
      </c>
      <c r="L61" s="64">
        <v>42637</v>
      </c>
      <c r="M61" s="64">
        <v>43639</v>
      </c>
      <c r="N61" s="64">
        <v>43639</v>
      </c>
      <c r="O61" s="65"/>
      <c r="P61" s="64">
        <v>43367</v>
      </c>
      <c r="Q61" s="64">
        <v>43639</v>
      </c>
      <c r="R61" s="66">
        <v>263.32997899999998</v>
      </c>
      <c r="S61" s="67">
        <v>38991.269999999997</v>
      </c>
      <c r="T61" s="67">
        <v>38991.269999999997</v>
      </c>
      <c r="U61" s="67">
        <v>38991.269999999997</v>
      </c>
      <c r="V61" s="67">
        <v>38991.269999999997</v>
      </c>
      <c r="W61" s="67">
        <v>38991.269999999997</v>
      </c>
      <c r="X61" s="67">
        <v>29893.31</v>
      </c>
      <c r="Y61" s="67"/>
      <c r="Z61" s="67"/>
      <c r="AA61" s="67"/>
      <c r="AB61" s="67"/>
      <c r="AC61" s="67"/>
      <c r="AD61" s="67"/>
      <c r="AE61" s="67">
        <v>38991.269999999997</v>
      </c>
      <c r="AF61" s="67">
        <v>38991.269999999997</v>
      </c>
      <c r="AG61" s="67">
        <v>38991.269999999997</v>
      </c>
      <c r="AH61" s="67">
        <v>38991.269999999997</v>
      </c>
      <c r="AI61" s="67">
        <v>38991.269999999997</v>
      </c>
      <c r="AJ61" s="67">
        <v>29893.31</v>
      </c>
      <c r="AK61" s="67">
        <v>0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1">
        <f t="shared" si="3"/>
        <v>224849.65999999997</v>
      </c>
      <c r="AR61" s="67">
        <f t="shared" si="4"/>
        <v>37474.943333333329</v>
      </c>
      <c r="AS61" s="66">
        <f t="shared" si="0"/>
        <v>449699.31999999995</v>
      </c>
      <c r="AT61" s="70"/>
      <c r="AU61" s="68"/>
      <c r="AV61" s="68"/>
    </row>
    <row r="62" spans="1:48" s="61" customFormat="1" ht="15.75" customHeight="1" x14ac:dyDescent="0.15">
      <c r="A62" s="61">
        <v>60</v>
      </c>
      <c r="B62" s="61" t="s">
        <v>42</v>
      </c>
      <c r="C62" s="69" t="s">
        <v>221</v>
      </c>
      <c r="D62" s="62" t="s">
        <v>1004</v>
      </c>
      <c r="E62" s="61" t="s">
        <v>223</v>
      </c>
      <c r="F62" s="61" t="s">
        <v>913</v>
      </c>
      <c r="G62" s="61" t="s">
        <v>932</v>
      </c>
      <c r="H62" s="61" t="s">
        <v>921</v>
      </c>
      <c r="I62" s="61" t="s">
        <v>40</v>
      </c>
      <c r="J62" s="61" t="s">
        <v>41</v>
      </c>
      <c r="K62" s="61">
        <v>183.93</v>
      </c>
      <c r="L62" s="64">
        <v>42795</v>
      </c>
      <c r="M62" s="64">
        <v>43639</v>
      </c>
      <c r="N62" s="64">
        <v>43639</v>
      </c>
      <c r="O62" s="65"/>
      <c r="P62" s="64">
        <v>43525</v>
      </c>
      <c r="Q62" s="64">
        <v>43639</v>
      </c>
      <c r="R62" s="66">
        <v>234.7</v>
      </c>
      <c r="S62" s="67">
        <v>43168.37</v>
      </c>
      <c r="T62" s="67">
        <v>43168.37</v>
      </c>
      <c r="U62" s="67">
        <v>43168.37</v>
      </c>
      <c r="V62" s="67">
        <v>43168.37</v>
      </c>
      <c r="W62" s="67">
        <v>43168.37</v>
      </c>
      <c r="X62" s="67">
        <v>33095.75</v>
      </c>
      <c r="Y62" s="67"/>
      <c r="Z62" s="67"/>
      <c r="AA62" s="67"/>
      <c r="AB62" s="67"/>
      <c r="AC62" s="67"/>
      <c r="AD62" s="67"/>
      <c r="AE62" s="67">
        <v>43168.37</v>
      </c>
      <c r="AF62" s="67">
        <v>43168.37</v>
      </c>
      <c r="AG62" s="67">
        <v>43168.37</v>
      </c>
      <c r="AH62" s="67">
        <v>43168.37</v>
      </c>
      <c r="AI62" s="67">
        <v>43168.37</v>
      </c>
      <c r="AJ62" s="67">
        <v>33095.75</v>
      </c>
      <c r="AK62" s="67">
        <v>0</v>
      </c>
      <c r="AL62" s="67">
        <v>0</v>
      </c>
      <c r="AM62" s="67">
        <v>0</v>
      </c>
      <c r="AN62" s="67">
        <v>0</v>
      </c>
      <c r="AO62" s="67">
        <v>0</v>
      </c>
      <c r="AP62" s="67">
        <v>0</v>
      </c>
      <c r="AQ62" s="61">
        <f t="shared" si="3"/>
        <v>248937.60000000001</v>
      </c>
      <c r="AR62" s="67">
        <f t="shared" si="4"/>
        <v>41489.599999999999</v>
      </c>
      <c r="AS62" s="66">
        <f t="shared" si="0"/>
        <v>497875.19999999995</v>
      </c>
      <c r="AT62" s="70"/>
      <c r="AU62" s="68"/>
      <c r="AV62" s="68"/>
    </row>
    <row r="63" spans="1:48" s="61" customFormat="1" ht="15.75" customHeight="1" x14ac:dyDescent="0.15">
      <c r="A63" s="61">
        <v>61</v>
      </c>
      <c r="B63" s="61" t="s">
        <v>42</v>
      </c>
      <c r="C63" s="62" t="s">
        <v>1005</v>
      </c>
      <c r="D63" s="62" t="s">
        <v>1006</v>
      </c>
      <c r="E63" s="61" t="s">
        <v>226</v>
      </c>
      <c r="F63" s="61" t="s">
        <v>913</v>
      </c>
      <c r="G63" s="61" t="s">
        <v>932</v>
      </c>
      <c r="H63" s="61" t="s">
        <v>921</v>
      </c>
      <c r="I63" s="61" t="s">
        <v>40</v>
      </c>
      <c r="J63" s="61" t="s">
        <v>53</v>
      </c>
      <c r="K63" s="61">
        <v>130.71</v>
      </c>
      <c r="L63" s="64">
        <v>42637</v>
      </c>
      <c r="M63" s="64">
        <v>43639</v>
      </c>
      <c r="N63" s="64">
        <v>43639</v>
      </c>
      <c r="O63" s="65"/>
      <c r="P63" s="64">
        <v>43367</v>
      </c>
      <c r="Q63" s="64">
        <v>43639</v>
      </c>
      <c r="R63" s="66">
        <v>291.94950599999999</v>
      </c>
      <c r="S63" s="67">
        <v>38160.720000000001</v>
      </c>
      <c r="T63" s="67">
        <v>38160.720000000001</v>
      </c>
      <c r="U63" s="67">
        <v>38160.720000000001</v>
      </c>
      <c r="V63" s="67">
        <v>38160.720000000001</v>
      </c>
      <c r="W63" s="67">
        <v>38160.720000000001</v>
      </c>
      <c r="X63" s="67">
        <v>29256.55</v>
      </c>
      <c r="Y63" s="67"/>
      <c r="Z63" s="67"/>
      <c r="AA63" s="67"/>
      <c r="AB63" s="67"/>
      <c r="AC63" s="67"/>
      <c r="AD63" s="67"/>
      <c r="AE63" s="67">
        <v>38160.720000000001</v>
      </c>
      <c r="AF63" s="67">
        <v>38160.720000000001</v>
      </c>
      <c r="AG63" s="67">
        <v>38160.720000000001</v>
      </c>
      <c r="AH63" s="67">
        <v>38160.720000000001</v>
      </c>
      <c r="AI63" s="67">
        <v>38160.720000000001</v>
      </c>
      <c r="AJ63" s="67">
        <v>29256.55</v>
      </c>
      <c r="AK63" s="67">
        <v>0</v>
      </c>
      <c r="AL63" s="67">
        <v>0</v>
      </c>
      <c r="AM63" s="67">
        <v>0</v>
      </c>
      <c r="AN63" s="67">
        <v>0</v>
      </c>
      <c r="AO63" s="67">
        <v>0</v>
      </c>
      <c r="AP63" s="67">
        <v>0</v>
      </c>
      <c r="AQ63" s="61">
        <f t="shared" si="3"/>
        <v>220060.15</v>
      </c>
      <c r="AR63" s="67">
        <f t="shared" si="4"/>
        <v>36676.691666666666</v>
      </c>
      <c r="AS63" s="66">
        <f t="shared" si="0"/>
        <v>440120.3</v>
      </c>
      <c r="AT63" s="70"/>
      <c r="AU63" s="68"/>
      <c r="AV63" s="68"/>
    </row>
    <row r="64" spans="1:48" s="61" customFormat="1" ht="15.75" customHeight="1" x14ac:dyDescent="0.15">
      <c r="A64" s="61">
        <v>62</v>
      </c>
      <c r="B64" s="61" t="s">
        <v>42</v>
      </c>
      <c r="C64" s="62" t="s">
        <v>1007</v>
      </c>
      <c r="D64" s="62" t="s">
        <v>1008</v>
      </c>
      <c r="E64" s="61" t="s">
        <v>229</v>
      </c>
      <c r="F64" s="61" t="s">
        <v>913</v>
      </c>
      <c r="G64" s="61" t="s">
        <v>932</v>
      </c>
      <c r="H64" s="61" t="s">
        <v>921</v>
      </c>
      <c r="I64" s="61" t="s">
        <v>40</v>
      </c>
      <c r="J64" s="61" t="s">
        <v>53</v>
      </c>
      <c r="K64" s="61">
        <v>124.41</v>
      </c>
      <c r="L64" s="64">
        <v>42637</v>
      </c>
      <c r="M64" s="64">
        <v>43639</v>
      </c>
      <c r="N64" s="64">
        <v>43639</v>
      </c>
      <c r="O64" s="65"/>
      <c r="P64" s="64">
        <v>43367</v>
      </c>
      <c r="Q64" s="64">
        <v>43639</v>
      </c>
      <c r="R64" s="66">
        <v>274.78000100000003</v>
      </c>
      <c r="S64" s="67">
        <v>34185.379999999997</v>
      </c>
      <c r="T64" s="67">
        <v>34185.379999999997</v>
      </c>
      <c r="U64" s="67">
        <v>34185.379999999997</v>
      </c>
      <c r="V64" s="67">
        <v>34185.379999999997</v>
      </c>
      <c r="W64" s="67">
        <v>34185.379999999997</v>
      </c>
      <c r="X64" s="67">
        <v>26208.79</v>
      </c>
      <c r="Y64" s="67"/>
      <c r="Z64" s="67"/>
      <c r="AA64" s="67"/>
      <c r="AB64" s="67"/>
      <c r="AC64" s="67"/>
      <c r="AD64" s="67"/>
      <c r="AE64" s="67">
        <v>34185.379999999997</v>
      </c>
      <c r="AF64" s="67">
        <v>34185.379999999997</v>
      </c>
      <c r="AG64" s="67">
        <v>34185.379999999997</v>
      </c>
      <c r="AH64" s="67">
        <v>34185.379999999997</v>
      </c>
      <c r="AI64" s="67">
        <v>34185.379999999997</v>
      </c>
      <c r="AJ64" s="67">
        <v>26208.79</v>
      </c>
      <c r="AK64" s="67">
        <v>0</v>
      </c>
      <c r="AL64" s="67">
        <v>0</v>
      </c>
      <c r="AM64" s="67">
        <v>0</v>
      </c>
      <c r="AN64" s="67">
        <v>0</v>
      </c>
      <c r="AO64" s="67">
        <v>0</v>
      </c>
      <c r="AP64" s="67">
        <v>0</v>
      </c>
      <c r="AQ64" s="61">
        <f t="shared" si="3"/>
        <v>197135.69</v>
      </c>
      <c r="AR64" s="67">
        <f t="shared" si="4"/>
        <v>32855.948333333334</v>
      </c>
      <c r="AS64" s="66">
        <f t="shared" si="0"/>
        <v>394271.38</v>
      </c>
      <c r="AT64" s="70"/>
      <c r="AU64" s="68"/>
      <c r="AV64" s="68"/>
    </row>
    <row r="65" spans="1:48" s="61" customFormat="1" ht="15.75" customHeight="1" x14ac:dyDescent="0.15">
      <c r="A65" s="61">
        <v>63</v>
      </c>
      <c r="B65" s="61" t="s">
        <v>42</v>
      </c>
      <c r="C65" s="69" t="s">
        <v>230</v>
      </c>
      <c r="D65" s="62" t="s">
        <v>1009</v>
      </c>
      <c r="E65" s="61" t="s">
        <v>232</v>
      </c>
      <c r="F65" s="61" t="s">
        <v>913</v>
      </c>
      <c r="G65" s="61" t="s">
        <v>932</v>
      </c>
      <c r="H65" s="61" t="s">
        <v>916</v>
      </c>
      <c r="I65" s="61" t="s">
        <v>40</v>
      </c>
      <c r="J65" s="61" t="s">
        <v>47</v>
      </c>
      <c r="K65" s="61">
        <v>56.55</v>
      </c>
      <c r="L65" s="64">
        <v>42931</v>
      </c>
      <c r="M65" s="64">
        <v>43639</v>
      </c>
      <c r="N65" s="64">
        <v>43639</v>
      </c>
      <c r="O65" s="65"/>
      <c r="P65" s="64">
        <v>43296</v>
      </c>
      <c r="Q65" s="64">
        <v>43639</v>
      </c>
      <c r="R65" s="66">
        <v>273</v>
      </c>
      <c r="S65" s="67">
        <v>15438.15</v>
      </c>
      <c r="T65" s="67">
        <v>15438.15</v>
      </c>
      <c r="U65" s="67">
        <v>15438.15</v>
      </c>
      <c r="V65" s="67">
        <v>15438.15</v>
      </c>
      <c r="W65" s="67">
        <v>15438.15</v>
      </c>
      <c r="X65" s="67">
        <v>11835.92</v>
      </c>
      <c r="Y65" s="67"/>
      <c r="Z65" s="67"/>
      <c r="AA65" s="67"/>
      <c r="AB65" s="67"/>
      <c r="AC65" s="67"/>
      <c r="AD65" s="67"/>
      <c r="AE65" s="67">
        <v>15438.15</v>
      </c>
      <c r="AF65" s="67">
        <v>15438.15</v>
      </c>
      <c r="AG65" s="67">
        <v>15438.15</v>
      </c>
      <c r="AH65" s="67">
        <v>15438.15</v>
      </c>
      <c r="AI65" s="67">
        <v>15438.15</v>
      </c>
      <c r="AJ65" s="67">
        <v>11835.92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1">
        <f t="shared" si="3"/>
        <v>89026.67</v>
      </c>
      <c r="AR65" s="67">
        <f t="shared" si="4"/>
        <v>14837.778333333334</v>
      </c>
      <c r="AS65" s="66">
        <f t="shared" si="0"/>
        <v>178053.34</v>
      </c>
      <c r="AT65" s="70"/>
      <c r="AV65" s="68"/>
    </row>
    <row r="66" spans="1:48" s="61" customFormat="1" ht="15.75" customHeight="1" x14ac:dyDescent="0.15">
      <c r="A66" s="61">
        <v>64</v>
      </c>
      <c r="B66" s="61" t="s">
        <v>42</v>
      </c>
      <c r="C66" s="69" t="s">
        <v>233</v>
      </c>
      <c r="D66" s="62" t="s">
        <v>234</v>
      </c>
      <c r="E66" s="61" t="s">
        <v>235</v>
      </c>
      <c r="F66" s="61" t="s">
        <v>913</v>
      </c>
      <c r="G66" s="61" t="s">
        <v>932</v>
      </c>
      <c r="H66" s="61" t="s">
        <v>921</v>
      </c>
      <c r="I66" s="61" t="s">
        <v>40</v>
      </c>
      <c r="J66" s="61" t="s">
        <v>53</v>
      </c>
      <c r="K66" s="61">
        <v>127.18</v>
      </c>
      <c r="L66" s="64">
        <v>42637</v>
      </c>
      <c r="M66" s="64">
        <v>43639</v>
      </c>
      <c r="N66" s="64">
        <v>43639</v>
      </c>
      <c r="O66" s="65"/>
      <c r="P66" s="64">
        <v>43367</v>
      </c>
      <c r="Q66" s="64">
        <v>43639</v>
      </c>
      <c r="R66" s="66">
        <v>297.67</v>
      </c>
      <c r="S66" s="67">
        <v>37857.67</v>
      </c>
      <c r="T66" s="67">
        <v>37857.67</v>
      </c>
      <c r="U66" s="67">
        <v>37857.67</v>
      </c>
      <c r="V66" s="67">
        <v>37857.67</v>
      </c>
      <c r="W66" s="67">
        <v>37857.67</v>
      </c>
      <c r="X66" s="67">
        <v>29024.21</v>
      </c>
      <c r="Y66" s="67"/>
      <c r="Z66" s="67"/>
      <c r="AA66" s="67"/>
      <c r="AB66" s="67"/>
      <c r="AC66" s="67"/>
      <c r="AD66" s="67"/>
      <c r="AE66" s="67">
        <v>37857.67</v>
      </c>
      <c r="AF66" s="67">
        <v>37857.67</v>
      </c>
      <c r="AG66" s="67">
        <v>37857.67</v>
      </c>
      <c r="AH66" s="67">
        <v>37857.67</v>
      </c>
      <c r="AI66" s="67">
        <v>37857.67</v>
      </c>
      <c r="AJ66" s="67">
        <v>29024.21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1">
        <f t="shared" si="3"/>
        <v>218312.55999999997</v>
      </c>
      <c r="AR66" s="67">
        <f t="shared" ref="AR66" si="5">AVERAGE(AE66:AJ66)</f>
        <v>36385.426666666659</v>
      </c>
      <c r="AS66" s="66">
        <f t="shared" si="0"/>
        <v>436625.11999999988</v>
      </c>
      <c r="AT66" s="70"/>
      <c r="AU66" s="68"/>
      <c r="AV66" s="68"/>
    </row>
    <row r="67" spans="1:48" s="61" customFormat="1" ht="15.75" customHeight="1" x14ac:dyDescent="0.15">
      <c r="A67" s="61">
        <v>65</v>
      </c>
      <c r="B67" s="61" t="s">
        <v>42</v>
      </c>
      <c r="C67" s="62" t="s">
        <v>1010</v>
      </c>
      <c r="D67" s="62" t="s">
        <v>237</v>
      </c>
      <c r="E67" s="61" t="s">
        <v>238</v>
      </c>
      <c r="F67" s="61" t="s">
        <v>913</v>
      </c>
      <c r="G67" s="61" t="s">
        <v>932</v>
      </c>
      <c r="H67" s="61" t="s">
        <v>914</v>
      </c>
      <c r="I67" s="61" t="s">
        <v>40</v>
      </c>
      <c r="J67" s="61" t="s">
        <v>53</v>
      </c>
      <c r="K67" s="61">
        <v>188.11</v>
      </c>
      <c r="L67" s="64">
        <v>42637</v>
      </c>
      <c r="M67" s="64">
        <v>43639</v>
      </c>
      <c r="N67" s="64">
        <v>43639</v>
      </c>
      <c r="O67" s="65"/>
      <c r="P67" s="64">
        <v>43367</v>
      </c>
      <c r="Q67" s="64">
        <v>43639</v>
      </c>
      <c r="R67" s="66">
        <v>246.15001799999999</v>
      </c>
      <c r="S67" s="67">
        <v>46303.28</v>
      </c>
      <c r="T67" s="67">
        <v>46303.28</v>
      </c>
      <c r="U67" s="67">
        <v>46303.28</v>
      </c>
      <c r="V67" s="67">
        <v>46303.28</v>
      </c>
      <c r="W67" s="67">
        <v>46303.28</v>
      </c>
      <c r="X67" s="67">
        <v>35499.18</v>
      </c>
      <c r="Y67" s="67"/>
      <c r="Z67" s="67"/>
      <c r="AA67" s="67"/>
      <c r="AB67" s="67"/>
      <c r="AC67" s="67"/>
      <c r="AD67" s="67"/>
      <c r="AE67" s="67">
        <v>46303.28</v>
      </c>
      <c r="AF67" s="67">
        <v>46303.28</v>
      </c>
      <c r="AG67" s="67">
        <v>46303.28</v>
      </c>
      <c r="AH67" s="67">
        <v>46303.28</v>
      </c>
      <c r="AI67" s="67">
        <v>46303.28</v>
      </c>
      <c r="AJ67" s="67">
        <v>35499.18</v>
      </c>
      <c r="AK67" s="67">
        <v>0</v>
      </c>
      <c r="AL67" s="67">
        <v>0</v>
      </c>
      <c r="AM67" s="67">
        <v>0</v>
      </c>
      <c r="AN67" s="67">
        <v>0</v>
      </c>
      <c r="AO67" s="67">
        <v>0</v>
      </c>
      <c r="AP67" s="67">
        <v>0</v>
      </c>
      <c r="AQ67" s="61">
        <f t="shared" si="3"/>
        <v>267015.58</v>
      </c>
      <c r="AR67" s="67">
        <f>AVERAGE(AE67:AJ67)</f>
        <v>44502.596666666672</v>
      </c>
      <c r="AS67" s="66">
        <f t="shared" si="0"/>
        <v>534031.16</v>
      </c>
      <c r="AT67" s="70"/>
      <c r="AU67" s="68"/>
      <c r="AV67" s="68"/>
    </row>
    <row r="68" spans="1:48" s="61" customFormat="1" ht="15.75" customHeight="1" x14ac:dyDescent="0.15">
      <c r="A68" s="61">
        <v>66</v>
      </c>
      <c r="B68" s="61" t="s">
        <v>42</v>
      </c>
      <c r="C68" s="62" t="s">
        <v>1011</v>
      </c>
      <c r="D68" s="62" t="s">
        <v>1012</v>
      </c>
      <c r="E68" s="61" t="s">
        <v>241</v>
      </c>
      <c r="F68" s="61" t="s">
        <v>913</v>
      </c>
      <c r="G68" s="61" t="s">
        <v>932</v>
      </c>
      <c r="H68" s="61" t="s">
        <v>914</v>
      </c>
      <c r="I68" s="61" t="s">
        <v>102</v>
      </c>
      <c r="J68" s="61" t="s">
        <v>53</v>
      </c>
      <c r="K68" s="61">
        <v>227.24</v>
      </c>
      <c r="L68" s="64">
        <v>42637</v>
      </c>
      <c r="M68" s="64">
        <v>43639</v>
      </c>
      <c r="N68" s="64">
        <v>43639</v>
      </c>
      <c r="O68" s="65"/>
      <c r="P68" s="64">
        <v>43367</v>
      </c>
      <c r="Q68" s="64">
        <v>43639</v>
      </c>
      <c r="R68" s="66">
        <v>246.15001699999999</v>
      </c>
      <c r="S68" s="67">
        <v>55935.13</v>
      </c>
      <c r="T68" s="67">
        <v>55935.13</v>
      </c>
      <c r="U68" s="67">
        <v>55935.13</v>
      </c>
      <c r="V68" s="67">
        <v>55935.13</v>
      </c>
      <c r="W68" s="67">
        <v>55935.13</v>
      </c>
      <c r="X68" s="67">
        <v>42883.6</v>
      </c>
      <c r="Y68" s="67"/>
      <c r="Z68" s="67"/>
      <c r="AA68" s="67"/>
      <c r="AB68" s="67"/>
      <c r="AC68" s="67"/>
      <c r="AD68" s="67"/>
      <c r="AE68" s="67">
        <v>55935.13</v>
      </c>
      <c r="AF68" s="67">
        <v>55935.13</v>
      </c>
      <c r="AG68" s="67">
        <v>55935.13</v>
      </c>
      <c r="AH68" s="67">
        <v>55935.13</v>
      </c>
      <c r="AI68" s="67">
        <v>55935.13</v>
      </c>
      <c r="AJ68" s="67">
        <v>42883.6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1">
        <f t="shared" si="3"/>
        <v>322559.24999999994</v>
      </c>
      <c r="AR68" s="67">
        <f>AVERAGE(AE68:AJ68)</f>
        <v>53759.874999999993</v>
      </c>
      <c r="AS68" s="66">
        <f t="shared" ref="AS68:AS131" si="6">AR68*12</f>
        <v>645118.49999999988</v>
      </c>
      <c r="AT68" s="70"/>
      <c r="AU68" s="68"/>
      <c r="AV68" s="68"/>
    </row>
    <row r="69" spans="1:48" s="61" customFormat="1" ht="15.75" customHeight="1" x14ac:dyDescent="0.15">
      <c r="A69" s="61">
        <v>67</v>
      </c>
      <c r="B69" s="61" t="s">
        <v>42</v>
      </c>
      <c r="C69" s="62" t="s">
        <v>972</v>
      </c>
      <c r="D69" s="62" t="s">
        <v>1013</v>
      </c>
      <c r="E69" s="61">
        <v>3057</v>
      </c>
      <c r="F69" s="61" t="s">
        <v>913</v>
      </c>
      <c r="G69" s="61" t="s">
        <v>932</v>
      </c>
      <c r="H69" s="61" t="s">
        <v>916</v>
      </c>
      <c r="I69" s="61" t="s">
        <v>102</v>
      </c>
      <c r="J69" s="61" t="s">
        <v>64</v>
      </c>
      <c r="K69" s="61">
        <v>177.01</v>
      </c>
      <c r="L69" s="64">
        <v>42637</v>
      </c>
      <c r="M69" s="64">
        <v>43639</v>
      </c>
      <c r="N69" s="64">
        <v>43639</v>
      </c>
      <c r="O69" s="65"/>
      <c r="P69" s="64">
        <v>43367</v>
      </c>
      <c r="Q69" s="64">
        <v>43639</v>
      </c>
      <c r="R69" s="66">
        <v>214.987514</v>
      </c>
      <c r="S69" s="67">
        <v>38054.94</v>
      </c>
      <c r="T69" s="67">
        <v>38054.94</v>
      </c>
      <c r="U69" s="67">
        <v>38054.94</v>
      </c>
      <c r="V69" s="67">
        <v>38054.94</v>
      </c>
      <c r="W69" s="67">
        <v>38054.94</v>
      </c>
      <c r="X69" s="67">
        <v>29175.45</v>
      </c>
      <c r="Y69" s="67"/>
      <c r="Z69" s="67"/>
      <c r="AA69" s="67"/>
      <c r="AB69" s="67"/>
      <c r="AC69" s="67"/>
      <c r="AD69" s="67"/>
      <c r="AE69" s="67">
        <v>38054.94</v>
      </c>
      <c r="AF69" s="67">
        <v>38054.94</v>
      </c>
      <c r="AG69" s="67">
        <v>38054.94</v>
      </c>
      <c r="AH69" s="67">
        <v>38054.94</v>
      </c>
      <c r="AI69" s="67">
        <v>38054.94</v>
      </c>
      <c r="AJ69" s="67">
        <v>29175.45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1">
        <f t="shared" si="3"/>
        <v>219450.15000000002</v>
      </c>
      <c r="AR69" s="67">
        <f>AVERAGE(AE69:AJ69)</f>
        <v>36575.025000000001</v>
      </c>
      <c r="AS69" s="66">
        <f t="shared" si="6"/>
        <v>438900.30000000005</v>
      </c>
      <c r="AT69" s="70"/>
      <c r="AV69" s="68"/>
    </row>
    <row r="70" spans="1:48" s="61" customFormat="1" ht="15.75" customHeight="1" x14ac:dyDescent="0.15">
      <c r="A70" s="61">
        <v>68</v>
      </c>
      <c r="B70" s="61" t="s">
        <v>42</v>
      </c>
      <c r="C70" s="62" t="s">
        <v>1014</v>
      </c>
      <c r="D70" s="62" t="s">
        <v>1015</v>
      </c>
      <c r="E70" s="61" t="s">
        <v>245</v>
      </c>
      <c r="F70" s="61" t="s">
        <v>913</v>
      </c>
      <c r="G70" s="61" t="s">
        <v>932</v>
      </c>
      <c r="H70" s="61" t="s">
        <v>914</v>
      </c>
      <c r="I70" s="61" t="s">
        <v>40</v>
      </c>
      <c r="J70" s="61" t="s">
        <v>53</v>
      </c>
      <c r="K70" s="61">
        <v>377.46</v>
      </c>
      <c r="L70" s="64">
        <v>42637</v>
      </c>
      <c r="M70" s="64">
        <v>43639</v>
      </c>
      <c r="N70" s="64">
        <v>43639</v>
      </c>
      <c r="O70" s="65"/>
      <c r="P70" s="64">
        <v>43367</v>
      </c>
      <c r="Q70" s="64">
        <v>43639</v>
      </c>
      <c r="R70" s="66">
        <v>228.979997</v>
      </c>
      <c r="S70" s="67">
        <v>86430.79</v>
      </c>
      <c r="T70" s="67">
        <v>86430.79</v>
      </c>
      <c r="U70" s="67">
        <v>86430.79</v>
      </c>
      <c r="V70" s="67">
        <v>86430.79</v>
      </c>
      <c r="W70" s="67">
        <v>86430.79</v>
      </c>
      <c r="X70" s="67">
        <v>66263.61</v>
      </c>
      <c r="Y70" s="67"/>
      <c r="Z70" s="67"/>
      <c r="AA70" s="67"/>
      <c r="AB70" s="67"/>
      <c r="AC70" s="67"/>
      <c r="AD70" s="67"/>
      <c r="AE70" s="67">
        <v>86430.79</v>
      </c>
      <c r="AF70" s="67">
        <v>86430.79</v>
      </c>
      <c r="AG70" s="67">
        <v>86430.79</v>
      </c>
      <c r="AH70" s="67">
        <v>86430.79</v>
      </c>
      <c r="AI70" s="67">
        <v>86430.79</v>
      </c>
      <c r="AJ70" s="67">
        <v>66263.61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1">
        <f t="shared" si="3"/>
        <v>498417.55999999994</v>
      </c>
      <c r="AR70" s="67">
        <f>AVERAGE(AE70:AJ70)</f>
        <v>83069.593333333323</v>
      </c>
      <c r="AS70" s="66">
        <f t="shared" si="6"/>
        <v>996835.11999999988</v>
      </c>
      <c r="AT70" s="70"/>
      <c r="AU70" s="68"/>
      <c r="AV70" s="68"/>
    </row>
    <row r="71" spans="1:48" s="61" customFormat="1" ht="15.75" customHeight="1" x14ac:dyDescent="0.15">
      <c r="A71" s="61">
        <v>69</v>
      </c>
      <c r="B71" s="61" t="s">
        <v>910</v>
      </c>
      <c r="C71" s="69" t="s">
        <v>246</v>
      </c>
      <c r="D71" s="62" t="s">
        <v>1016</v>
      </c>
      <c r="E71" s="61" t="s">
        <v>248</v>
      </c>
      <c r="F71" s="61" t="s">
        <v>913</v>
      </c>
      <c r="G71" s="61" t="s">
        <v>932</v>
      </c>
      <c r="H71" s="61" t="s">
        <v>916</v>
      </c>
      <c r="I71" s="61" t="s">
        <v>102</v>
      </c>
      <c r="J71" s="61" t="s">
        <v>64</v>
      </c>
      <c r="K71" s="61">
        <v>155.96</v>
      </c>
      <c r="L71" s="64">
        <v>42826</v>
      </c>
      <c r="M71" s="64">
        <v>43890</v>
      </c>
      <c r="N71" s="64">
        <v>43890</v>
      </c>
      <c r="O71" s="65"/>
      <c r="P71" s="64">
        <v>43556</v>
      </c>
      <c r="Q71" s="64">
        <v>43890</v>
      </c>
      <c r="R71" s="66">
        <v>220.5</v>
      </c>
      <c r="S71" s="67">
        <v>32751.599999999999</v>
      </c>
      <c r="T71" s="67">
        <v>32751.599999999999</v>
      </c>
      <c r="U71" s="67">
        <v>32751.599999999999</v>
      </c>
      <c r="V71" s="67">
        <v>34389.18</v>
      </c>
      <c r="W71" s="67">
        <v>34389.18</v>
      </c>
      <c r="X71" s="67">
        <v>34389.18</v>
      </c>
      <c r="Y71" s="67">
        <v>34389.18</v>
      </c>
      <c r="Z71" s="67">
        <v>34389.18</v>
      </c>
      <c r="AA71" s="67">
        <v>34389.18</v>
      </c>
      <c r="AB71" s="67">
        <v>34389.18</v>
      </c>
      <c r="AC71" s="67">
        <v>34389.18</v>
      </c>
      <c r="AD71" s="67">
        <v>34389.18</v>
      </c>
      <c r="AE71" s="67">
        <v>32751.599999999999</v>
      </c>
      <c r="AF71" s="67">
        <v>32751.599999999999</v>
      </c>
      <c r="AG71" s="67">
        <v>32751.599999999999</v>
      </c>
      <c r="AH71" s="67">
        <v>34389.18</v>
      </c>
      <c r="AI71" s="67">
        <v>34389.18</v>
      </c>
      <c r="AJ71" s="67">
        <v>34389.18</v>
      </c>
      <c r="AK71" s="67">
        <v>34389.18</v>
      </c>
      <c r="AL71" s="67">
        <v>34389.18</v>
      </c>
      <c r="AM71" s="67">
        <v>34389.18</v>
      </c>
      <c r="AN71" s="67">
        <v>34389.18</v>
      </c>
      <c r="AO71" s="67">
        <v>34389.18</v>
      </c>
      <c r="AP71" s="67">
        <v>34389.18</v>
      </c>
      <c r="AQ71" s="61">
        <f t="shared" si="3"/>
        <v>407757.41999999993</v>
      </c>
      <c r="AR71" s="67">
        <f>AVERAGE(AE71:AP71)</f>
        <v>33979.784999999996</v>
      </c>
      <c r="AS71" s="66">
        <f t="shared" si="6"/>
        <v>407757.41999999993</v>
      </c>
      <c r="AV71" s="68"/>
    </row>
    <row r="72" spans="1:48" s="61" customFormat="1" ht="15.75" customHeight="1" x14ac:dyDescent="0.15">
      <c r="A72" s="61">
        <v>70</v>
      </c>
      <c r="B72" s="61" t="s">
        <v>910</v>
      </c>
      <c r="C72" s="69" t="s">
        <v>249</v>
      </c>
      <c r="D72" s="69" t="s">
        <v>250</v>
      </c>
      <c r="E72" s="61" t="s">
        <v>251</v>
      </c>
      <c r="F72" s="61" t="s">
        <v>913</v>
      </c>
      <c r="G72" s="61" t="s">
        <v>932</v>
      </c>
      <c r="H72" s="61" t="s">
        <v>914</v>
      </c>
      <c r="I72" s="61" t="s">
        <v>40</v>
      </c>
      <c r="J72" s="61" t="s">
        <v>41</v>
      </c>
      <c r="K72" s="61">
        <v>156.06</v>
      </c>
      <c r="L72" s="64">
        <v>42917</v>
      </c>
      <c r="M72" s="64">
        <v>44012</v>
      </c>
      <c r="N72" s="64">
        <v>44012</v>
      </c>
      <c r="O72" s="65"/>
      <c r="P72" s="64">
        <v>43282</v>
      </c>
      <c r="Q72" s="64">
        <v>43646</v>
      </c>
      <c r="R72" s="66">
        <v>224.69998699999999</v>
      </c>
      <c r="S72" s="67">
        <v>35066.68</v>
      </c>
      <c r="T72" s="67">
        <v>35066.68</v>
      </c>
      <c r="U72" s="67">
        <v>35066.68</v>
      </c>
      <c r="V72" s="67">
        <v>35066.68</v>
      </c>
      <c r="W72" s="67">
        <v>35066.68</v>
      </c>
      <c r="X72" s="67">
        <v>35066.68</v>
      </c>
      <c r="Y72" s="67">
        <v>37521.505799999999</v>
      </c>
      <c r="Z72" s="67">
        <v>37521.505799999999</v>
      </c>
      <c r="AA72" s="67">
        <v>37521.505799999999</v>
      </c>
      <c r="AB72" s="67">
        <v>37521.505799999999</v>
      </c>
      <c r="AC72" s="67">
        <v>37521.505799999999</v>
      </c>
      <c r="AD72" s="67">
        <v>37521.505799999999</v>
      </c>
      <c r="AE72" s="67">
        <v>35066.68</v>
      </c>
      <c r="AF72" s="67">
        <v>35066.68</v>
      </c>
      <c r="AG72" s="67">
        <v>35066.68</v>
      </c>
      <c r="AH72" s="67">
        <v>35066.68</v>
      </c>
      <c r="AI72" s="67">
        <v>35066.68</v>
      </c>
      <c r="AJ72" s="67">
        <v>35066.68</v>
      </c>
      <c r="AK72" s="67">
        <v>37521.505799999999</v>
      </c>
      <c r="AL72" s="67">
        <v>37521.505799999999</v>
      </c>
      <c r="AM72" s="67">
        <v>37521.505799999999</v>
      </c>
      <c r="AN72" s="67">
        <v>37521.505799999999</v>
      </c>
      <c r="AO72" s="67">
        <v>37521.505799999999</v>
      </c>
      <c r="AP72" s="67">
        <v>37521.505799999999</v>
      </c>
      <c r="AQ72" s="61">
        <f t="shared" si="3"/>
        <v>435529.11479999992</v>
      </c>
      <c r="AR72" s="67">
        <f>AVERAGE(AE72:AP72)</f>
        <v>36294.092899999996</v>
      </c>
      <c r="AS72" s="66">
        <f t="shared" si="6"/>
        <v>435529.11479999998</v>
      </c>
      <c r="AU72" s="68"/>
      <c r="AV72" s="68"/>
    </row>
    <row r="73" spans="1:48" s="61" customFormat="1" ht="15.75" customHeight="1" x14ac:dyDescent="0.15">
      <c r="A73" s="61">
        <v>71</v>
      </c>
      <c r="B73" s="61" t="s">
        <v>42</v>
      </c>
      <c r="C73" s="62" t="s">
        <v>1017</v>
      </c>
      <c r="D73" s="62" t="s">
        <v>1018</v>
      </c>
      <c r="E73" s="61" t="s">
        <v>254</v>
      </c>
      <c r="F73" s="61" t="s">
        <v>913</v>
      </c>
      <c r="G73" s="61" t="s">
        <v>932</v>
      </c>
      <c r="H73" s="61" t="s">
        <v>921</v>
      </c>
      <c r="I73" s="61" t="s">
        <v>40</v>
      </c>
      <c r="J73" s="61" t="s">
        <v>41</v>
      </c>
      <c r="K73" s="61">
        <v>183.95</v>
      </c>
      <c r="L73" s="64">
        <v>42637</v>
      </c>
      <c r="M73" s="64">
        <v>43639</v>
      </c>
      <c r="N73" s="64">
        <v>43639</v>
      </c>
      <c r="O73" s="65"/>
      <c r="P73" s="64">
        <v>43367</v>
      </c>
      <c r="Q73" s="64">
        <v>43639</v>
      </c>
      <c r="R73" s="66">
        <v>240.43000799999999</v>
      </c>
      <c r="S73" s="67">
        <v>44227.1</v>
      </c>
      <c r="T73" s="67">
        <v>44227.1</v>
      </c>
      <c r="U73" s="67">
        <v>44227.1</v>
      </c>
      <c r="V73" s="67">
        <v>44227.1</v>
      </c>
      <c r="W73" s="67">
        <v>44227.1</v>
      </c>
      <c r="X73" s="67">
        <v>33907.440000000002</v>
      </c>
      <c r="Y73" s="67"/>
      <c r="Z73" s="67"/>
      <c r="AA73" s="67"/>
      <c r="AB73" s="67"/>
      <c r="AC73" s="67"/>
      <c r="AD73" s="67"/>
      <c r="AE73" s="67">
        <v>44227.1</v>
      </c>
      <c r="AF73" s="67">
        <v>44227.1</v>
      </c>
      <c r="AG73" s="67">
        <v>44227.1</v>
      </c>
      <c r="AH73" s="67">
        <v>44227.1</v>
      </c>
      <c r="AI73" s="67">
        <v>44227.1</v>
      </c>
      <c r="AJ73" s="67">
        <v>33907.440000000002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1">
        <f t="shared" si="3"/>
        <v>255042.94</v>
      </c>
      <c r="AR73" s="67">
        <f>AVERAGE(AE73:AJ73)</f>
        <v>42507.156666666669</v>
      </c>
      <c r="AS73" s="66">
        <f t="shared" si="6"/>
        <v>510085.88</v>
      </c>
      <c r="AT73" s="70"/>
      <c r="AU73" s="68"/>
      <c r="AV73" s="68"/>
    </row>
    <row r="74" spans="1:48" s="61" customFormat="1" ht="15.75" customHeight="1" x14ac:dyDescent="0.15">
      <c r="A74" s="61">
        <v>72</v>
      </c>
      <c r="B74" s="61" t="s">
        <v>42</v>
      </c>
      <c r="C74" s="62" t="s">
        <v>1019</v>
      </c>
      <c r="D74" s="62" t="s">
        <v>256</v>
      </c>
      <c r="E74" s="61" t="s">
        <v>257</v>
      </c>
      <c r="F74" s="61" t="s">
        <v>913</v>
      </c>
      <c r="G74" s="61" t="s">
        <v>932</v>
      </c>
      <c r="H74" s="61" t="s">
        <v>914</v>
      </c>
      <c r="I74" s="61" t="s">
        <v>40</v>
      </c>
      <c r="J74" s="61" t="s">
        <v>53</v>
      </c>
      <c r="K74" s="61">
        <v>150.94</v>
      </c>
      <c r="L74" s="64">
        <v>42637</v>
      </c>
      <c r="M74" s="64">
        <v>43639</v>
      </c>
      <c r="N74" s="64">
        <v>43639</v>
      </c>
      <c r="O74" s="65"/>
      <c r="P74" s="64">
        <v>43367</v>
      </c>
      <c r="Q74" s="64">
        <v>43639</v>
      </c>
      <c r="R74" s="66">
        <v>269.05001900000002</v>
      </c>
      <c r="S74" s="67">
        <v>40610.410000000003</v>
      </c>
      <c r="T74" s="67">
        <v>40610.410000000003</v>
      </c>
      <c r="U74" s="67">
        <v>40610.410000000003</v>
      </c>
      <c r="V74" s="67">
        <v>40610.410000000003</v>
      </c>
      <c r="W74" s="67">
        <v>40610.410000000003</v>
      </c>
      <c r="X74" s="67">
        <v>31134.65</v>
      </c>
      <c r="Y74" s="67"/>
      <c r="Z74" s="67"/>
      <c r="AA74" s="67"/>
      <c r="AB74" s="67"/>
      <c r="AC74" s="67"/>
      <c r="AD74" s="67"/>
      <c r="AE74" s="67">
        <v>40610.410000000003</v>
      </c>
      <c r="AF74" s="67">
        <v>40610.410000000003</v>
      </c>
      <c r="AG74" s="67">
        <v>40610.410000000003</v>
      </c>
      <c r="AH74" s="67">
        <v>40610.410000000003</v>
      </c>
      <c r="AI74" s="67">
        <v>40610.410000000003</v>
      </c>
      <c r="AJ74" s="67">
        <v>31134.65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1">
        <f t="shared" si="3"/>
        <v>234186.7</v>
      </c>
      <c r="AR74" s="67">
        <f t="shared" ref="AR74" si="7">AVERAGE(AE74:AJ74)</f>
        <v>39031.116666666669</v>
      </c>
      <c r="AS74" s="66">
        <f t="shared" si="6"/>
        <v>468373.4</v>
      </c>
      <c r="AT74" s="70"/>
      <c r="AU74" s="68"/>
      <c r="AV74" s="68"/>
    </row>
    <row r="75" spans="1:48" s="61" customFormat="1" ht="15.75" customHeight="1" x14ac:dyDescent="0.15">
      <c r="A75" s="61">
        <v>73</v>
      </c>
      <c r="B75" s="61" t="s">
        <v>42</v>
      </c>
      <c r="C75" s="62" t="s">
        <v>1020</v>
      </c>
      <c r="D75" s="62" t="s">
        <v>1021</v>
      </c>
      <c r="E75" s="61" t="s">
        <v>260</v>
      </c>
      <c r="F75" s="61" t="s">
        <v>913</v>
      </c>
      <c r="G75" s="61" t="s">
        <v>932</v>
      </c>
      <c r="H75" s="61" t="s">
        <v>914</v>
      </c>
      <c r="I75" s="61" t="s">
        <v>40</v>
      </c>
      <c r="J75" s="61" t="s">
        <v>41</v>
      </c>
      <c r="K75" s="61">
        <v>194.46</v>
      </c>
      <c r="L75" s="64">
        <v>42637</v>
      </c>
      <c r="M75" s="64">
        <v>43639</v>
      </c>
      <c r="N75" s="64">
        <v>43639</v>
      </c>
      <c r="O75" s="65"/>
      <c r="P75" s="64">
        <v>43367</v>
      </c>
      <c r="Q75" s="64">
        <v>43639</v>
      </c>
      <c r="R75" s="66">
        <v>217.52997999999999</v>
      </c>
      <c r="S75" s="67">
        <v>42300.88</v>
      </c>
      <c r="T75" s="67">
        <v>42300.88</v>
      </c>
      <c r="U75" s="67">
        <v>42300.88</v>
      </c>
      <c r="V75" s="67">
        <v>42300.88</v>
      </c>
      <c r="W75" s="67">
        <v>42300.88</v>
      </c>
      <c r="X75" s="67">
        <v>32430.67</v>
      </c>
      <c r="Y75" s="67"/>
      <c r="Z75" s="67"/>
      <c r="AA75" s="67"/>
      <c r="AB75" s="67"/>
      <c r="AC75" s="67"/>
      <c r="AD75" s="67"/>
      <c r="AE75" s="67">
        <v>42300.88</v>
      </c>
      <c r="AF75" s="67">
        <v>42300.88</v>
      </c>
      <c r="AG75" s="67">
        <v>42300.88</v>
      </c>
      <c r="AH75" s="67">
        <v>42300.88</v>
      </c>
      <c r="AI75" s="67">
        <v>42300.88</v>
      </c>
      <c r="AJ75" s="67">
        <v>32430.67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1">
        <f t="shared" si="3"/>
        <v>243935.07</v>
      </c>
      <c r="AR75" s="67">
        <f>AVERAGE(AE75:AJ75)</f>
        <v>40655.845000000001</v>
      </c>
      <c r="AS75" s="66">
        <f t="shared" si="6"/>
        <v>487870.14</v>
      </c>
      <c r="AT75" s="70"/>
      <c r="AU75" s="68"/>
      <c r="AV75" s="68"/>
    </row>
    <row r="76" spans="1:48" s="61" customFormat="1" ht="15.75" customHeight="1" x14ac:dyDescent="0.15">
      <c r="A76" s="61">
        <v>74</v>
      </c>
      <c r="B76" s="63" t="s">
        <v>42</v>
      </c>
      <c r="C76" s="62" t="s">
        <v>1022</v>
      </c>
      <c r="D76" s="62" t="s">
        <v>1023</v>
      </c>
      <c r="E76" s="61" t="s">
        <v>263</v>
      </c>
      <c r="F76" s="61" t="s">
        <v>913</v>
      </c>
      <c r="G76" s="61" t="s">
        <v>932</v>
      </c>
      <c r="H76" s="61" t="s">
        <v>914</v>
      </c>
      <c r="I76" s="61" t="s">
        <v>102</v>
      </c>
      <c r="J76" s="61" t="s">
        <v>53</v>
      </c>
      <c r="K76" s="61">
        <v>217.48</v>
      </c>
      <c r="L76" s="64">
        <v>42637</v>
      </c>
      <c r="M76" s="64">
        <v>43639</v>
      </c>
      <c r="N76" s="64">
        <v>43585</v>
      </c>
      <c r="O76" s="65"/>
      <c r="P76" s="64">
        <v>43367</v>
      </c>
      <c r="Q76" s="64">
        <v>43639</v>
      </c>
      <c r="R76" s="66">
        <v>217.529979</v>
      </c>
      <c r="S76" s="67">
        <v>47308.42</v>
      </c>
      <c r="T76" s="67">
        <v>47308.42</v>
      </c>
      <c r="U76" s="67">
        <v>47308.42</v>
      </c>
      <c r="V76" s="67">
        <v>47308.42</v>
      </c>
      <c r="W76" s="67"/>
      <c r="X76" s="67"/>
      <c r="Y76" s="67"/>
      <c r="Z76" s="67"/>
      <c r="AA76" s="67"/>
      <c r="AB76" s="67"/>
      <c r="AC76" s="67"/>
      <c r="AD76" s="67"/>
      <c r="AE76" s="67">
        <v>47308.42</v>
      </c>
      <c r="AF76" s="67">
        <v>47308.42</v>
      </c>
      <c r="AG76" s="67">
        <v>47308.42</v>
      </c>
      <c r="AH76" s="67">
        <v>47308.42</v>
      </c>
      <c r="AI76" s="67">
        <v>0</v>
      </c>
      <c r="AJ76" s="67">
        <v>0</v>
      </c>
      <c r="AK76" s="67">
        <v>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1">
        <f t="shared" si="3"/>
        <v>189233.68</v>
      </c>
      <c r="AR76" s="67">
        <f>AVERAGE(AE76:AH76)</f>
        <v>47308.42</v>
      </c>
      <c r="AS76" s="66">
        <f t="shared" si="6"/>
        <v>567701.04</v>
      </c>
      <c r="AT76" s="70"/>
      <c r="AU76" s="68"/>
      <c r="AV76" s="68"/>
    </row>
    <row r="77" spans="1:48" s="61" customFormat="1" ht="15.75" customHeight="1" x14ac:dyDescent="0.15">
      <c r="A77" s="61">
        <v>75</v>
      </c>
      <c r="B77" s="61" t="s">
        <v>910</v>
      </c>
      <c r="C77" s="62" t="s">
        <v>926</v>
      </c>
      <c r="D77" s="62" t="s">
        <v>264</v>
      </c>
      <c r="E77" s="61" t="s">
        <v>265</v>
      </c>
      <c r="F77" s="61" t="s">
        <v>913</v>
      </c>
      <c r="G77" s="61" t="s">
        <v>932</v>
      </c>
      <c r="H77" s="61" t="s">
        <v>921</v>
      </c>
      <c r="I77" s="61" t="s">
        <v>40</v>
      </c>
      <c r="J77" s="61" t="s">
        <v>53</v>
      </c>
      <c r="K77" s="61">
        <v>246.46</v>
      </c>
      <c r="L77" s="64">
        <v>42637</v>
      </c>
      <c r="M77" s="64">
        <v>44462</v>
      </c>
      <c r="N77" s="64">
        <v>44462</v>
      </c>
      <c r="O77" s="65"/>
      <c r="P77" s="64">
        <v>43367</v>
      </c>
      <c r="Q77" s="64">
        <v>43731</v>
      </c>
      <c r="R77" s="68">
        <v>194.63</v>
      </c>
      <c r="S77" s="67">
        <v>47968.51</v>
      </c>
      <c r="T77" s="67">
        <v>47968.51</v>
      </c>
      <c r="U77" s="67">
        <v>47968.51</v>
      </c>
      <c r="V77" s="67">
        <v>47968.51</v>
      </c>
      <c r="W77" s="67">
        <v>47968.51</v>
      </c>
      <c r="X77" s="67">
        <v>47968.51</v>
      </c>
      <c r="Y77" s="67">
        <v>47968.51</v>
      </c>
      <c r="Z77" s="67">
        <v>47968.51</v>
      </c>
      <c r="AA77" s="67">
        <v>49311.88</v>
      </c>
      <c r="AB77" s="67">
        <v>53725.82</v>
      </c>
      <c r="AC77" s="67">
        <v>53725.82</v>
      </c>
      <c r="AD77" s="67">
        <v>53725.82</v>
      </c>
      <c r="AE77" s="67">
        <v>47968.51</v>
      </c>
      <c r="AF77" s="67">
        <v>47968.51</v>
      </c>
      <c r="AG77" s="67">
        <v>47968.51</v>
      </c>
      <c r="AH77" s="67">
        <v>47968.51</v>
      </c>
      <c r="AI77" s="67">
        <v>47968.51</v>
      </c>
      <c r="AJ77" s="67">
        <v>47968.51</v>
      </c>
      <c r="AK77" s="67">
        <v>47968.51</v>
      </c>
      <c r="AL77" s="67">
        <v>47968.51</v>
      </c>
      <c r="AM77" s="67">
        <v>49311.88</v>
      </c>
      <c r="AN77" s="67">
        <v>53725.82</v>
      </c>
      <c r="AO77" s="67">
        <v>53725.82</v>
      </c>
      <c r="AP77" s="67">
        <v>53725.82</v>
      </c>
      <c r="AQ77" s="61">
        <f t="shared" si="3"/>
        <v>594237.41999999993</v>
      </c>
      <c r="AR77" s="67">
        <f>AVERAGE(AE77:AP77)</f>
        <v>49519.784999999996</v>
      </c>
      <c r="AS77" s="66">
        <f t="shared" si="6"/>
        <v>594237.41999999993</v>
      </c>
      <c r="AU77" s="68"/>
      <c r="AV77" s="68"/>
    </row>
    <row r="78" spans="1:48" s="61" customFormat="1" ht="15.75" customHeight="1" x14ac:dyDescent="0.15">
      <c r="A78" s="61">
        <v>76</v>
      </c>
      <c r="B78" s="61" t="s">
        <v>42</v>
      </c>
      <c r="C78" s="69" t="s">
        <v>266</v>
      </c>
      <c r="D78" s="62" t="s">
        <v>267</v>
      </c>
      <c r="E78" s="61" t="s">
        <v>268</v>
      </c>
      <c r="F78" s="61" t="s">
        <v>913</v>
      </c>
      <c r="G78" s="61" t="s">
        <v>932</v>
      </c>
      <c r="H78" s="61" t="s">
        <v>921</v>
      </c>
      <c r="I78" s="61" t="s">
        <v>40</v>
      </c>
      <c r="J78" s="61" t="s">
        <v>53</v>
      </c>
      <c r="K78" s="61">
        <v>130.09</v>
      </c>
      <c r="L78" s="64">
        <v>42637</v>
      </c>
      <c r="M78" s="64">
        <v>43639</v>
      </c>
      <c r="N78" s="64">
        <v>43639</v>
      </c>
      <c r="O78" s="65"/>
      <c r="P78" s="64">
        <v>43367</v>
      </c>
      <c r="Q78" s="64">
        <v>43639</v>
      </c>
      <c r="R78" s="66">
        <v>297.66999700000002</v>
      </c>
      <c r="S78" s="67">
        <v>38723.89</v>
      </c>
      <c r="T78" s="67">
        <v>38723.89</v>
      </c>
      <c r="U78" s="67">
        <v>38723.89</v>
      </c>
      <c r="V78" s="67">
        <v>38723.89</v>
      </c>
      <c r="W78" s="67">
        <v>38723.89</v>
      </c>
      <c r="X78" s="67">
        <v>29688.32</v>
      </c>
      <c r="Y78" s="67"/>
      <c r="Z78" s="67"/>
      <c r="AA78" s="67"/>
      <c r="AB78" s="67"/>
      <c r="AC78" s="67"/>
      <c r="AD78" s="67"/>
      <c r="AE78" s="67">
        <v>38723.89</v>
      </c>
      <c r="AF78" s="67">
        <v>38723.89</v>
      </c>
      <c r="AG78" s="67">
        <v>38723.89</v>
      </c>
      <c r="AH78" s="67">
        <v>38723.89</v>
      </c>
      <c r="AI78" s="67">
        <v>38723.89</v>
      </c>
      <c r="AJ78" s="67">
        <v>29688.32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1">
        <f t="shared" si="3"/>
        <v>223307.77000000002</v>
      </c>
      <c r="AR78" s="67">
        <f>AVERAGE(AE78:AJ78)</f>
        <v>37217.96166666667</v>
      </c>
      <c r="AS78" s="66">
        <f t="shared" si="6"/>
        <v>446615.54000000004</v>
      </c>
      <c r="AT78" s="70"/>
      <c r="AU78" s="68"/>
      <c r="AV78" s="68"/>
    </row>
    <row r="79" spans="1:48" s="61" customFormat="1" ht="15.75" customHeight="1" x14ac:dyDescent="0.15">
      <c r="A79" s="61">
        <v>77</v>
      </c>
      <c r="B79" s="61" t="s">
        <v>42</v>
      </c>
      <c r="C79" s="62" t="s">
        <v>1024</v>
      </c>
      <c r="D79" s="62" t="s">
        <v>270</v>
      </c>
      <c r="E79" s="61" t="s">
        <v>271</v>
      </c>
      <c r="F79" s="61" t="s">
        <v>913</v>
      </c>
      <c r="G79" s="61" t="s">
        <v>932</v>
      </c>
      <c r="H79" s="61" t="s">
        <v>914</v>
      </c>
      <c r="I79" s="61" t="s">
        <v>40</v>
      </c>
      <c r="J79" s="61" t="s">
        <v>53</v>
      </c>
      <c r="K79" s="61">
        <v>218.1</v>
      </c>
      <c r="L79" s="64">
        <v>42637</v>
      </c>
      <c r="M79" s="64">
        <v>43639</v>
      </c>
      <c r="N79" s="64">
        <v>43639</v>
      </c>
      <c r="O79" s="65"/>
      <c r="P79" s="64">
        <v>43367</v>
      </c>
      <c r="Q79" s="64">
        <v>43639</v>
      </c>
      <c r="R79" s="66">
        <v>280.5</v>
      </c>
      <c r="S79" s="67">
        <v>61177.05</v>
      </c>
      <c r="T79" s="67">
        <v>61177.05</v>
      </c>
      <c r="U79" s="67">
        <v>61177.05</v>
      </c>
      <c r="V79" s="67">
        <v>61177.05</v>
      </c>
      <c r="W79" s="67">
        <v>61177.05</v>
      </c>
      <c r="X79" s="67">
        <v>46902.41</v>
      </c>
      <c r="Y79" s="67"/>
      <c r="Z79" s="67"/>
      <c r="AA79" s="67"/>
      <c r="AB79" s="67"/>
      <c r="AC79" s="67"/>
      <c r="AD79" s="67"/>
      <c r="AE79" s="67">
        <v>61177.05</v>
      </c>
      <c r="AF79" s="67">
        <v>61177.05</v>
      </c>
      <c r="AG79" s="67">
        <v>61177.05</v>
      </c>
      <c r="AH79" s="67">
        <v>61177.05</v>
      </c>
      <c r="AI79" s="67">
        <v>61177.05</v>
      </c>
      <c r="AJ79" s="67">
        <v>46902.41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1">
        <f t="shared" si="3"/>
        <v>352787.66000000003</v>
      </c>
      <c r="AR79" s="67">
        <f>AVERAGE(AE79:AJ79)</f>
        <v>58797.943333333336</v>
      </c>
      <c r="AS79" s="66">
        <f t="shared" si="6"/>
        <v>705575.32000000007</v>
      </c>
      <c r="AT79" s="70"/>
      <c r="AU79" s="68"/>
      <c r="AV79" s="68"/>
    </row>
    <row r="80" spans="1:48" s="61" customFormat="1" ht="15.75" customHeight="1" x14ac:dyDescent="0.15">
      <c r="A80" s="61">
        <v>78</v>
      </c>
      <c r="B80" s="61" t="s">
        <v>42</v>
      </c>
      <c r="C80" s="62" t="s">
        <v>1025</v>
      </c>
      <c r="D80" s="62" t="s">
        <v>1026</v>
      </c>
      <c r="E80" s="61" t="s">
        <v>274</v>
      </c>
      <c r="F80" s="61" t="s">
        <v>913</v>
      </c>
      <c r="G80" s="61" t="s">
        <v>932</v>
      </c>
      <c r="H80" s="61" t="s">
        <v>921</v>
      </c>
      <c r="I80" s="61" t="s">
        <v>40</v>
      </c>
      <c r="J80" s="61" t="s">
        <v>41</v>
      </c>
      <c r="K80" s="61">
        <v>188.83</v>
      </c>
      <c r="L80" s="64">
        <v>42637</v>
      </c>
      <c r="M80" s="64">
        <v>43639</v>
      </c>
      <c r="N80" s="64">
        <v>43639</v>
      </c>
      <c r="O80" s="65"/>
      <c r="P80" s="64">
        <v>43367</v>
      </c>
      <c r="Q80" s="64">
        <v>43639</v>
      </c>
      <c r="R80" s="66">
        <v>263.32997899999998</v>
      </c>
      <c r="S80" s="67">
        <v>49724.6</v>
      </c>
      <c r="T80" s="67">
        <v>49724.6</v>
      </c>
      <c r="U80" s="67">
        <v>49724.6</v>
      </c>
      <c r="V80" s="67">
        <v>49724.6</v>
      </c>
      <c r="W80" s="67">
        <v>49724.6</v>
      </c>
      <c r="X80" s="67">
        <v>38122.19</v>
      </c>
      <c r="Y80" s="67"/>
      <c r="Z80" s="67"/>
      <c r="AA80" s="67"/>
      <c r="AB80" s="67"/>
      <c r="AC80" s="67"/>
      <c r="AD80" s="67"/>
      <c r="AE80" s="67">
        <v>49724.6</v>
      </c>
      <c r="AF80" s="67">
        <v>49724.6</v>
      </c>
      <c r="AG80" s="67">
        <v>49724.6</v>
      </c>
      <c r="AH80" s="67">
        <v>49724.6</v>
      </c>
      <c r="AI80" s="67">
        <v>49724.6</v>
      </c>
      <c r="AJ80" s="67">
        <v>38122.19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0</v>
      </c>
      <c r="AQ80" s="61">
        <f t="shared" si="3"/>
        <v>286745.19</v>
      </c>
      <c r="AR80" s="67">
        <f>AVERAGE(AE80:AJ80)</f>
        <v>47790.864999999998</v>
      </c>
      <c r="AS80" s="66">
        <f t="shared" si="6"/>
        <v>573490.38</v>
      </c>
      <c r="AT80" s="70"/>
      <c r="AU80" s="68"/>
      <c r="AV80" s="68"/>
    </row>
    <row r="81" spans="1:48" s="61" customFormat="1" ht="15.75" customHeight="1" x14ac:dyDescent="0.15">
      <c r="A81" s="61">
        <v>79</v>
      </c>
      <c r="B81" s="61" t="s">
        <v>910</v>
      </c>
      <c r="C81" s="62" t="s">
        <v>926</v>
      </c>
      <c r="D81" s="62" t="s">
        <v>275</v>
      </c>
      <c r="E81" s="61" t="s">
        <v>276</v>
      </c>
      <c r="F81" s="61" t="s">
        <v>913</v>
      </c>
      <c r="G81" s="61" t="s">
        <v>932</v>
      </c>
      <c r="H81" s="61" t="s">
        <v>921</v>
      </c>
      <c r="I81" s="61" t="s">
        <v>40</v>
      </c>
      <c r="J81" s="61" t="s">
        <v>53</v>
      </c>
      <c r="K81" s="61">
        <v>202.39</v>
      </c>
      <c r="L81" s="64">
        <v>42637</v>
      </c>
      <c r="M81" s="64">
        <v>44462</v>
      </c>
      <c r="N81" s="64">
        <v>44462</v>
      </c>
      <c r="O81" s="65"/>
      <c r="P81" s="64">
        <v>43367</v>
      </c>
      <c r="Q81" s="64">
        <v>43731</v>
      </c>
      <c r="R81" s="68">
        <v>206.079994</v>
      </c>
      <c r="S81" s="67">
        <v>41708.53</v>
      </c>
      <c r="T81" s="67">
        <v>41708.53</v>
      </c>
      <c r="U81" s="67">
        <v>41708.53</v>
      </c>
      <c r="V81" s="67">
        <v>41708.53</v>
      </c>
      <c r="W81" s="67">
        <v>41708.53</v>
      </c>
      <c r="X81" s="67">
        <v>41708.53</v>
      </c>
      <c r="Y81" s="67">
        <v>41708.53</v>
      </c>
      <c r="Z81" s="67">
        <v>41708.53</v>
      </c>
      <c r="AA81" s="67">
        <v>42876.39</v>
      </c>
      <c r="AB81" s="67">
        <v>46713.64</v>
      </c>
      <c r="AC81" s="67">
        <v>46713.64</v>
      </c>
      <c r="AD81" s="67">
        <v>46713.64</v>
      </c>
      <c r="AE81" s="67">
        <v>41708.53</v>
      </c>
      <c r="AF81" s="67">
        <v>41708.53</v>
      </c>
      <c r="AG81" s="67">
        <v>41708.53</v>
      </c>
      <c r="AH81" s="67">
        <v>41708.53</v>
      </c>
      <c r="AI81" s="67">
        <v>41708.53</v>
      </c>
      <c r="AJ81" s="67">
        <v>41708.53</v>
      </c>
      <c r="AK81" s="67">
        <v>41708.53</v>
      </c>
      <c r="AL81" s="67">
        <v>41708.53</v>
      </c>
      <c r="AM81" s="67">
        <v>42876.39</v>
      </c>
      <c r="AN81" s="67">
        <v>46713.64</v>
      </c>
      <c r="AO81" s="67">
        <v>46713.64</v>
      </c>
      <c r="AP81" s="67">
        <v>46713.64</v>
      </c>
      <c r="AQ81" s="61">
        <f t="shared" si="3"/>
        <v>516685.55000000005</v>
      </c>
      <c r="AR81" s="67">
        <f>AVERAGE(AE81:AP81)</f>
        <v>43057.129166666673</v>
      </c>
      <c r="AS81" s="66">
        <f t="shared" si="6"/>
        <v>516685.55000000005</v>
      </c>
      <c r="AU81" s="68"/>
      <c r="AV81" s="68"/>
    </row>
    <row r="82" spans="1:48" s="61" customFormat="1" ht="15.75" customHeight="1" x14ac:dyDescent="0.15">
      <c r="A82" s="61">
        <v>80</v>
      </c>
      <c r="B82" s="61" t="s">
        <v>42</v>
      </c>
      <c r="C82" s="62" t="s">
        <v>1027</v>
      </c>
      <c r="D82" s="62" t="s">
        <v>278</v>
      </c>
      <c r="E82" s="61" t="s">
        <v>279</v>
      </c>
      <c r="F82" s="61" t="s">
        <v>913</v>
      </c>
      <c r="G82" s="61" t="s">
        <v>932</v>
      </c>
      <c r="H82" s="61" t="s">
        <v>914</v>
      </c>
      <c r="I82" s="61" t="s">
        <v>40</v>
      </c>
      <c r="J82" s="61" t="s">
        <v>41</v>
      </c>
      <c r="K82" s="61">
        <v>354.46</v>
      </c>
      <c r="L82" s="64">
        <v>42637</v>
      </c>
      <c r="M82" s="64">
        <v>43639</v>
      </c>
      <c r="N82" s="64">
        <v>43639</v>
      </c>
      <c r="O82" s="65"/>
      <c r="P82" s="64">
        <v>43367</v>
      </c>
      <c r="Q82" s="64">
        <v>43639</v>
      </c>
      <c r="R82" s="66">
        <v>206.08000899999999</v>
      </c>
      <c r="S82" s="67">
        <v>73047.12</v>
      </c>
      <c r="T82" s="67">
        <v>73047.12</v>
      </c>
      <c r="U82" s="67">
        <v>73047.12</v>
      </c>
      <c r="V82" s="67">
        <v>73047.12</v>
      </c>
      <c r="W82" s="67">
        <v>73047.12</v>
      </c>
      <c r="X82" s="67">
        <v>56002.79</v>
      </c>
      <c r="Y82" s="67"/>
      <c r="Z82" s="67"/>
      <c r="AA82" s="67"/>
      <c r="AB82" s="67"/>
      <c r="AC82" s="67"/>
      <c r="AD82" s="67"/>
      <c r="AE82" s="67">
        <v>73047.12</v>
      </c>
      <c r="AF82" s="67">
        <v>73047.12</v>
      </c>
      <c r="AG82" s="67">
        <v>73047.12</v>
      </c>
      <c r="AH82" s="67">
        <v>73047.12</v>
      </c>
      <c r="AI82" s="67">
        <v>73047.12</v>
      </c>
      <c r="AJ82" s="67">
        <v>56002.79</v>
      </c>
      <c r="AK82" s="67">
        <v>0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1">
        <f t="shared" si="3"/>
        <v>421238.38999999996</v>
      </c>
      <c r="AR82" s="67">
        <f>AVERAGE(AE82:AJ82)</f>
        <v>70206.398333333331</v>
      </c>
      <c r="AS82" s="66">
        <f t="shared" si="6"/>
        <v>842476.78</v>
      </c>
      <c r="AT82" s="70"/>
      <c r="AU82" s="68"/>
      <c r="AV82" s="68"/>
    </row>
    <row r="83" spans="1:48" s="61" customFormat="1" ht="15.75" customHeight="1" x14ac:dyDescent="0.15">
      <c r="A83" s="61">
        <v>81</v>
      </c>
      <c r="B83" s="61" t="s">
        <v>910</v>
      </c>
      <c r="C83" s="62" t="s">
        <v>1028</v>
      </c>
      <c r="D83" s="62" t="s">
        <v>1029</v>
      </c>
      <c r="E83" s="61">
        <v>1065</v>
      </c>
      <c r="F83" s="61" t="s">
        <v>913</v>
      </c>
      <c r="G83" s="61" t="s">
        <v>932</v>
      </c>
      <c r="H83" s="61" t="s">
        <v>916</v>
      </c>
      <c r="I83" s="61" t="s">
        <v>40</v>
      </c>
      <c r="J83" s="61" t="s">
        <v>53</v>
      </c>
      <c r="K83" s="61">
        <v>225.77</v>
      </c>
      <c r="L83" s="64">
        <v>42637</v>
      </c>
      <c r="M83" s="64">
        <v>44309</v>
      </c>
      <c r="N83" s="64">
        <v>44309</v>
      </c>
      <c r="O83" s="65"/>
      <c r="P83" s="64">
        <v>43367</v>
      </c>
      <c r="Q83" s="64">
        <v>43731</v>
      </c>
      <c r="R83" s="66">
        <v>203.96</v>
      </c>
      <c r="S83" s="67">
        <v>46048.05</v>
      </c>
      <c r="T83" s="67">
        <v>46048.05</v>
      </c>
      <c r="U83" s="67">
        <v>46048.05</v>
      </c>
      <c r="V83" s="67">
        <v>46048.05</v>
      </c>
      <c r="W83" s="67">
        <v>46048.05</v>
      </c>
      <c r="X83" s="67">
        <v>46048.05</v>
      </c>
      <c r="Y83" s="67">
        <v>46048.05</v>
      </c>
      <c r="Z83" s="67">
        <v>46048.05</v>
      </c>
      <c r="AA83" s="67">
        <v>46585.38</v>
      </c>
      <c r="AB83" s="67">
        <v>48350.9</v>
      </c>
      <c r="AC83" s="67">
        <v>48350.9</v>
      </c>
      <c r="AD83" s="67">
        <v>48350.9</v>
      </c>
      <c r="AE83" s="67">
        <v>46048.05</v>
      </c>
      <c r="AF83" s="67">
        <v>46048.05</v>
      </c>
      <c r="AG83" s="67">
        <v>46048.05</v>
      </c>
      <c r="AH83" s="67">
        <v>46048.05</v>
      </c>
      <c r="AI83" s="67">
        <v>46048.05</v>
      </c>
      <c r="AJ83" s="67">
        <v>46048.05</v>
      </c>
      <c r="AK83" s="67">
        <v>46048.05</v>
      </c>
      <c r="AL83" s="67">
        <v>46048.05</v>
      </c>
      <c r="AM83" s="67">
        <v>46585.38</v>
      </c>
      <c r="AN83" s="67">
        <v>48350.9</v>
      </c>
      <c r="AO83" s="67">
        <v>48350.9</v>
      </c>
      <c r="AP83" s="67">
        <v>48350.9</v>
      </c>
      <c r="AQ83" s="61">
        <f t="shared" si="3"/>
        <v>560022.48</v>
      </c>
      <c r="AR83" s="67">
        <f>AVERAGE(AE83:AP83)</f>
        <v>46668.54</v>
      </c>
      <c r="AS83" s="66">
        <f t="shared" si="6"/>
        <v>560022.48</v>
      </c>
      <c r="AU83" s="68"/>
      <c r="AV83" s="68"/>
    </row>
    <row r="84" spans="1:48" s="61" customFormat="1" ht="15.75" customHeight="1" x14ac:dyDescent="0.15">
      <c r="A84" s="61">
        <v>82</v>
      </c>
      <c r="B84" s="61" t="s">
        <v>42</v>
      </c>
      <c r="C84" s="62" t="s">
        <v>1030</v>
      </c>
      <c r="D84" s="62" t="s">
        <v>283</v>
      </c>
      <c r="E84" s="61" t="s">
        <v>284</v>
      </c>
      <c r="F84" s="61" t="s">
        <v>913</v>
      </c>
      <c r="G84" s="61" t="s">
        <v>932</v>
      </c>
      <c r="H84" s="61" t="s">
        <v>921</v>
      </c>
      <c r="I84" s="61" t="s">
        <v>40</v>
      </c>
      <c r="J84" s="61" t="s">
        <v>53</v>
      </c>
      <c r="K84" s="61">
        <v>136.25</v>
      </c>
      <c r="L84" s="64">
        <v>42637</v>
      </c>
      <c r="M84" s="64">
        <v>43639</v>
      </c>
      <c r="N84" s="64">
        <v>43639</v>
      </c>
      <c r="O84" s="65"/>
      <c r="P84" s="64">
        <v>43367</v>
      </c>
      <c r="Q84" s="64">
        <v>43639</v>
      </c>
      <c r="R84" s="66">
        <v>291.950018</v>
      </c>
      <c r="S84" s="67">
        <v>39778.19</v>
      </c>
      <c r="T84" s="67">
        <v>39778.19</v>
      </c>
      <c r="U84" s="67">
        <v>39778.19</v>
      </c>
      <c r="V84" s="67">
        <v>39778.19</v>
      </c>
      <c r="W84" s="67">
        <v>39778.19</v>
      </c>
      <c r="X84" s="67">
        <v>30496.61</v>
      </c>
      <c r="Y84" s="67"/>
      <c r="Z84" s="67"/>
      <c r="AA84" s="67"/>
      <c r="AB84" s="67"/>
      <c r="AC84" s="67"/>
      <c r="AD84" s="67"/>
      <c r="AE84" s="67">
        <v>39778.19</v>
      </c>
      <c r="AF84" s="67">
        <v>39778.19</v>
      </c>
      <c r="AG84" s="67">
        <v>39778.19</v>
      </c>
      <c r="AH84" s="67">
        <v>39778.19</v>
      </c>
      <c r="AI84" s="67">
        <v>39778.19</v>
      </c>
      <c r="AJ84" s="67">
        <v>30496.61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</v>
      </c>
      <c r="AQ84" s="61">
        <f t="shared" si="3"/>
        <v>229387.56</v>
      </c>
      <c r="AR84" s="67">
        <f>AVERAGE(AE84:AJ84)</f>
        <v>38231.26</v>
      </c>
      <c r="AS84" s="66">
        <f t="shared" si="6"/>
        <v>458775.12</v>
      </c>
      <c r="AT84" s="70"/>
      <c r="AU84" s="68"/>
      <c r="AV84" s="68"/>
    </row>
    <row r="85" spans="1:48" s="61" customFormat="1" ht="15.75" customHeight="1" x14ac:dyDescent="0.15">
      <c r="A85" s="61">
        <v>83</v>
      </c>
      <c r="B85" s="61" t="s">
        <v>42</v>
      </c>
      <c r="C85" s="62" t="s">
        <v>1031</v>
      </c>
      <c r="D85" s="62" t="s">
        <v>286</v>
      </c>
      <c r="E85" s="61" t="s">
        <v>287</v>
      </c>
      <c r="F85" s="61" t="s">
        <v>913</v>
      </c>
      <c r="G85" s="61" t="s">
        <v>932</v>
      </c>
      <c r="H85" s="61" t="s">
        <v>921</v>
      </c>
      <c r="I85" s="61" t="s">
        <v>40</v>
      </c>
      <c r="J85" s="61" t="s">
        <v>53</v>
      </c>
      <c r="K85" s="61">
        <v>213.85</v>
      </c>
      <c r="L85" s="64">
        <v>42637</v>
      </c>
      <c r="M85" s="64">
        <v>43639</v>
      </c>
      <c r="N85" s="64">
        <v>43639</v>
      </c>
      <c r="O85" s="65"/>
      <c r="P85" s="64">
        <v>43367</v>
      </c>
      <c r="Q85" s="64">
        <v>43639</v>
      </c>
      <c r="R85" s="66">
        <v>263.32999699999999</v>
      </c>
      <c r="S85" s="67">
        <v>56313.120000000003</v>
      </c>
      <c r="T85" s="67">
        <v>56313.120000000003</v>
      </c>
      <c r="U85" s="67">
        <v>56313.120000000003</v>
      </c>
      <c r="V85" s="67">
        <v>56313.120000000003</v>
      </c>
      <c r="W85" s="67">
        <v>56313.120000000003</v>
      </c>
      <c r="X85" s="67">
        <v>43173.39</v>
      </c>
      <c r="Y85" s="67"/>
      <c r="Z85" s="67"/>
      <c r="AA85" s="67"/>
      <c r="AB85" s="67"/>
      <c r="AC85" s="67"/>
      <c r="AD85" s="67"/>
      <c r="AE85" s="67">
        <v>56313.120000000003</v>
      </c>
      <c r="AF85" s="67">
        <v>56313.120000000003</v>
      </c>
      <c r="AG85" s="67">
        <v>56313.120000000003</v>
      </c>
      <c r="AH85" s="67">
        <v>56313.120000000003</v>
      </c>
      <c r="AI85" s="67">
        <v>56313.120000000003</v>
      </c>
      <c r="AJ85" s="67">
        <v>43173.39</v>
      </c>
      <c r="AK85" s="67">
        <v>0</v>
      </c>
      <c r="AL85" s="67">
        <v>0</v>
      </c>
      <c r="AM85" s="67">
        <v>0</v>
      </c>
      <c r="AN85" s="67">
        <v>0</v>
      </c>
      <c r="AO85" s="67">
        <v>0</v>
      </c>
      <c r="AP85" s="67">
        <v>0</v>
      </c>
      <c r="AQ85" s="61">
        <f t="shared" si="3"/>
        <v>324738.99000000005</v>
      </c>
      <c r="AR85" s="67">
        <f>AVERAGE(AE85:AJ85)</f>
        <v>54123.165000000008</v>
      </c>
      <c r="AS85" s="66">
        <f t="shared" si="6"/>
        <v>649477.9800000001</v>
      </c>
      <c r="AT85" s="70"/>
      <c r="AU85" s="68"/>
      <c r="AV85" s="68"/>
    </row>
    <row r="86" spans="1:48" s="61" customFormat="1" ht="15.75" customHeight="1" x14ac:dyDescent="0.15">
      <c r="A86" s="61">
        <v>84</v>
      </c>
      <c r="B86" s="61" t="s">
        <v>42</v>
      </c>
      <c r="C86" s="62" t="s">
        <v>1032</v>
      </c>
      <c r="D86" s="62" t="s">
        <v>1033</v>
      </c>
      <c r="E86" s="61" t="s">
        <v>290</v>
      </c>
      <c r="F86" s="61" t="s">
        <v>913</v>
      </c>
      <c r="G86" s="61" t="s">
        <v>932</v>
      </c>
      <c r="H86" s="61" t="s">
        <v>914</v>
      </c>
      <c r="I86" s="61" t="s">
        <v>40</v>
      </c>
      <c r="J86" s="61" t="s">
        <v>53</v>
      </c>
      <c r="K86" s="61">
        <v>138.38</v>
      </c>
      <c r="L86" s="64">
        <v>42637</v>
      </c>
      <c r="M86" s="64">
        <v>43639</v>
      </c>
      <c r="N86" s="64">
        <v>43639</v>
      </c>
      <c r="O86" s="65"/>
      <c r="P86" s="64">
        <v>43367</v>
      </c>
      <c r="Q86" s="64">
        <v>43639</v>
      </c>
      <c r="R86" s="66">
        <v>286.23001799999997</v>
      </c>
      <c r="S86" s="67">
        <v>39608.51</v>
      </c>
      <c r="T86" s="67">
        <v>39608.51</v>
      </c>
      <c r="U86" s="67">
        <v>39608.51</v>
      </c>
      <c r="V86" s="67">
        <v>39608.51</v>
      </c>
      <c r="W86" s="67">
        <v>39608.51</v>
      </c>
      <c r="X86" s="67">
        <v>30366.52</v>
      </c>
      <c r="Y86" s="67"/>
      <c r="Z86" s="67"/>
      <c r="AA86" s="67"/>
      <c r="AB86" s="67"/>
      <c r="AC86" s="67"/>
      <c r="AD86" s="67"/>
      <c r="AE86" s="67">
        <v>39608.51</v>
      </c>
      <c r="AF86" s="67">
        <v>39608.51</v>
      </c>
      <c r="AG86" s="67">
        <v>39608.51</v>
      </c>
      <c r="AH86" s="67">
        <v>39608.51</v>
      </c>
      <c r="AI86" s="67">
        <v>39608.51</v>
      </c>
      <c r="AJ86" s="67">
        <v>30366.52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</v>
      </c>
      <c r="AQ86" s="61">
        <f t="shared" si="3"/>
        <v>228409.07</v>
      </c>
      <c r="AR86" s="67">
        <f t="shared" ref="AR86:AR87" si="8">AVERAGE(AE86:AJ86)</f>
        <v>38068.178333333337</v>
      </c>
      <c r="AS86" s="66">
        <f t="shared" si="6"/>
        <v>456818.14</v>
      </c>
      <c r="AT86" s="70"/>
      <c r="AU86" s="68"/>
      <c r="AV86" s="68"/>
    </row>
    <row r="87" spans="1:48" s="61" customFormat="1" ht="15.75" customHeight="1" x14ac:dyDescent="0.15">
      <c r="A87" s="61">
        <v>85</v>
      </c>
      <c r="B87" s="61" t="s">
        <v>42</v>
      </c>
      <c r="C87" s="62" t="s">
        <v>1034</v>
      </c>
      <c r="D87" s="62" t="s">
        <v>292</v>
      </c>
      <c r="E87" s="61" t="s">
        <v>293</v>
      </c>
      <c r="F87" s="61" t="s">
        <v>913</v>
      </c>
      <c r="G87" s="61" t="s">
        <v>932</v>
      </c>
      <c r="H87" s="61" t="s">
        <v>914</v>
      </c>
      <c r="I87" s="61" t="s">
        <v>40</v>
      </c>
      <c r="J87" s="61" t="s">
        <v>41</v>
      </c>
      <c r="K87" s="61">
        <v>170.61</v>
      </c>
      <c r="L87" s="64">
        <v>42637</v>
      </c>
      <c r="M87" s="64">
        <v>43639</v>
      </c>
      <c r="N87" s="64">
        <v>43639</v>
      </c>
      <c r="O87" s="65"/>
      <c r="P87" s="64">
        <v>43367</v>
      </c>
      <c r="Q87" s="64">
        <v>43639</v>
      </c>
      <c r="R87" s="66">
        <v>251.88001800000001</v>
      </c>
      <c r="S87" s="67">
        <v>42973.25</v>
      </c>
      <c r="T87" s="67">
        <v>42973.25</v>
      </c>
      <c r="U87" s="67">
        <v>42973.25</v>
      </c>
      <c r="V87" s="67">
        <v>42973.25</v>
      </c>
      <c r="W87" s="67">
        <v>42973.25</v>
      </c>
      <c r="X87" s="67">
        <v>32946.160000000003</v>
      </c>
      <c r="Y87" s="67"/>
      <c r="Z87" s="67"/>
      <c r="AA87" s="67"/>
      <c r="AB87" s="67"/>
      <c r="AC87" s="67"/>
      <c r="AD87" s="67"/>
      <c r="AE87" s="67">
        <v>42973.25</v>
      </c>
      <c r="AF87" s="67">
        <v>42973.25</v>
      </c>
      <c r="AG87" s="67">
        <v>42973.25</v>
      </c>
      <c r="AH87" s="67">
        <v>42973.25</v>
      </c>
      <c r="AI87" s="67">
        <v>42973.25</v>
      </c>
      <c r="AJ87" s="67">
        <v>32946.160000000003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1">
        <f t="shared" si="3"/>
        <v>247812.41</v>
      </c>
      <c r="AR87" s="67">
        <f t="shared" si="8"/>
        <v>41302.068333333336</v>
      </c>
      <c r="AS87" s="66">
        <f t="shared" si="6"/>
        <v>495624.82000000007</v>
      </c>
      <c r="AT87" s="70"/>
      <c r="AU87" s="68"/>
      <c r="AV87" s="68"/>
    </row>
    <row r="88" spans="1:48" s="61" customFormat="1" ht="15.75" customHeight="1" x14ac:dyDescent="0.15">
      <c r="A88" s="61">
        <v>86</v>
      </c>
      <c r="B88" s="61" t="s">
        <v>42</v>
      </c>
      <c r="C88" s="62" t="s">
        <v>1035</v>
      </c>
      <c r="D88" s="69" t="s">
        <v>295</v>
      </c>
      <c r="E88" s="61" t="s">
        <v>296</v>
      </c>
      <c r="F88" s="61" t="s">
        <v>913</v>
      </c>
      <c r="G88" s="61" t="s">
        <v>932</v>
      </c>
      <c r="H88" s="61" t="s">
        <v>921</v>
      </c>
      <c r="I88" s="61" t="s">
        <v>40</v>
      </c>
      <c r="J88" s="61" t="s">
        <v>41</v>
      </c>
      <c r="K88" s="61">
        <v>171.9</v>
      </c>
      <c r="L88" s="64">
        <v>42637</v>
      </c>
      <c r="M88" s="64">
        <v>43639</v>
      </c>
      <c r="N88" s="64">
        <v>43639</v>
      </c>
      <c r="O88" s="65"/>
      <c r="P88" s="64">
        <v>43367</v>
      </c>
      <c r="Q88" s="64">
        <v>43639</v>
      </c>
      <c r="R88" s="66">
        <v>257.60000000000002</v>
      </c>
      <c r="S88" s="67">
        <v>44281.440000000002</v>
      </c>
      <c r="T88" s="67">
        <v>44281.440000000002</v>
      </c>
      <c r="U88" s="67">
        <v>44281.440000000002</v>
      </c>
      <c r="V88" s="67">
        <v>44281.440000000002</v>
      </c>
      <c r="W88" s="67">
        <v>44281.440000000002</v>
      </c>
      <c r="X88" s="67">
        <v>33949.1</v>
      </c>
      <c r="Y88" s="67"/>
      <c r="Z88" s="67"/>
      <c r="AA88" s="67"/>
      <c r="AB88" s="67"/>
      <c r="AC88" s="67"/>
      <c r="AD88" s="67"/>
      <c r="AE88" s="67">
        <v>44281.440000000002</v>
      </c>
      <c r="AF88" s="67">
        <v>44281.440000000002</v>
      </c>
      <c r="AG88" s="67">
        <v>44281.440000000002</v>
      </c>
      <c r="AH88" s="67">
        <v>44281.440000000002</v>
      </c>
      <c r="AI88" s="67">
        <v>44281.440000000002</v>
      </c>
      <c r="AJ88" s="67">
        <v>33949.1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1">
        <f t="shared" si="3"/>
        <v>255356.30000000002</v>
      </c>
      <c r="AR88" s="67">
        <f>AVERAGE(AE88:AJ88)</f>
        <v>42559.383333333339</v>
      </c>
      <c r="AS88" s="66">
        <f t="shared" si="6"/>
        <v>510712.60000000009</v>
      </c>
      <c r="AT88" s="70"/>
      <c r="AU88" s="68"/>
      <c r="AV88" s="68"/>
    </row>
    <row r="89" spans="1:48" s="61" customFormat="1" ht="15.75" customHeight="1" x14ac:dyDescent="0.15">
      <c r="A89" s="61">
        <v>87</v>
      </c>
      <c r="B89" s="61" t="s">
        <v>910</v>
      </c>
      <c r="C89" s="62" t="s">
        <v>1036</v>
      </c>
      <c r="D89" s="62" t="s">
        <v>298</v>
      </c>
      <c r="E89" s="61" t="s">
        <v>299</v>
      </c>
      <c r="F89" s="61" t="s">
        <v>913</v>
      </c>
      <c r="G89" s="61" t="s">
        <v>932</v>
      </c>
      <c r="H89" s="61" t="s">
        <v>921</v>
      </c>
      <c r="I89" s="61" t="s">
        <v>40</v>
      </c>
      <c r="J89" s="61" t="s">
        <v>41</v>
      </c>
      <c r="K89" s="61">
        <v>167.37</v>
      </c>
      <c r="L89" s="64">
        <v>43132</v>
      </c>
      <c r="M89" s="64">
        <v>44135</v>
      </c>
      <c r="N89" s="64">
        <v>44135</v>
      </c>
      <c r="O89" s="65">
        <f>R89*K89*11</f>
        <v>472786.77600000001</v>
      </c>
      <c r="P89" s="64">
        <v>43497</v>
      </c>
      <c r="Q89" s="64">
        <v>43861</v>
      </c>
      <c r="R89" s="66">
        <v>256.8</v>
      </c>
      <c r="S89" s="67"/>
      <c r="T89" s="67">
        <v>42980.62</v>
      </c>
      <c r="U89" s="67">
        <v>42980.62</v>
      </c>
      <c r="V89" s="67">
        <v>42980.62</v>
      </c>
      <c r="W89" s="67">
        <v>42980.62</v>
      </c>
      <c r="X89" s="67">
        <v>42980.62</v>
      </c>
      <c r="Y89" s="67">
        <v>42980.62</v>
      </c>
      <c r="Z89" s="67">
        <v>42980.62</v>
      </c>
      <c r="AA89" s="67">
        <v>42980.62</v>
      </c>
      <c r="AB89" s="67">
        <v>42980.62</v>
      </c>
      <c r="AC89" s="67">
        <v>42980.62</v>
      </c>
      <c r="AD89" s="67">
        <v>42980.62</v>
      </c>
      <c r="AE89" s="67">
        <v>0</v>
      </c>
      <c r="AF89" s="67">
        <v>42980.62</v>
      </c>
      <c r="AG89" s="67">
        <v>42980.62</v>
      </c>
      <c r="AH89" s="67">
        <v>42980.62</v>
      </c>
      <c r="AI89" s="67">
        <v>42980.62</v>
      </c>
      <c r="AJ89" s="67">
        <v>42980.62</v>
      </c>
      <c r="AK89" s="67">
        <v>42980.62</v>
      </c>
      <c r="AL89" s="67">
        <v>42980.62</v>
      </c>
      <c r="AM89" s="67">
        <v>42980.62</v>
      </c>
      <c r="AN89" s="67">
        <v>42980.62</v>
      </c>
      <c r="AO89" s="67">
        <v>42980.62</v>
      </c>
      <c r="AP89" s="67">
        <v>42980.62</v>
      </c>
      <c r="AQ89" s="61">
        <f t="shared" si="3"/>
        <v>472786.82</v>
      </c>
      <c r="AR89" s="67">
        <f>AVERAGE(AF89:AP89)</f>
        <v>42980.62</v>
      </c>
      <c r="AS89" s="66">
        <f t="shared" si="6"/>
        <v>515767.44000000006</v>
      </c>
      <c r="AU89" s="68"/>
      <c r="AV89" s="68"/>
    </row>
    <row r="90" spans="1:48" s="61" customFormat="1" ht="15.75" customHeight="1" x14ac:dyDescent="0.15">
      <c r="A90" s="61">
        <v>88</v>
      </c>
      <c r="B90" s="61" t="s">
        <v>910</v>
      </c>
      <c r="C90" s="62" t="s">
        <v>1037</v>
      </c>
      <c r="D90" s="62" t="s">
        <v>301</v>
      </c>
      <c r="E90" s="61" t="s">
        <v>302</v>
      </c>
      <c r="F90" s="61" t="s">
        <v>913</v>
      </c>
      <c r="G90" s="61" t="s">
        <v>932</v>
      </c>
      <c r="H90" s="61" t="s">
        <v>914</v>
      </c>
      <c r="I90" s="61" t="s">
        <v>40</v>
      </c>
      <c r="J90" s="61" t="s">
        <v>53</v>
      </c>
      <c r="K90" s="61">
        <v>221.42</v>
      </c>
      <c r="L90" s="64">
        <v>43191</v>
      </c>
      <c r="M90" s="64">
        <v>44255</v>
      </c>
      <c r="N90" s="64">
        <v>44255</v>
      </c>
      <c r="O90" s="65">
        <f>R90*K90*9</f>
        <v>501084.53099999996</v>
      </c>
      <c r="P90" s="64">
        <v>43556</v>
      </c>
      <c r="Q90" s="64">
        <v>43921</v>
      </c>
      <c r="R90" s="66">
        <v>251.45</v>
      </c>
      <c r="S90" s="67">
        <v>52033.7</v>
      </c>
      <c r="T90" s="67">
        <v>52033.7</v>
      </c>
      <c r="U90" s="67">
        <v>52033.7</v>
      </c>
      <c r="V90" s="67">
        <v>55676.06</v>
      </c>
      <c r="W90" s="67">
        <v>55676.06</v>
      </c>
      <c r="X90" s="67">
        <v>55676.06</v>
      </c>
      <c r="Y90" s="67">
        <v>55676.06</v>
      </c>
      <c r="Z90" s="67">
        <v>55676.06</v>
      </c>
      <c r="AA90" s="67">
        <v>55676.06</v>
      </c>
      <c r="AB90" s="67">
        <v>55676.06</v>
      </c>
      <c r="AC90" s="67">
        <v>55676.06</v>
      </c>
      <c r="AD90" s="67">
        <v>55676.06</v>
      </c>
      <c r="AE90" s="67">
        <v>52033.7</v>
      </c>
      <c r="AF90" s="67">
        <v>52033.7</v>
      </c>
      <c r="AG90" s="67">
        <v>52033.7</v>
      </c>
      <c r="AH90" s="67">
        <v>55676.06</v>
      </c>
      <c r="AI90" s="67">
        <v>55676.06</v>
      </c>
      <c r="AJ90" s="67">
        <v>55676.06</v>
      </c>
      <c r="AK90" s="67">
        <v>55676.06</v>
      </c>
      <c r="AL90" s="67">
        <v>55676.06</v>
      </c>
      <c r="AM90" s="67">
        <v>55676.06</v>
      </c>
      <c r="AN90" s="67">
        <v>55676.06</v>
      </c>
      <c r="AO90" s="67">
        <v>55676.06</v>
      </c>
      <c r="AP90" s="67">
        <v>55676.06</v>
      </c>
      <c r="AQ90" s="61">
        <f t="shared" si="3"/>
        <v>657185.64000000013</v>
      </c>
      <c r="AR90" s="67">
        <f>AVERAGE(AE90:AP90)</f>
        <v>54765.470000000008</v>
      </c>
      <c r="AS90" s="66">
        <f t="shared" si="6"/>
        <v>657185.64000000013</v>
      </c>
      <c r="AU90" s="68"/>
      <c r="AV90" s="68"/>
    </row>
    <row r="91" spans="1:48" s="61" customFormat="1" ht="15.75" customHeight="1" x14ac:dyDescent="0.15">
      <c r="A91" s="61">
        <v>89</v>
      </c>
      <c r="B91" s="61" t="s">
        <v>42</v>
      </c>
      <c r="C91" s="62" t="s">
        <v>1038</v>
      </c>
      <c r="D91" s="62" t="s">
        <v>304</v>
      </c>
      <c r="E91" s="61" t="s">
        <v>305</v>
      </c>
      <c r="F91" s="61" t="s">
        <v>913</v>
      </c>
      <c r="G91" s="61" t="s">
        <v>932</v>
      </c>
      <c r="H91" s="61" t="s">
        <v>914</v>
      </c>
      <c r="I91" s="61" t="s">
        <v>40</v>
      </c>
      <c r="J91" s="61" t="s">
        <v>53</v>
      </c>
      <c r="K91" s="61">
        <v>168.67</v>
      </c>
      <c r="L91" s="64">
        <v>42637</v>
      </c>
      <c r="M91" s="64">
        <v>43639</v>
      </c>
      <c r="N91" s="64">
        <v>43639</v>
      </c>
      <c r="O91" s="65"/>
      <c r="P91" s="64">
        <v>43367</v>
      </c>
      <c r="Q91" s="64">
        <v>43639</v>
      </c>
      <c r="R91" s="66">
        <v>286.225054</v>
      </c>
      <c r="S91" s="67">
        <v>48277.58</v>
      </c>
      <c r="T91" s="67">
        <v>48277.58</v>
      </c>
      <c r="U91" s="67">
        <v>48277.58</v>
      </c>
      <c r="V91" s="67">
        <v>48277.58</v>
      </c>
      <c r="W91" s="67">
        <v>48277.58</v>
      </c>
      <c r="X91" s="67">
        <v>37012.81</v>
      </c>
      <c r="Y91" s="67"/>
      <c r="Z91" s="67"/>
      <c r="AA91" s="67"/>
      <c r="AB91" s="67"/>
      <c r="AC91" s="67"/>
      <c r="AD91" s="67"/>
      <c r="AE91" s="67">
        <v>48277.58</v>
      </c>
      <c r="AF91" s="67">
        <v>48277.58</v>
      </c>
      <c r="AG91" s="67">
        <v>48277.58</v>
      </c>
      <c r="AH91" s="67">
        <v>48277.58</v>
      </c>
      <c r="AI91" s="67">
        <v>48277.58</v>
      </c>
      <c r="AJ91" s="67">
        <v>37012.81</v>
      </c>
      <c r="AK91" s="67">
        <v>0</v>
      </c>
      <c r="AL91" s="67">
        <v>0</v>
      </c>
      <c r="AM91" s="67">
        <v>0</v>
      </c>
      <c r="AN91" s="67">
        <v>0</v>
      </c>
      <c r="AO91" s="67">
        <v>0</v>
      </c>
      <c r="AP91" s="67">
        <v>0</v>
      </c>
      <c r="AQ91" s="61">
        <f t="shared" si="3"/>
        <v>278400.71000000002</v>
      </c>
      <c r="AR91" s="67">
        <f>AVERAGE(AE91:AJ91)</f>
        <v>46400.118333333339</v>
      </c>
      <c r="AS91" s="66">
        <f t="shared" si="6"/>
        <v>556801.42000000004</v>
      </c>
      <c r="AT91" s="70"/>
      <c r="AU91" s="68"/>
      <c r="AV91" s="68"/>
    </row>
    <row r="92" spans="1:48" s="61" customFormat="1" ht="15.75" customHeight="1" x14ac:dyDescent="0.15">
      <c r="A92" s="61">
        <v>90</v>
      </c>
      <c r="B92" s="61" t="s">
        <v>910</v>
      </c>
      <c r="C92" s="62" t="s">
        <v>1039</v>
      </c>
      <c r="D92" s="62" t="s">
        <v>1040</v>
      </c>
      <c r="E92" s="61" t="s">
        <v>308</v>
      </c>
      <c r="F92" s="61" t="s">
        <v>913</v>
      </c>
      <c r="G92" s="61" t="s">
        <v>932</v>
      </c>
      <c r="H92" s="61" t="s">
        <v>952</v>
      </c>
      <c r="I92" s="61" t="s">
        <v>40</v>
      </c>
      <c r="J92" s="61" t="s">
        <v>41</v>
      </c>
      <c r="K92" s="61">
        <v>136.94999999999999</v>
      </c>
      <c r="L92" s="64">
        <v>42637</v>
      </c>
      <c r="M92" s="64">
        <v>44309</v>
      </c>
      <c r="N92" s="64">
        <v>44309</v>
      </c>
      <c r="O92" s="65"/>
      <c r="P92" s="64">
        <v>43367</v>
      </c>
      <c r="Q92" s="64">
        <v>43731</v>
      </c>
      <c r="R92" s="66">
        <v>110.250018</v>
      </c>
      <c r="S92" s="67">
        <v>15098.74</v>
      </c>
      <c r="T92" s="67">
        <v>15098.74</v>
      </c>
      <c r="U92" s="67">
        <v>15098.74</v>
      </c>
      <c r="V92" s="67">
        <v>15098.74</v>
      </c>
      <c r="W92" s="67">
        <v>15098.74</v>
      </c>
      <c r="X92" s="67">
        <v>15098.74</v>
      </c>
      <c r="Y92" s="67">
        <v>15098.74</v>
      </c>
      <c r="Z92" s="67">
        <v>15098.74</v>
      </c>
      <c r="AA92" s="67">
        <v>15274.81</v>
      </c>
      <c r="AB92" s="67">
        <v>15853.33</v>
      </c>
      <c r="AC92" s="67">
        <v>15853.33</v>
      </c>
      <c r="AD92" s="67">
        <v>15853.33</v>
      </c>
      <c r="AE92" s="67">
        <v>15098.74</v>
      </c>
      <c r="AF92" s="67">
        <v>15098.74</v>
      </c>
      <c r="AG92" s="67">
        <v>15098.74</v>
      </c>
      <c r="AH92" s="67">
        <v>15098.74</v>
      </c>
      <c r="AI92" s="67">
        <v>15098.74</v>
      </c>
      <c r="AJ92" s="67">
        <v>15098.74</v>
      </c>
      <c r="AK92" s="67">
        <v>15098.74</v>
      </c>
      <c r="AL92" s="67">
        <v>15098.74</v>
      </c>
      <c r="AM92" s="67">
        <v>15274.81</v>
      </c>
      <c r="AN92" s="67">
        <v>15853.33</v>
      </c>
      <c r="AO92" s="67">
        <v>15853.33</v>
      </c>
      <c r="AP92" s="67">
        <v>15853.33</v>
      </c>
      <c r="AQ92" s="61">
        <f t="shared" si="3"/>
        <v>183624.71999999997</v>
      </c>
      <c r="AR92" s="67">
        <f>AVERAGE(AE92:AP92)</f>
        <v>15302.059999999998</v>
      </c>
      <c r="AS92" s="66">
        <f t="shared" si="6"/>
        <v>183624.71999999997</v>
      </c>
      <c r="AU92" s="68"/>
      <c r="AV92" s="68"/>
    </row>
    <row r="93" spans="1:48" s="61" customFormat="1" ht="15.75" customHeight="1" x14ac:dyDescent="0.15">
      <c r="A93" s="61">
        <v>91</v>
      </c>
      <c r="B93" s="61" t="s">
        <v>910</v>
      </c>
      <c r="C93" s="62" t="s">
        <v>1041</v>
      </c>
      <c r="D93" s="62" t="s">
        <v>310</v>
      </c>
      <c r="E93" s="61" t="s">
        <v>311</v>
      </c>
      <c r="F93" s="61" t="s">
        <v>913</v>
      </c>
      <c r="G93" s="61" t="s">
        <v>932</v>
      </c>
      <c r="H93" s="61" t="s">
        <v>914</v>
      </c>
      <c r="I93" s="61" t="s">
        <v>40</v>
      </c>
      <c r="J93" s="61" t="s">
        <v>41</v>
      </c>
      <c r="K93" s="61">
        <v>227.37</v>
      </c>
      <c r="L93" s="64">
        <v>42795</v>
      </c>
      <c r="M93" s="64">
        <v>43799</v>
      </c>
      <c r="N93" s="64">
        <v>43799</v>
      </c>
      <c r="O93" s="65"/>
      <c r="P93" s="64">
        <v>43525</v>
      </c>
      <c r="Q93" s="64">
        <v>43799</v>
      </c>
      <c r="R93" s="66">
        <v>125.94</v>
      </c>
      <c r="S93" s="67"/>
      <c r="T93" s="67"/>
      <c r="U93" s="67">
        <v>28634.977800000001</v>
      </c>
      <c r="V93" s="67">
        <v>28634.977800000001</v>
      </c>
      <c r="W93" s="67">
        <v>28634.977800000001</v>
      </c>
      <c r="X93" s="67">
        <v>28634.977800000001</v>
      </c>
      <c r="Y93" s="67">
        <v>28634.977800000001</v>
      </c>
      <c r="Z93" s="67">
        <v>28634.977800000001</v>
      </c>
      <c r="AA93" s="67">
        <v>28634.977800000001</v>
      </c>
      <c r="AB93" s="67">
        <v>28634.977800000001</v>
      </c>
      <c r="AC93" s="67">
        <v>28634.977800000001</v>
      </c>
      <c r="AD93" s="67"/>
      <c r="AE93" s="67">
        <v>0</v>
      </c>
      <c r="AF93" s="67">
        <v>0</v>
      </c>
      <c r="AG93" s="67">
        <v>28634.977800000001</v>
      </c>
      <c r="AH93" s="67">
        <v>28634.977800000001</v>
      </c>
      <c r="AI93" s="67">
        <v>28634.977800000001</v>
      </c>
      <c r="AJ93" s="67">
        <v>28634.977800000001</v>
      </c>
      <c r="AK93" s="67">
        <v>28634.977800000001</v>
      </c>
      <c r="AL93" s="67">
        <v>28634.977800000001</v>
      </c>
      <c r="AM93" s="67">
        <v>28634.977800000001</v>
      </c>
      <c r="AN93" s="67">
        <v>28634.977800000001</v>
      </c>
      <c r="AO93" s="67">
        <v>28634.977800000001</v>
      </c>
      <c r="AP93" s="67">
        <v>0</v>
      </c>
      <c r="AQ93" s="61">
        <f t="shared" si="3"/>
        <v>257714.80019999997</v>
      </c>
      <c r="AR93" s="67">
        <f>AVERAGE(AG93:AO93)</f>
        <v>28634.977799999997</v>
      </c>
      <c r="AS93" s="66">
        <f t="shared" si="6"/>
        <v>343619.73359999998</v>
      </c>
      <c r="AT93" s="70"/>
      <c r="AU93" s="68"/>
      <c r="AV93" s="68"/>
    </row>
    <row r="94" spans="1:48" s="61" customFormat="1" ht="15.75" customHeight="1" x14ac:dyDescent="0.15">
      <c r="A94" s="61">
        <v>92</v>
      </c>
      <c r="B94" s="61" t="s">
        <v>910</v>
      </c>
      <c r="C94" s="62" t="s">
        <v>955</v>
      </c>
      <c r="D94" s="69" t="s">
        <v>312</v>
      </c>
      <c r="E94" s="61" t="s">
        <v>313</v>
      </c>
      <c r="F94" s="61" t="s">
        <v>913</v>
      </c>
      <c r="G94" s="61" t="s">
        <v>932</v>
      </c>
      <c r="H94" s="61" t="s">
        <v>916</v>
      </c>
      <c r="I94" s="61" t="s">
        <v>40</v>
      </c>
      <c r="J94" s="61" t="s">
        <v>41</v>
      </c>
      <c r="K94" s="61">
        <v>41.6</v>
      </c>
      <c r="L94" s="64">
        <v>42720</v>
      </c>
      <c r="M94" s="64">
        <v>43723</v>
      </c>
      <c r="N94" s="64">
        <v>43723</v>
      </c>
      <c r="O94" s="65"/>
      <c r="P94" s="64">
        <v>43367</v>
      </c>
      <c r="Q94" s="64">
        <v>43723</v>
      </c>
      <c r="R94" s="66">
        <v>354.92</v>
      </c>
      <c r="S94" s="67">
        <v>14764.672</v>
      </c>
      <c r="T94" s="67">
        <v>14764.672</v>
      </c>
      <c r="U94" s="67">
        <v>14764.672</v>
      </c>
      <c r="V94" s="67">
        <v>14764.672</v>
      </c>
      <c r="W94" s="67">
        <v>14764.672</v>
      </c>
      <c r="X94" s="67">
        <v>14764.672</v>
      </c>
      <c r="Y94" s="67">
        <v>14764.672</v>
      </c>
      <c r="Z94" s="67">
        <v>14764.672</v>
      </c>
      <c r="AA94" s="67">
        <v>7382.3360000000002</v>
      </c>
      <c r="AB94" s="67"/>
      <c r="AC94" s="67"/>
      <c r="AD94" s="67"/>
      <c r="AE94" s="67">
        <v>14764.672</v>
      </c>
      <c r="AF94" s="67">
        <v>14764.672</v>
      </c>
      <c r="AG94" s="67">
        <v>14764.672</v>
      </c>
      <c r="AH94" s="67">
        <v>14764.672</v>
      </c>
      <c r="AI94" s="67">
        <v>14764.672</v>
      </c>
      <c r="AJ94" s="67">
        <v>14764.672</v>
      </c>
      <c r="AK94" s="67">
        <v>14764.672</v>
      </c>
      <c r="AL94" s="67">
        <v>14764.672</v>
      </c>
      <c r="AM94" s="67">
        <v>7382.3360000000002</v>
      </c>
      <c r="AN94" s="67">
        <v>0</v>
      </c>
      <c r="AO94" s="67">
        <v>0</v>
      </c>
      <c r="AP94" s="67">
        <v>0</v>
      </c>
      <c r="AQ94" s="61">
        <f t="shared" si="3"/>
        <v>125499.71200000001</v>
      </c>
      <c r="AR94" s="67">
        <f>AVERAGE(AE94:AM94)</f>
        <v>13944.412444444446</v>
      </c>
      <c r="AS94" s="66">
        <f t="shared" si="6"/>
        <v>167332.94933333335</v>
      </c>
      <c r="AT94" s="70"/>
      <c r="AU94" s="68"/>
      <c r="AV94" s="68"/>
    </row>
    <row r="95" spans="1:48" s="61" customFormat="1" ht="15.75" customHeight="1" x14ac:dyDescent="0.15">
      <c r="A95" s="61">
        <v>93</v>
      </c>
      <c r="B95" s="61" t="s">
        <v>910</v>
      </c>
      <c r="C95" s="69" t="s">
        <v>314</v>
      </c>
      <c r="D95" s="62" t="s">
        <v>315</v>
      </c>
      <c r="E95" s="61" t="s">
        <v>316</v>
      </c>
      <c r="F95" s="61" t="s">
        <v>983</v>
      </c>
      <c r="G95" s="61" t="s">
        <v>940</v>
      </c>
      <c r="H95" s="61" t="s">
        <v>921</v>
      </c>
      <c r="I95" s="61" t="s">
        <v>102</v>
      </c>
      <c r="J95" s="61" t="s">
        <v>53</v>
      </c>
      <c r="K95" s="61">
        <v>1701.66</v>
      </c>
      <c r="L95" s="64">
        <v>42637</v>
      </c>
      <c r="M95" s="64">
        <v>45558</v>
      </c>
      <c r="N95" s="64">
        <v>45558</v>
      </c>
      <c r="O95" s="65"/>
      <c r="P95" s="64">
        <v>43367</v>
      </c>
      <c r="Q95" s="64">
        <v>43731</v>
      </c>
      <c r="R95" s="66">
        <v>67.599999999999994</v>
      </c>
      <c r="S95" s="67">
        <v>115032.22</v>
      </c>
      <c r="T95" s="67">
        <v>115032.22</v>
      </c>
      <c r="U95" s="67">
        <v>115032.22</v>
      </c>
      <c r="V95" s="67">
        <v>115032.22</v>
      </c>
      <c r="W95" s="67">
        <v>115032.22</v>
      </c>
      <c r="X95" s="67">
        <v>115032.22</v>
      </c>
      <c r="Y95" s="67">
        <v>115032.22</v>
      </c>
      <c r="Z95" s="67">
        <v>115032.22</v>
      </c>
      <c r="AA95" s="67">
        <v>116104.26</v>
      </c>
      <c r="AB95" s="67">
        <v>119626.7</v>
      </c>
      <c r="AC95" s="67">
        <v>119626.7</v>
      </c>
      <c r="AD95" s="67">
        <v>119626.7</v>
      </c>
      <c r="AE95" s="67">
        <v>115032.22</v>
      </c>
      <c r="AF95" s="67">
        <v>115032.22</v>
      </c>
      <c r="AG95" s="67">
        <v>115032.22</v>
      </c>
      <c r="AH95" s="67">
        <v>115032.22</v>
      </c>
      <c r="AI95" s="67">
        <v>115032.22</v>
      </c>
      <c r="AJ95" s="67">
        <v>115032.22</v>
      </c>
      <c r="AK95" s="67">
        <v>115032.22</v>
      </c>
      <c r="AL95" s="67">
        <v>115032.22</v>
      </c>
      <c r="AM95" s="67">
        <v>116104.26</v>
      </c>
      <c r="AN95" s="67">
        <v>119626.7</v>
      </c>
      <c r="AO95" s="67">
        <v>119626.7</v>
      </c>
      <c r="AP95" s="67">
        <v>119626.7</v>
      </c>
      <c r="AQ95" s="61">
        <f t="shared" si="3"/>
        <v>1395242.1199999999</v>
      </c>
      <c r="AR95" s="67">
        <f>AVERAGE(AE95:AP95)</f>
        <v>116270.17666666665</v>
      </c>
      <c r="AS95" s="66">
        <f t="shared" si="6"/>
        <v>1395242.1199999999</v>
      </c>
    </row>
    <row r="96" spans="1:48" s="61" customFormat="1" ht="15.75" customHeight="1" x14ac:dyDescent="0.15">
      <c r="A96" s="61">
        <v>94</v>
      </c>
      <c r="B96" s="61" t="s">
        <v>42</v>
      </c>
      <c r="C96" s="62" t="s">
        <v>1042</v>
      </c>
      <c r="D96" s="62" t="s">
        <v>1043</v>
      </c>
      <c r="E96" s="61" t="s">
        <v>319</v>
      </c>
      <c r="F96" s="61" t="s">
        <v>913</v>
      </c>
      <c r="G96" s="61" t="s">
        <v>932</v>
      </c>
      <c r="H96" s="61" t="s">
        <v>914</v>
      </c>
      <c r="I96" s="61" t="s">
        <v>40</v>
      </c>
      <c r="J96" s="61" t="s">
        <v>53</v>
      </c>
      <c r="K96" s="61">
        <v>79.62</v>
      </c>
      <c r="L96" s="64">
        <v>42637</v>
      </c>
      <c r="M96" s="64">
        <v>43639</v>
      </c>
      <c r="N96" s="64">
        <v>43639</v>
      </c>
      <c r="O96" s="65"/>
      <c r="P96" s="64">
        <v>43367</v>
      </c>
      <c r="Q96" s="64">
        <v>43639</v>
      </c>
      <c r="R96" s="66">
        <v>354.92</v>
      </c>
      <c r="S96" s="67">
        <v>28258.73</v>
      </c>
      <c r="T96" s="67">
        <v>28258.73</v>
      </c>
      <c r="U96" s="67">
        <v>28258.73</v>
      </c>
      <c r="V96" s="67">
        <v>28258.73</v>
      </c>
      <c r="W96" s="67">
        <v>28258.73</v>
      </c>
      <c r="X96" s="67">
        <v>21665.03</v>
      </c>
      <c r="Y96" s="67"/>
      <c r="Z96" s="67"/>
      <c r="AA96" s="67"/>
      <c r="AB96" s="67"/>
      <c r="AC96" s="67"/>
      <c r="AD96" s="67"/>
      <c r="AE96" s="67">
        <v>28258.73</v>
      </c>
      <c r="AF96" s="67">
        <v>28258.73</v>
      </c>
      <c r="AG96" s="67">
        <v>28258.73</v>
      </c>
      <c r="AH96" s="67">
        <v>28258.73</v>
      </c>
      <c r="AI96" s="67">
        <v>28258.73</v>
      </c>
      <c r="AJ96" s="67">
        <v>21665.03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1">
        <f t="shared" si="3"/>
        <v>162958.68</v>
      </c>
      <c r="AR96" s="67">
        <f>AVERAGE(AE96:AJ96)</f>
        <v>27159.78</v>
      </c>
      <c r="AS96" s="66">
        <f t="shared" si="6"/>
        <v>325917.36</v>
      </c>
      <c r="AT96" s="70"/>
      <c r="AU96" s="68"/>
      <c r="AV96" s="68"/>
    </row>
    <row r="97" spans="1:48" s="61" customFormat="1" ht="15.75" customHeight="1" x14ac:dyDescent="0.15">
      <c r="A97" s="61">
        <v>95</v>
      </c>
      <c r="B97" s="61" t="s">
        <v>42</v>
      </c>
      <c r="C97" s="62" t="s">
        <v>1044</v>
      </c>
      <c r="D97" s="62" t="s">
        <v>1045</v>
      </c>
      <c r="E97" s="61" t="s">
        <v>322</v>
      </c>
      <c r="F97" s="61" t="s">
        <v>913</v>
      </c>
      <c r="G97" s="61" t="s">
        <v>932</v>
      </c>
      <c r="H97" s="61" t="s">
        <v>985</v>
      </c>
      <c r="I97" s="61" t="s">
        <v>40</v>
      </c>
      <c r="J97" s="61" t="s">
        <v>47</v>
      </c>
      <c r="K97" s="61">
        <v>58.88</v>
      </c>
      <c r="L97" s="64">
        <v>42958</v>
      </c>
      <c r="M97" s="64">
        <v>43639</v>
      </c>
      <c r="N97" s="64">
        <v>43639</v>
      </c>
      <c r="O97" s="65"/>
      <c r="P97" s="64">
        <v>43323</v>
      </c>
      <c r="Q97" s="64">
        <v>43639</v>
      </c>
      <c r="R97" s="66">
        <v>267.5</v>
      </c>
      <c r="S97" s="67">
        <v>15750.4</v>
      </c>
      <c r="T97" s="67">
        <v>15750.4</v>
      </c>
      <c r="U97" s="67">
        <v>15750.4</v>
      </c>
      <c r="V97" s="67">
        <v>15750.4</v>
      </c>
      <c r="W97" s="67">
        <v>15750.4</v>
      </c>
      <c r="X97" s="67">
        <v>12075.31</v>
      </c>
      <c r="Y97" s="67"/>
      <c r="Z97" s="67"/>
      <c r="AA97" s="67"/>
      <c r="AB97" s="67"/>
      <c r="AC97" s="67"/>
      <c r="AD97" s="67"/>
      <c r="AE97" s="67">
        <v>15750.4</v>
      </c>
      <c r="AF97" s="67">
        <v>15750.4</v>
      </c>
      <c r="AG97" s="67">
        <v>15750.4</v>
      </c>
      <c r="AH97" s="67">
        <v>15750.4</v>
      </c>
      <c r="AI97" s="67">
        <v>15750.4</v>
      </c>
      <c r="AJ97" s="67">
        <v>12075.31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1">
        <f t="shared" si="3"/>
        <v>90827.31</v>
      </c>
      <c r="AR97" s="67">
        <f>AVERAGE(AE97:AJ97)</f>
        <v>15137.885</v>
      </c>
      <c r="AS97" s="66">
        <f t="shared" si="6"/>
        <v>181654.62</v>
      </c>
      <c r="AT97" s="70"/>
      <c r="AV97" s="68"/>
    </row>
    <row r="98" spans="1:48" s="61" customFormat="1" ht="15.75" customHeight="1" x14ac:dyDescent="0.15">
      <c r="A98" s="61">
        <v>96</v>
      </c>
      <c r="B98" s="61" t="s">
        <v>42</v>
      </c>
      <c r="C98" s="62" t="s">
        <v>1046</v>
      </c>
      <c r="D98" s="62" t="s">
        <v>324</v>
      </c>
      <c r="E98" s="61" t="s">
        <v>325</v>
      </c>
      <c r="F98" s="61" t="s">
        <v>913</v>
      </c>
      <c r="G98" s="61" t="s">
        <v>932</v>
      </c>
      <c r="H98" s="61" t="s">
        <v>921</v>
      </c>
      <c r="I98" s="61" t="s">
        <v>40</v>
      </c>
      <c r="J98" s="61" t="s">
        <v>53</v>
      </c>
      <c r="K98" s="61">
        <v>223.39</v>
      </c>
      <c r="L98" s="64">
        <v>42637</v>
      </c>
      <c r="M98" s="64">
        <v>43639</v>
      </c>
      <c r="N98" s="64">
        <v>43639</v>
      </c>
      <c r="O98" s="65"/>
      <c r="P98" s="64">
        <v>43367</v>
      </c>
      <c r="Q98" s="64">
        <v>43639</v>
      </c>
      <c r="R98" s="66">
        <v>274.77999999999997</v>
      </c>
      <c r="S98" s="67">
        <v>61383.1</v>
      </c>
      <c r="T98" s="67">
        <v>61383.1</v>
      </c>
      <c r="U98" s="67">
        <v>61383.1</v>
      </c>
      <c r="V98" s="67">
        <v>61383.1</v>
      </c>
      <c r="W98" s="67">
        <v>61383.1</v>
      </c>
      <c r="X98" s="67">
        <v>47060.38</v>
      </c>
      <c r="Y98" s="67"/>
      <c r="Z98" s="67"/>
      <c r="AA98" s="67"/>
      <c r="AB98" s="67"/>
      <c r="AC98" s="67"/>
      <c r="AD98" s="67"/>
      <c r="AE98" s="67">
        <v>61383.1</v>
      </c>
      <c r="AF98" s="67">
        <v>61383.1</v>
      </c>
      <c r="AG98" s="67">
        <v>61383.1</v>
      </c>
      <c r="AH98" s="67">
        <v>61383.1</v>
      </c>
      <c r="AI98" s="67">
        <v>61383.1</v>
      </c>
      <c r="AJ98" s="67">
        <v>47060.38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1">
        <f t="shared" si="3"/>
        <v>353975.88</v>
      </c>
      <c r="AR98" s="67">
        <f>AVERAGE(AE98:AJ98)</f>
        <v>58995.98</v>
      </c>
      <c r="AS98" s="66">
        <f t="shared" si="6"/>
        <v>707951.76</v>
      </c>
      <c r="AT98" s="70"/>
      <c r="AU98" s="68"/>
      <c r="AV98" s="68"/>
    </row>
    <row r="99" spans="1:48" s="61" customFormat="1" ht="15.75" customHeight="1" x14ac:dyDescent="0.15">
      <c r="A99" s="61">
        <v>97</v>
      </c>
      <c r="B99" s="61" t="s">
        <v>910</v>
      </c>
      <c r="C99" s="62" t="s">
        <v>1047</v>
      </c>
      <c r="D99" s="62" t="s">
        <v>1048</v>
      </c>
      <c r="E99" s="61" t="s">
        <v>328</v>
      </c>
      <c r="F99" s="61" t="s">
        <v>913</v>
      </c>
      <c r="G99" s="61" t="s">
        <v>932</v>
      </c>
      <c r="H99" s="61" t="s">
        <v>921</v>
      </c>
      <c r="I99" s="61" t="s">
        <v>40</v>
      </c>
      <c r="J99" s="61" t="s">
        <v>53</v>
      </c>
      <c r="K99" s="61">
        <v>203.7</v>
      </c>
      <c r="L99" s="64">
        <v>43106</v>
      </c>
      <c r="M99" s="64">
        <v>44201</v>
      </c>
      <c r="N99" s="64">
        <v>44201</v>
      </c>
      <c r="O99" s="65">
        <f>R99*K99*12</f>
        <v>627721.91999999993</v>
      </c>
      <c r="P99" s="64">
        <v>43471</v>
      </c>
      <c r="Q99" s="64">
        <v>43835</v>
      </c>
      <c r="R99" s="66">
        <v>256.8</v>
      </c>
      <c r="S99" s="67">
        <v>51853.87</v>
      </c>
      <c r="T99" s="67">
        <v>52310.16</v>
      </c>
      <c r="U99" s="67">
        <v>52310.16</v>
      </c>
      <c r="V99" s="67">
        <v>52310.16</v>
      </c>
      <c r="W99" s="67">
        <v>52310.16</v>
      </c>
      <c r="X99" s="67">
        <v>52310.16</v>
      </c>
      <c r="Y99" s="67">
        <v>52310.16</v>
      </c>
      <c r="Z99" s="67">
        <v>52310.16</v>
      </c>
      <c r="AA99" s="67">
        <v>52310.16</v>
      </c>
      <c r="AB99" s="67">
        <v>52310.16</v>
      </c>
      <c r="AC99" s="67">
        <v>52310.16</v>
      </c>
      <c r="AD99" s="67">
        <v>52310.16</v>
      </c>
      <c r="AE99" s="67">
        <v>51853.87</v>
      </c>
      <c r="AF99" s="67">
        <v>52310.16</v>
      </c>
      <c r="AG99" s="67">
        <v>52310.16</v>
      </c>
      <c r="AH99" s="67">
        <v>52310.16</v>
      </c>
      <c r="AI99" s="67">
        <v>52310.16</v>
      </c>
      <c r="AJ99" s="67">
        <v>52310.16</v>
      </c>
      <c r="AK99" s="67">
        <v>52310.16</v>
      </c>
      <c r="AL99" s="67">
        <v>52310.16</v>
      </c>
      <c r="AM99" s="67">
        <v>52310.16</v>
      </c>
      <c r="AN99" s="67">
        <v>52310.16</v>
      </c>
      <c r="AO99" s="67">
        <v>52310.16</v>
      </c>
      <c r="AP99" s="67">
        <v>52310.16</v>
      </c>
      <c r="AQ99" s="61">
        <f t="shared" si="3"/>
        <v>627265.63000000024</v>
      </c>
      <c r="AR99" s="67">
        <f>AVERAGE(AE99:AP99)</f>
        <v>52272.135833333356</v>
      </c>
      <c r="AS99" s="66">
        <f t="shared" si="6"/>
        <v>627265.63000000024</v>
      </c>
      <c r="AU99" s="68"/>
      <c r="AV99" s="68"/>
    </row>
    <row r="100" spans="1:48" s="61" customFormat="1" ht="15.75" customHeight="1" x14ac:dyDescent="0.15">
      <c r="A100" s="61">
        <v>98</v>
      </c>
      <c r="B100" s="61" t="s">
        <v>910</v>
      </c>
      <c r="C100" s="62" t="s">
        <v>1049</v>
      </c>
      <c r="D100" s="62" t="s">
        <v>1050</v>
      </c>
      <c r="E100" s="61" t="s">
        <v>331</v>
      </c>
      <c r="F100" s="61" t="s">
        <v>913</v>
      </c>
      <c r="G100" s="61" t="s">
        <v>932</v>
      </c>
      <c r="H100" s="61" t="s">
        <v>914</v>
      </c>
      <c r="I100" s="61" t="s">
        <v>40</v>
      </c>
      <c r="J100" s="61" t="s">
        <v>41</v>
      </c>
      <c r="K100" s="61">
        <v>194.91</v>
      </c>
      <c r="L100" s="64">
        <v>43102</v>
      </c>
      <c r="M100" s="64">
        <v>44135</v>
      </c>
      <c r="N100" s="64">
        <v>44135</v>
      </c>
      <c r="O100" s="65">
        <f>R100*K100*12</f>
        <v>575608.21199999994</v>
      </c>
      <c r="P100" s="64">
        <v>43467</v>
      </c>
      <c r="Q100" s="64">
        <v>43831</v>
      </c>
      <c r="R100" s="66">
        <v>246.1</v>
      </c>
      <c r="S100" s="67">
        <v>47967.35</v>
      </c>
      <c r="T100" s="67">
        <v>47967.35</v>
      </c>
      <c r="U100" s="67">
        <v>47967.35</v>
      </c>
      <c r="V100" s="67">
        <v>47967.35</v>
      </c>
      <c r="W100" s="67">
        <v>47967.35</v>
      </c>
      <c r="X100" s="67">
        <v>47967.35</v>
      </c>
      <c r="Y100" s="67">
        <v>47967.35</v>
      </c>
      <c r="Z100" s="67">
        <v>47967.35</v>
      </c>
      <c r="AA100" s="67">
        <v>47967.35</v>
      </c>
      <c r="AB100" s="67">
        <v>47967.35</v>
      </c>
      <c r="AC100" s="67">
        <v>47967.35</v>
      </c>
      <c r="AD100" s="67">
        <v>47967.35</v>
      </c>
      <c r="AE100" s="67">
        <v>47967.35</v>
      </c>
      <c r="AF100" s="67">
        <v>47967.35</v>
      </c>
      <c r="AG100" s="67">
        <v>47967.35</v>
      </c>
      <c r="AH100" s="67">
        <v>47967.35</v>
      </c>
      <c r="AI100" s="67">
        <v>47967.35</v>
      </c>
      <c r="AJ100" s="67">
        <v>47967.35</v>
      </c>
      <c r="AK100" s="67">
        <v>47967.35</v>
      </c>
      <c r="AL100" s="67">
        <v>47967.35</v>
      </c>
      <c r="AM100" s="67">
        <v>47967.35</v>
      </c>
      <c r="AN100" s="67">
        <v>47967.35</v>
      </c>
      <c r="AO100" s="67">
        <v>47967.35</v>
      </c>
      <c r="AP100" s="67">
        <v>47967.35</v>
      </c>
      <c r="AQ100" s="61">
        <f t="shared" si="3"/>
        <v>575608.19999999984</v>
      </c>
      <c r="AR100" s="67">
        <f>AVERAGE(AE100:AP100)</f>
        <v>47967.349999999984</v>
      </c>
      <c r="AS100" s="66">
        <f t="shared" si="6"/>
        <v>575608.19999999984</v>
      </c>
      <c r="AU100" s="68"/>
      <c r="AV100" s="68"/>
    </row>
    <row r="101" spans="1:48" s="61" customFormat="1" ht="15.75" customHeight="1" x14ac:dyDescent="0.15">
      <c r="A101" s="61">
        <v>99</v>
      </c>
      <c r="B101" s="61" t="s">
        <v>910</v>
      </c>
      <c r="C101" s="62" t="s">
        <v>1051</v>
      </c>
      <c r="D101" s="62" t="s">
        <v>1052</v>
      </c>
      <c r="E101" s="61" t="s">
        <v>334</v>
      </c>
      <c r="F101" s="61" t="s">
        <v>913</v>
      </c>
      <c r="G101" s="61" t="s">
        <v>932</v>
      </c>
      <c r="H101" s="61" t="s">
        <v>916</v>
      </c>
      <c r="I101" s="61" t="s">
        <v>40</v>
      </c>
      <c r="J101" s="61" t="s">
        <v>53</v>
      </c>
      <c r="K101" s="61">
        <v>276.95</v>
      </c>
      <c r="L101" s="64">
        <v>42637</v>
      </c>
      <c r="M101" s="64">
        <v>44309</v>
      </c>
      <c r="N101" s="64">
        <v>44309</v>
      </c>
      <c r="O101" s="65"/>
      <c r="P101" s="64">
        <v>43367</v>
      </c>
      <c r="Q101" s="64">
        <v>43731</v>
      </c>
      <c r="R101" s="66">
        <v>209.47</v>
      </c>
      <c r="S101" s="67">
        <v>58012.72</v>
      </c>
      <c r="T101" s="67">
        <v>58012.72</v>
      </c>
      <c r="U101" s="67">
        <v>58012.72</v>
      </c>
      <c r="V101" s="67">
        <v>58012.72</v>
      </c>
      <c r="W101" s="67">
        <v>58012.72</v>
      </c>
      <c r="X101" s="67">
        <v>58012.72</v>
      </c>
      <c r="Y101" s="67">
        <v>58012.72</v>
      </c>
      <c r="Z101" s="67">
        <v>58012.72</v>
      </c>
      <c r="AA101" s="67">
        <v>58689.31</v>
      </c>
      <c r="AB101" s="67">
        <v>60912.38</v>
      </c>
      <c r="AC101" s="67">
        <v>60912.38</v>
      </c>
      <c r="AD101" s="67">
        <v>60912.38</v>
      </c>
      <c r="AE101" s="67">
        <v>58012.72</v>
      </c>
      <c r="AF101" s="67">
        <v>58012.72</v>
      </c>
      <c r="AG101" s="67">
        <v>58012.72</v>
      </c>
      <c r="AH101" s="67">
        <v>58012.72</v>
      </c>
      <c r="AI101" s="67">
        <v>58012.72</v>
      </c>
      <c r="AJ101" s="67">
        <v>58012.72</v>
      </c>
      <c r="AK101" s="67">
        <v>58012.72</v>
      </c>
      <c r="AL101" s="67">
        <v>58012.72</v>
      </c>
      <c r="AM101" s="67">
        <v>58689.31</v>
      </c>
      <c r="AN101" s="67">
        <v>60912.38</v>
      </c>
      <c r="AO101" s="67">
        <v>60912.38</v>
      </c>
      <c r="AP101" s="67">
        <v>60912.38</v>
      </c>
      <c r="AQ101" s="61">
        <f t="shared" si="3"/>
        <v>705528.20999999985</v>
      </c>
      <c r="AR101" s="67">
        <f>AVERAGE(AE101:AP101)</f>
        <v>58794.017499999987</v>
      </c>
      <c r="AS101" s="66">
        <f t="shared" si="6"/>
        <v>705528.20999999985</v>
      </c>
      <c r="AU101" s="68"/>
      <c r="AV101" s="68"/>
    </row>
    <row r="102" spans="1:48" s="61" customFormat="1" ht="15.75" customHeight="1" x14ac:dyDescent="0.15">
      <c r="A102" s="61">
        <v>100</v>
      </c>
      <c r="B102" s="61" t="s">
        <v>42</v>
      </c>
      <c r="C102" s="62" t="s">
        <v>1053</v>
      </c>
      <c r="D102" s="62" t="s">
        <v>1054</v>
      </c>
      <c r="E102" s="61" t="s">
        <v>337</v>
      </c>
      <c r="F102" s="61" t="s">
        <v>913</v>
      </c>
      <c r="G102" s="61" t="s">
        <v>932</v>
      </c>
      <c r="H102" s="61" t="s">
        <v>985</v>
      </c>
      <c r="I102" s="61" t="s">
        <v>40</v>
      </c>
      <c r="J102" s="61" t="s">
        <v>41</v>
      </c>
      <c r="K102" s="61">
        <v>69.010000000000005</v>
      </c>
      <c r="L102" s="64">
        <v>42637</v>
      </c>
      <c r="M102" s="64">
        <v>43639</v>
      </c>
      <c r="N102" s="64">
        <v>43639</v>
      </c>
      <c r="O102" s="65"/>
      <c r="P102" s="64">
        <v>43367</v>
      </c>
      <c r="Q102" s="64">
        <v>43639</v>
      </c>
      <c r="R102" s="66">
        <v>303.39999999999998</v>
      </c>
      <c r="S102" s="67">
        <v>20937.63</v>
      </c>
      <c r="T102" s="67">
        <v>20937.63</v>
      </c>
      <c r="U102" s="67">
        <v>20937.63</v>
      </c>
      <c r="V102" s="67">
        <v>20937.63</v>
      </c>
      <c r="W102" s="67">
        <v>20937.63</v>
      </c>
      <c r="X102" s="67">
        <v>16052.19</v>
      </c>
      <c r="Y102" s="67"/>
      <c r="Z102" s="67"/>
      <c r="AA102" s="67"/>
      <c r="AB102" s="67"/>
      <c r="AC102" s="67"/>
      <c r="AD102" s="67"/>
      <c r="AE102" s="67">
        <v>20937.63</v>
      </c>
      <c r="AF102" s="67">
        <v>20937.63</v>
      </c>
      <c r="AG102" s="67">
        <v>20937.63</v>
      </c>
      <c r="AH102" s="67">
        <v>20937.63</v>
      </c>
      <c r="AI102" s="67">
        <v>20937.63</v>
      </c>
      <c r="AJ102" s="67">
        <v>16052.19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1">
        <f t="shared" si="3"/>
        <v>120740.34000000001</v>
      </c>
      <c r="AR102" s="67">
        <f>AVERAGE(AE102:AJ102)</f>
        <v>20123.390000000003</v>
      </c>
      <c r="AS102" s="66">
        <f t="shared" si="6"/>
        <v>241480.68000000005</v>
      </c>
      <c r="AT102" s="70"/>
      <c r="AU102" s="68"/>
      <c r="AV102" s="68"/>
    </row>
    <row r="103" spans="1:48" s="61" customFormat="1" ht="15.75" customHeight="1" x14ac:dyDescent="0.15">
      <c r="A103" s="61">
        <v>101</v>
      </c>
      <c r="B103" s="61" t="s">
        <v>42</v>
      </c>
      <c r="C103" s="62" t="s">
        <v>1019</v>
      </c>
      <c r="D103" s="62" t="s">
        <v>1055</v>
      </c>
      <c r="E103" s="61" t="s">
        <v>339</v>
      </c>
      <c r="F103" s="61" t="s">
        <v>913</v>
      </c>
      <c r="G103" s="61" t="s">
        <v>932</v>
      </c>
      <c r="H103" s="61" t="s">
        <v>914</v>
      </c>
      <c r="I103" s="61" t="s">
        <v>40</v>
      </c>
      <c r="J103" s="61" t="s">
        <v>53</v>
      </c>
      <c r="K103" s="61">
        <v>131.44</v>
      </c>
      <c r="L103" s="64">
        <v>42637</v>
      </c>
      <c r="M103" s="64">
        <v>43639</v>
      </c>
      <c r="N103" s="64">
        <v>43639</v>
      </c>
      <c r="O103" s="65"/>
      <c r="P103" s="64">
        <v>43367</v>
      </c>
      <c r="Q103" s="64">
        <v>43639</v>
      </c>
      <c r="R103" s="66">
        <v>269.05</v>
      </c>
      <c r="S103" s="67">
        <v>35363.93</v>
      </c>
      <c r="T103" s="67">
        <v>35363.93</v>
      </c>
      <c r="U103" s="67">
        <v>35363.93</v>
      </c>
      <c r="V103" s="67">
        <v>35363.93</v>
      </c>
      <c r="W103" s="67">
        <v>35363.93</v>
      </c>
      <c r="X103" s="67">
        <v>27112.35</v>
      </c>
      <c r="Y103" s="67"/>
      <c r="Z103" s="67"/>
      <c r="AA103" s="67"/>
      <c r="AB103" s="67"/>
      <c r="AC103" s="67"/>
      <c r="AD103" s="67"/>
      <c r="AE103" s="67">
        <v>35363.93</v>
      </c>
      <c r="AF103" s="67">
        <v>35363.93</v>
      </c>
      <c r="AG103" s="67">
        <v>35363.93</v>
      </c>
      <c r="AH103" s="67">
        <v>35363.93</v>
      </c>
      <c r="AI103" s="67">
        <v>35363.93</v>
      </c>
      <c r="AJ103" s="67">
        <v>27112.35</v>
      </c>
      <c r="AK103" s="67">
        <v>0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1">
        <f t="shared" si="3"/>
        <v>203932</v>
      </c>
      <c r="AR103" s="67">
        <f>AVERAGE(AE103:AJ103)</f>
        <v>33988.666666666664</v>
      </c>
      <c r="AS103" s="66">
        <f t="shared" si="6"/>
        <v>407864</v>
      </c>
      <c r="AT103" s="70"/>
      <c r="AU103" s="68"/>
      <c r="AV103" s="68"/>
    </row>
    <row r="104" spans="1:48" s="61" customFormat="1" ht="15.75" customHeight="1" x14ac:dyDescent="0.15">
      <c r="A104" s="61">
        <v>102</v>
      </c>
      <c r="B104" s="61" t="s">
        <v>42</v>
      </c>
      <c r="C104" s="62" t="s">
        <v>1056</v>
      </c>
      <c r="D104" s="62" t="s">
        <v>1057</v>
      </c>
      <c r="E104" s="61" t="s">
        <v>342</v>
      </c>
      <c r="F104" s="61" t="s">
        <v>913</v>
      </c>
      <c r="G104" s="61" t="s">
        <v>932</v>
      </c>
      <c r="H104" s="61" t="s">
        <v>916</v>
      </c>
      <c r="I104" s="61" t="s">
        <v>40</v>
      </c>
      <c r="J104" s="61" t="s">
        <v>47</v>
      </c>
      <c r="K104" s="61">
        <v>59.34</v>
      </c>
      <c r="L104" s="64">
        <v>42948</v>
      </c>
      <c r="M104" s="64">
        <v>43639</v>
      </c>
      <c r="N104" s="64">
        <v>43639</v>
      </c>
      <c r="O104" s="65"/>
      <c r="P104" s="64">
        <v>43313</v>
      </c>
      <c r="Q104" s="64">
        <v>43639</v>
      </c>
      <c r="R104" s="66">
        <v>262.5</v>
      </c>
      <c r="S104" s="67">
        <v>15576.75</v>
      </c>
      <c r="T104" s="67">
        <v>15576.75</v>
      </c>
      <c r="U104" s="67">
        <v>15576.75</v>
      </c>
      <c r="V104" s="67">
        <v>15576.75</v>
      </c>
      <c r="W104" s="67">
        <v>15576.75</v>
      </c>
      <c r="X104" s="67">
        <v>11942.18</v>
      </c>
      <c r="Y104" s="67"/>
      <c r="Z104" s="67"/>
      <c r="AA104" s="67"/>
      <c r="AB104" s="67"/>
      <c r="AC104" s="67"/>
      <c r="AD104" s="67"/>
      <c r="AE104" s="67">
        <v>15576.75</v>
      </c>
      <c r="AF104" s="67">
        <v>15576.75</v>
      </c>
      <c r="AG104" s="67">
        <v>15576.75</v>
      </c>
      <c r="AH104" s="67">
        <v>15576.75</v>
      </c>
      <c r="AI104" s="67">
        <v>15576.75</v>
      </c>
      <c r="AJ104" s="67">
        <v>11942.18</v>
      </c>
      <c r="AK104" s="67">
        <v>0</v>
      </c>
      <c r="AL104" s="67">
        <v>0</v>
      </c>
      <c r="AM104" s="67">
        <v>0</v>
      </c>
      <c r="AN104" s="67">
        <v>0</v>
      </c>
      <c r="AO104" s="67">
        <v>0</v>
      </c>
      <c r="AP104" s="67">
        <v>0</v>
      </c>
      <c r="AQ104" s="61">
        <f t="shared" si="3"/>
        <v>89825.93</v>
      </c>
      <c r="AR104" s="67">
        <f>AVERAGE(AE104:AJ104)</f>
        <v>14970.988333333333</v>
      </c>
      <c r="AS104" s="66">
        <f t="shared" si="6"/>
        <v>179651.86</v>
      </c>
      <c r="AT104" s="70"/>
      <c r="AV104" s="68"/>
    </row>
    <row r="105" spans="1:48" s="61" customFormat="1" ht="15.75" customHeight="1" x14ac:dyDescent="0.15">
      <c r="A105" s="61">
        <v>103</v>
      </c>
      <c r="B105" s="61" t="s">
        <v>910</v>
      </c>
      <c r="C105" s="62" t="s">
        <v>1058</v>
      </c>
      <c r="D105" s="62" t="s">
        <v>1059</v>
      </c>
      <c r="E105" s="61" t="s">
        <v>345</v>
      </c>
      <c r="F105" s="61" t="s">
        <v>913</v>
      </c>
      <c r="G105" s="61" t="s">
        <v>932</v>
      </c>
      <c r="H105" s="61" t="s">
        <v>916</v>
      </c>
      <c r="I105" s="70" t="s">
        <v>102</v>
      </c>
      <c r="J105" s="61" t="s">
        <v>64</v>
      </c>
      <c r="K105" s="61">
        <v>243.69</v>
      </c>
      <c r="L105" s="64">
        <v>42795</v>
      </c>
      <c r="M105" s="64">
        <v>44309</v>
      </c>
      <c r="N105" s="64">
        <v>44309</v>
      </c>
      <c r="O105" s="65"/>
      <c r="P105" s="64">
        <v>43525</v>
      </c>
      <c r="Q105" s="64">
        <v>43890</v>
      </c>
      <c r="R105" s="66">
        <v>198.45</v>
      </c>
      <c r="S105" s="67"/>
      <c r="T105" s="67"/>
      <c r="U105" s="67">
        <v>48360.280500000001</v>
      </c>
      <c r="V105" s="67">
        <v>48360.280500000001</v>
      </c>
      <c r="W105" s="67">
        <v>48360.280500000001</v>
      </c>
      <c r="X105" s="67">
        <v>48360.280500000001</v>
      </c>
      <c r="Y105" s="67">
        <v>48360.280500000001</v>
      </c>
      <c r="Z105" s="67">
        <v>48360.280500000001</v>
      </c>
      <c r="AA105" s="67">
        <v>48360.280500000001</v>
      </c>
      <c r="AB105" s="67">
        <v>48360.280500000001</v>
      </c>
      <c r="AC105" s="67">
        <v>48360.280500000001</v>
      </c>
      <c r="AD105" s="67">
        <v>48360.280500000001</v>
      </c>
      <c r="AE105" s="67">
        <v>0</v>
      </c>
      <c r="AF105" s="67">
        <v>0</v>
      </c>
      <c r="AG105" s="67">
        <v>48360.280500000001</v>
      </c>
      <c r="AH105" s="67">
        <v>48360.280500000001</v>
      </c>
      <c r="AI105" s="67">
        <v>48360.280500000001</v>
      </c>
      <c r="AJ105" s="67">
        <v>48360.280500000001</v>
      </c>
      <c r="AK105" s="67">
        <v>48360.280500000001</v>
      </c>
      <c r="AL105" s="67">
        <v>48360.280500000001</v>
      </c>
      <c r="AM105" s="67">
        <v>48360.280500000001</v>
      </c>
      <c r="AN105" s="67">
        <v>48360.280500000001</v>
      </c>
      <c r="AO105" s="67">
        <v>48360.280500000001</v>
      </c>
      <c r="AP105" s="67">
        <v>48360.280500000001</v>
      </c>
      <c r="AQ105" s="61">
        <f t="shared" si="3"/>
        <v>483602.80499999999</v>
      </c>
      <c r="AR105" s="67">
        <f>AVERAGE(AG105:AP105)</f>
        <v>48360.280500000001</v>
      </c>
      <c r="AS105" s="66">
        <f t="shared" si="6"/>
        <v>580323.36600000004</v>
      </c>
      <c r="AV105" s="68"/>
    </row>
    <row r="106" spans="1:48" s="61" customFormat="1" ht="15.75" customHeight="1" x14ac:dyDescent="0.15">
      <c r="A106" s="61">
        <v>104</v>
      </c>
      <c r="B106" s="61" t="s">
        <v>42</v>
      </c>
      <c r="C106" s="62" t="s">
        <v>1060</v>
      </c>
      <c r="D106" s="62" t="s">
        <v>347</v>
      </c>
      <c r="E106" s="61" t="s">
        <v>348</v>
      </c>
      <c r="F106" s="61" t="s">
        <v>913</v>
      </c>
      <c r="G106" s="61" t="s">
        <v>932</v>
      </c>
      <c r="H106" s="61" t="s">
        <v>921</v>
      </c>
      <c r="I106" s="61" t="s">
        <v>40</v>
      </c>
      <c r="J106" s="61" t="s">
        <v>53</v>
      </c>
      <c r="K106" s="61">
        <v>203.56</v>
      </c>
      <c r="L106" s="64">
        <v>42637</v>
      </c>
      <c r="M106" s="64">
        <v>43639</v>
      </c>
      <c r="N106" s="64">
        <v>43639</v>
      </c>
      <c r="O106" s="65"/>
      <c r="P106" s="64">
        <v>43367</v>
      </c>
      <c r="Q106" s="64">
        <v>43639</v>
      </c>
      <c r="R106" s="66">
        <v>246.15</v>
      </c>
      <c r="S106" s="67">
        <v>50106.29</v>
      </c>
      <c r="T106" s="67">
        <v>50106.29</v>
      </c>
      <c r="U106" s="67">
        <v>50106.29</v>
      </c>
      <c r="V106" s="67">
        <v>50106.29</v>
      </c>
      <c r="W106" s="67">
        <v>50106.29</v>
      </c>
      <c r="X106" s="67">
        <v>38414.83</v>
      </c>
      <c r="Y106" s="67"/>
      <c r="Z106" s="67"/>
      <c r="AA106" s="67"/>
      <c r="AB106" s="67"/>
      <c r="AC106" s="67"/>
      <c r="AD106" s="67"/>
      <c r="AE106" s="67">
        <v>50106.29</v>
      </c>
      <c r="AF106" s="67">
        <v>50106.29</v>
      </c>
      <c r="AG106" s="67">
        <v>50106.29</v>
      </c>
      <c r="AH106" s="67">
        <v>50106.29</v>
      </c>
      <c r="AI106" s="67">
        <v>50106.29</v>
      </c>
      <c r="AJ106" s="67">
        <v>38414.83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1">
        <f t="shared" si="3"/>
        <v>288946.28000000003</v>
      </c>
      <c r="AR106" s="67">
        <f>AVERAGE(AE106:AJ106)</f>
        <v>48157.71333333334</v>
      </c>
      <c r="AS106" s="66">
        <f t="shared" si="6"/>
        <v>577892.56000000006</v>
      </c>
      <c r="AT106" s="70"/>
      <c r="AU106" s="68"/>
      <c r="AV106" s="68"/>
    </row>
    <row r="107" spans="1:48" s="61" customFormat="1" ht="15.75" customHeight="1" x14ac:dyDescent="0.15">
      <c r="A107" s="61">
        <v>105</v>
      </c>
      <c r="B107" s="61" t="s">
        <v>42</v>
      </c>
      <c r="C107" s="62" t="s">
        <v>1061</v>
      </c>
      <c r="D107" s="62" t="s">
        <v>1062</v>
      </c>
      <c r="E107" s="61" t="s">
        <v>351</v>
      </c>
      <c r="F107" s="61" t="s">
        <v>913</v>
      </c>
      <c r="G107" s="61" t="s">
        <v>932</v>
      </c>
      <c r="H107" s="61" t="s">
        <v>916</v>
      </c>
      <c r="I107" s="61" t="s">
        <v>40</v>
      </c>
      <c r="J107" s="61" t="s">
        <v>64</v>
      </c>
      <c r="K107" s="61">
        <v>169.48</v>
      </c>
      <c r="L107" s="64">
        <v>42841</v>
      </c>
      <c r="M107" s="64">
        <v>43639</v>
      </c>
      <c r="N107" s="64">
        <v>43639</v>
      </c>
      <c r="O107" s="65"/>
      <c r="P107" s="64">
        <v>43571</v>
      </c>
      <c r="Q107" s="64">
        <v>43639</v>
      </c>
      <c r="R107" s="66">
        <v>176.4</v>
      </c>
      <c r="S107" s="67">
        <v>28472.639999999999</v>
      </c>
      <c r="T107" s="67">
        <v>28472.639999999999</v>
      </c>
      <c r="U107" s="67">
        <v>28472.639999999999</v>
      </c>
      <c r="V107" s="67">
        <v>29184.46</v>
      </c>
      <c r="W107" s="67">
        <v>29896.27</v>
      </c>
      <c r="X107" s="67">
        <v>22920.48</v>
      </c>
      <c r="Y107" s="67"/>
      <c r="Z107" s="67"/>
      <c r="AA107" s="67"/>
      <c r="AB107" s="67"/>
      <c r="AC107" s="67"/>
      <c r="AD107" s="67"/>
      <c r="AE107" s="67">
        <v>28472.639999999999</v>
      </c>
      <c r="AF107" s="67">
        <v>28472.639999999999</v>
      </c>
      <c r="AG107" s="67">
        <v>28472.639999999999</v>
      </c>
      <c r="AH107" s="67">
        <v>29184.46</v>
      </c>
      <c r="AI107" s="67">
        <v>29896.27</v>
      </c>
      <c r="AJ107" s="67">
        <v>22920.48</v>
      </c>
      <c r="AK107" s="67">
        <v>0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1">
        <f t="shared" si="3"/>
        <v>167419.13</v>
      </c>
      <c r="AR107" s="67">
        <f>AVERAGE(AE107:AJ107)</f>
        <v>27903.188333333335</v>
      </c>
      <c r="AS107" s="66">
        <f t="shared" si="6"/>
        <v>334838.26</v>
      </c>
      <c r="AT107" s="70"/>
      <c r="AV107" s="68"/>
    </row>
    <row r="108" spans="1:48" s="61" customFormat="1" ht="15.75" customHeight="1" x14ac:dyDescent="0.15">
      <c r="A108" s="61">
        <v>106</v>
      </c>
      <c r="B108" s="61" t="s">
        <v>910</v>
      </c>
      <c r="C108" s="62" t="s">
        <v>980</v>
      </c>
      <c r="D108" s="69" t="s">
        <v>352</v>
      </c>
      <c r="E108" s="61">
        <v>1010</v>
      </c>
      <c r="F108" s="61" t="s">
        <v>913</v>
      </c>
      <c r="G108" s="61" t="s">
        <v>932</v>
      </c>
      <c r="H108" s="61" t="s">
        <v>914</v>
      </c>
      <c r="I108" s="61" t="s">
        <v>40</v>
      </c>
      <c r="J108" s="61" t="s">
        <v>53</v>
      </c>
      <c r="K108" s="61">
        <v>73.59</v>
      </c>
      <c r="L108" s="64">
        <v>43525</v>
      </c>
      <c r="M108" s="64">
        <v>43889</v>
      </c>
      <c r="N108" s="64">
        <v>43889</v>
      </c>
      <c r="O108" s="64"/>
      <c r="P108" s="64">
        <v>43525</v>
      </c>
      <c r="Q108" s="64">
        <v>43889</v>
      </c>
      <c r="R108" s="66">
        <v>326.3</v>
      </c>
      <c r="S108" s="67"/>
      <c r="T108" s="67"/>
      <c r="U108" s="67">
        <v>24012.42</v>
      </c>
      <c r="V108" s="67">
        <v>24012.42</v>
      </c>
      <c r="W108" s="67">
        <v>24012.42</v>
      </c>
      <c r="X108" s="67">
        <v>24012.42</v>
      </c>
      <c r="Y108" s="67">
        <v>24012.42</v>
      </c>
      <c r="Z108" s="67">
        <v>24012.42</v>
      </c>
      <c r="AA108" s="67">
        <v>24012.42</v>
      </c>
      <c r="AB108" s="67">
        <v>24012.42</v>
      </c>
      <c r="AC108" s="67">
        <v>24012.42</v>
      </c>
      <c r="AD108" s="67">
        <v>24012.42</v>
      </c>
      <c r="AE108" s="67">
        <v>0</v>
      </c>
      <c r="AF108" s="67">
        <v>0</v>
      </c>
      <c r="AG108" s="67">
        <v>24012.42</v>
      </c>
      <c r="AH108" s="67">
        <v>24012.42</v>
      </c>
      <c r="AI108" s="67">
        <v>24012.42</v>
      </c>
      <c r="AJ108" s="67">
        <v>24012.42</v>
      </c>
      <c r="AK108" s="67">
        <v>24012.42</v>
      </c>
      <c r="AL108" s="67">
        <v>24012.42</v>
      </c>
      <c r="AM108" s="67">
        <v>24012.42</v>
      </c>
      <c r="AN108" s="67">
        <v>24012.42</v>
      </c>
      <c r="AO108" s="67">
        <v>24012.42</v>
      </c>
      <c r="AP108" s="67">
        <v>24012.42</v>
      </c>
      <c r="AQ108" s="61">
        <f t="shared" si="3"/>
        <v>240124.19999999995</v>
      </c>
      <c r="AR108" s="67">
        <f>AVERAGE(AG108:AP108)</f>
        <v>24012.419999999995</v>
      </c>
      <c r="AS108" s="66">
        <f t="shared" si="6"/>
        <v>288149.03999999992</v>
      </c>
      <c r="AU108" s="68"/>
      <c r="AV108" s="68"/>
    </row>
    <row r="109" spans="1:48" s="61" customFormat="1" ht="15.75" customHeight="1" x14ac:dyDescent="0.15">
      <c r="A109" s="61">
        <v>107</v>
      </c>
      <c r="B109" s="61" t="s">
        <v>42</v>
      </c>
      <c r="C109" s="62" t="s">
        <v>1063</v>
      </c>
      <c r="D109" s="62" t="s">
        <v>354</v>
      </c>
      <c r="E109" s="61" t="s">
        <v>355</v>
      </c>
      <c r="F109" s="61" t="s">
        <v>913</v>
      </c>
      <c r="G109" s="61" t="s">
        <v>932</v>
      </c>
      <c r="H109" s="61" t="s">
        <v>914</v>
      </c>
      <c r="I109" s="61" t="s">
        <v>40</v>
      </c>
      <c r="J109" s="61" t="s">
        <v>53</v>
      </c>
      <c r="K109" s="61">
        <v>194.69</v>
      </c>
      <c r="L109" s="64">
        <v>43405</v>
      </c>
      <c r="M109" s="64">
        <v>43639</v>
      </c>
      <c r="N109" s="64">
        <v>43639</v>
      </c>
      <c r="O109" s="65">
        <f>R109*K109*2</f>
        <v>106993.83639999999</v>
      </c>
      <c r="P109" s="64">
        <v>43405</v>
      </c>
      <c r="Q109" s="64">
        <v>43639</v>
      </c>
      <c r="R109" s="66">
        <v>274.77999999999997</v>
      </c>
      <c r="S109" s="67">
        <v>53496.92</v>
      </c>
      <c r="T109" s="67">
        <v>53496.92</v>
      </c>
      <c r="U109" s="67">
        <v>53496.92</v>
      </c>
      <c r="V109" s="67">
        <v>53496.92</v>
      </c>
      <c r="W109" s="67">
        <v>53496.92</v>
      </c>
      <c r="X109" s="67">
        <v>41014.300000000003</v>
      </c>
      <c r="Y109" s="67"/>
      <c r="Z109" s="67"/>
      <c r="AA109" s="67"/>
      <c r="AB109" s="67"/>
      <c r="AC109" s="67"/>
      <c r="AD109" s="67"/>
      <c r="AE109" s="67">
        <v>53496.92</v>
      </c>
      <c r="AF109" s="67">
        <v>53496.92</v>
      </c>
      <c r="AG109" s="67">
        <v>53496.92</v>
      </c>
      <c r="AH109" s="67">
        <v>53496.92</v>
      </c>
      <c r="AI109" s="67">
        <v>53496.92</v>
      </c>
      <c r="AJ109" s="67">
        <v>41014.300000000003</v>
      </c>
      <c r="AK109" s="67">
        <v>0</v>
      </c>
      <c r="AL109" s="67">
        <v>0</v>
      </c>
      <c r="AM109" s="67">
        <v>0</v>
      </c>
      <c r="AN109" s="67">
        <v>0</v>
      </c>
      <c r="AO109" s="67">
        <v>0</v>
      </c>
      <c r="AP109" s="67">
        <v>0</v>
      </c>
      <c r="AQ109" s="61">
        <f t="shared" si="3"/>
        <v>308498.89999999997</v>
      </c>
      <c r="AR109" s="67">
        <f>AVERAGE(AE109:AJ109)</f>
        <v>51416.48333333333</v>
      </c>
      <c r="AS109" s="66">
        <f t="shared" si="6"/>
        <v>616997.79999999993</v>
      </c>
      <c r="AT109" s="70"/>
      <c r="AU109" s="68"/>
      <c r="AV109" s="68"/>
    </row>
    <row r="110" spans="1:48" s="61" customFormat="1" ht="15.75" customHeight="1" x14ac:dyDescent="0.15">
      <c r="A110" s="61">
        <v>108</v>
      </c>
      <c r="B110" s="61" t="s">
        <v>910</v>
      </c>
      <c r="C110" s="62" t="s">
        <v>1064</v>
      </c>
      <c r="D110" s="62" t="s">
        <v>1065</v>
      </c>
      <c r="E110" s="61" t="s">
        <v>358</v>
      </c>
      <c r="F110" s="61" t="s">
        <v>913</v>
      </c>
      <c r="G110" s="61" t="s">
        <v>1066</v>
      </c>
      <c r="H110" s="61" t="s">
        <v>921</v>
      </c>
      <c r="I110" s="61" t="s">
        <v>40</v>
      </c>
      <c r="J110" s="61" t="s">
        <v>41</v>
      </c>
      <c r="K110" s="61">
        <v>154.02000000000001</v>
      </c>
      <c r="L110" s="64">
        <v>43389</v>
      </c>
      <c r="M110" s="64">
        <v>44484</v>
      </c>
      <c r="N110" s="64">
        <v>44484</v>
      </c>
      <c r="O110" s="65">
        <f>R110*K110*3</f>
        <v>124756.20000000001</v>
      </c>
      <c r="P110" s="64">
        <v>43389</v>
      </c>
      <c r="Q110" s="64">
        <v>43753</v>
      </c>
      <c r="R110" s="66">
        <v>270</v>
      </c>
      <c r="S110" s="67">
        <v>41585.4</v>
      </c>
      <c r="T110" s="67">
        <v>41585.4</v>
      </c>
      <c r="U110" s="67">
        <v>41585.4</v>
      </c>
      <c r="V110" s="67">
        <v>41585.4</v>
      </c>
      <c r="W110" s="67">
        <v>41585.4</v>
      </c>
      <c r="X110" s="67">
        <v>41585.4</v>
      </c>
      <c r="Y110" s="67">
        <v>41585.4</v>
      </c>
      <c r="Z110" s="67">
        <v>41585.4</v>
      </c>
      <c r="AA110" s="67">
        <v>41585.4</v>
      </c>
      <c r="AB110" s="67">
        <v>43040.889000000003</v>
      </c>
      <c r="AC110" s="67">
        <v>44496.377999999997</v>
      </c>
      <c r="AD110" s="67">
        <v>44496.377999999997</v>
      </c>
      <c r="AE110" s="67">
        <v>41585.4</v>
      </c>
      <c r="AF110" s="67">
        <v>41585.4</v>
      </c>
      <c r="AG110" s="67">
        <v>41585.4</v>
      </c>
      <c r="AH110" s="67">
        <v>41585.4</v>
      </c>
      <c r="AI110" s="67">
        <v>41585.4</v>
      </c>
      <c r="AJ110" s="67">
        <v>41585.4</v>
      </c>
      <c r="AK110" s="67">
        <v>41585.4</v>
      </c>
      <c r="AL110" s="67">
        <v>41585.4</v>
      </c>
      <c r="AM110" s="67">
        <v>41585.4</v>
      </c>
      <c r="AN110" s="67">
        <v>43040.889000000003</v>
      </c>
      <c r="AO110" s="67">
        <v>44496.377999999997</v>
      </c>
      <c r="AP110" s="67">
        <v>44496.377999999997</v>
      </c>
      <c r="AQ110" s="61">
        <f t="shared" si="3"/>
        <v>506302.24500000011</v>
      </c>
      <c r="AR110" s="67">
        <f>AVERAGE(AE110:AP110)</f>
        <v>42191.853750000009</v>
      </c>
      <c r="AS110" s="66">
        <f t="shared" si="6"/>
        <v>506302.24500000011</v>
      </c>
      <c r="AU110" s="68"/>
      <c r="AV110" s="68"/>
    </row>
    <row r="111" spans="1:48" s="61" customFormat="1" ht="15.75" customHeight="1" x14ac:dyDescent="0.15">
      <c r="A111" s="61">
        <v>109</v>
      </c>
      <c r="B111" s="61" t="s">
        <v>910</v>
      </c>
      <c r="C111" s="62" t="s">
        <v>1067</v>
      </c>
      <c r="D111" s="62" t="s">
        <v>1068</v>
      </c>
      <c r="E111" s="61" t="s">
        <v>362</v>
      </c>
      <c r="F111" s="61" t="s">
        <v>913</v>
      </c>
      <c r="G111" s="61" t="s">
        <v>932</v>
      </c>
      <c r="H111" s="61" t="s">
        <v>914</v>
      </c>
      <c r="I111" s="61" t="s">
        <v>40</v>
      </c>
      <c r="J111" s="61" t="s">
        <v>53</v>
      </c>
      <c r="K111" s="61">
        <v>191.52</v>
      </c>
      <c r="L111" s="64">
        <v>43389</v>
      </c>
      <c r="M111" s="64">
        <v>44484</v>
      </c>
      <c r="N111" s="64">
        <v>44484</v>
      </c>
      <c r="O111" s="65">
        <f>R111*K111*3</f>
        <v>143640</v>
      </c>
      <c r="P111" s="64">
        <v>43389</v>
      </c>
      <c r="Q111" s="64">
        <v>43753</v>
      </c>
      <c r="R111" s="66">
        <v>250</v>
      </c>
      <c r="S111" s="67">
        <v>47880</v>
      </c>
      <c r="T111" s="67">
        <v>47880</v>
      </c>
      <c r="U111" s="67">
        <v>47880</v>
      </c>
      <c r="V111" s="67">
        <v>47880</v>
      </c>
      <c r="W111" s="67">
        <v>47880</v>
      </c>
      <c r="X111" s="67">
        <v>47880</v>
      </c>
      <c r="Y111" s="67">
        <v>47880</v>
      </c>
      <c r="Z111" s="67">
        <v>47880</v>
      </c>
      <c r="AA111" s="67">
        <v>47880</v>
      </c>
      <c r="AB111" s="67">
        <v>49555.8</v>
      </c>
      <c r="AC111" s="67">
        <v>51231.6</v>
      </c>
      <c r="AD111" s="67">
        <v>51231.6</v>
      </c>
      <c r="AE111" s="67">
        <v>47880</v>
      </c>
      <c r="AF111" s="67">
        <v>47880</v>
      </c>
      <c r="AG111" s="67">
        <v>47880</v>
      </c>
      <c r="AH111" s="67">
        <v>47880</v>
      </c>
      <c r="AI111" s="67">
        <v>47880</v>
      </c>
      <c r="AJ111" s="67">
        <v>47880</v>
      </c>
      <c r="AK111" s="67">
        <v>47880</v>
      </c>
      <c r="AL111" s="67">
        <v>47880</v>
      </c>
      <c r="AM111" s="67">
        <v>47880</v>
      </c>
      <c r="AN111" s="67">
        <v>49555.8</v>
      </c>
      <c r="AO111" s="67">
        <v>51231.6</v>
      </c>
      <c r="AP111" s="67">
        <v>51231.6</v>
      </c>
      <c r="AQ111" s="61">
        <f t="shared" si="3"/>
        <v>582939</v>
      </c>
      <c r="AR111" s="67">
        <f>AVERAGE(AE111:AP111)</f>
        <v>48578.25</v>
      </c>
      <c r="AS111" s="66">
        <f t="shared" si="6"/>
        <v>582939</v>
      </c>
      <c r="AU111" s="68"/>
      <c r="AV111" s="68"/>
    </row>
    <row r="112" spans="1:48" s="61" customFormat="1" ht="15.75" customHeight="1" x14ac:dyDescent="0.15">
      <c r="A112" s="61">
        <v>110</v>
      </c>
      <c r="B112" s="63" t="s">
        <v>42</v>
      </c>
      <c r="C112" s="62" t="s">
        <v>1069</v>
      </c>
      <c r="D112" s="69" t="s">
        <v>364</v>
      </c>
      <c r="E112" s="61" t="s">
        <v>365</v>
      </c>
      <c r="F112" s="61" t="s">
        <v>913</v>
      </c>
      <c r="G112" s="61" t="s">
        <v>1066</v>
      </c>
      <c r="H112" s="61" t="s">
        <v>916</v>
      </c>
      <c r="I112" s="61" t="s">
        <v>40</v>
      </c>
      <c r="J112" s="61" t="s">
        <v>64</v>
      </c>
      <c r="K112" s="61">
        <v>185.04</v>
      </c>
      <c r="L112" s="64">
        <v>43405</v>
      </c>
      <c r="M112" s="64">
        <v>44428</v>
      </c>
      <c r="N112" s="64">
        <v>43585</v>
      </c>
      <c r="O112" s="65">
        <f>R112*K112*2</f>
        <v>55512</v>
      </c>
      <c r="P112" s="64">
        <v>43405</v>
      </c>
      <c r="Q112" s="64">
        <v>43769</v>
      </c>
      <c r="R112" s="66">
        <v>150</v>
      </c>
      <c r="S112" s="67">
        <v>27756</v>
      </c>
      <c r="T112" s="67">
        <v>27756</v>
      </c>
      <c r="U112" s="67">
        <v>27756</v>
      </c>
      <c r="V112" s="67">
        <v>27756</v>
      </c>
      <c r="W112" s="67"/>
      <c r="X112" s="67"/>
      <c r="Y112" s="67"/>
      <c r="Z112" s="67"/>
      <c r="AA112" s="67"/>
      <c r="AB112" s="67"/>
      <c r="AC112" s="67"/>
      <c r="AD112" s="67"/>
      <c r="AE112" s="67">
        <v>21588</v>
      </c>
      <c r="AF112" s="67">
        <v>27756</v>
      </c>
      <c r="AG112" s="67">
        <v>27756</v>
      </c>
      <c r="AH112" s="67">
        <v>27756</v>
      </c>
      <c r="AI112" s="67">
        <v>0</v>
      </c>
      <c r="AJ112" s="67">
        <v>0</v>
      </c>
      <c r="AK112" s="67">
        <v>0</v>
      </c>
      <c r="AL112" s="67">
        <v>0</v>
      </c>
      <c r="AM112" s="67">
        <v>0</v>
      </c>
      <c r="AN112" s="67">
        <v>0</v>
      </c>
      <c r="AO112" s="67">
        <v>0</v>
      </c>
      <c r="AP112" s="67">
        <v>0</v>
      </c>
      <c r="AQ112" s="61">
        <f t="shared" si="3"/>
        <v>104856</v>
      </c>
      <c r="AR112" s="67">
        <f>AVERAGE(AE112:AH112)</f>
        <v>26214</v>
      </c>
      <c r="AS112" s="66">
        <f t="shared" si="6"/>
        <v>314568</v>
      </c>
      <c r="AT112" s="70"/>
      <c r="AV112" s="68"/>
    </row>
    <row r="113" spans="1:48" s="61" customFormat="1" ht="15.75" customHeight="1" x14ac:dyDescent="0.15">
      <c r="A113" s="61">
        <v>111</v>
      </c>
      <c r="B113" s="61" t="s">
        <v>910</v>
      </c>
      <c r="C113" s="62" t="s">
        <v>1070</v>
      </c>
      <c r="D113" s="62" t="s">
        <v>1071</v>
      </c>
      <c r="E113" s="61" t="s">
        <v>368</v>
      </c>
      <c r="F113" s="61" t="s">
        <v>913</v>
      </c>
      <c r="G113" s="61" t="s">
        <v>932</v>
      </c>
      <c r="H113" s="61" t="s">
        <v>916</v>
      </c>
      <c r="I113" s="61" t="s">
        <v>40</v>
      </c>
      <c r="J113" s="61" t="s">
        <v>47</v>
      </c>
      <c r="K113" s="61">
        <v>69.14</v>
      </c>
      <c r="L113" s="64">
        <v>43556</v>
      </c>
      <c r="M113" s="64">
        <v>44651</v>
      </c>
      <c r="N113" s="64">
        <v>44651</v>
      </c>
      <c r="O113" s="64"/>
      <c r="P113" s="64">
        <v>43556</v>
      </c>
      <c r="Q113" s="64">
        <v>43921</v>
      </c>
      <c r="R113" s="66">
        <v>255</v>
      </c>
      <c r="S113" s="67"/>
      <c r="T113" s="67"/>
      <c r="U113" s="67"/>
      <c r="V113" s="67">
        <v>17630.7</v>
      </c>
      <c r="W113" s="67">
        <v>17630.7</v>
      </c>
      <c r="X113" s="67">
        <v>17630.7</v>
      </c>
      <c r="Y113" s="67">
        <v>17630.7</v>
      </c>
      <c r="Z113" s="67">
        <v>17630.7</v>
      </c>
      <c r="AA113" s="67">
        <v>17630.7</v>
      </c>
      <c r="AB113" s="67">
        <v>17630.7</v>
      </c>
      <c r="AC113" s="67">
        <v>17630.7</v>
      </c>
      <c r="AD113" s="67">
        <v>17630.7</v>
      </c>
      <c r="AE113" s="67">
        <v>0</v>
      </c>
      <c r="AF113" s="67">
        <v>0</v>
      </c>
      <c r="AG113" s="67">
        <v>0</v>
      </c>
      <c r="AH113" s="67">
        <v>17630.7</v>
      </c>
      <c r="AI113" s="67">
        <v>17630.7</v>
      </c>
      <c r="AJ113" s="67">
        <v>17630.7</v>
      </c>
      <c r="AK113" s="67">
        <v>17630.7</v>
      </c>
      <c r="AL113" s="67">
        <v>17630.7</v>
      </c>
      <c r="AM113" s="67">
        <v>17630.7</v>
      </c>
      <c r="AN113" s="67">
        <v>17630.7</v>
      </c>
      <c r="AO113" s="67">
        <v>17630.7</v>
      </c>
      <c r="AP113" s="67">
        <v>17630.7</v>
      </c>
      <c r="AQ113" s="61">
        <f t="shared" si="3"/>
        <v>158676.30000000002</v>
      </c>
      <c r="AR113" s="67">
        <f>AVERAGE(AH113:AP113)</f>
        <v>17630.7</v>
      </c>
      <c r="AS113" s="66">
        <f t="shared" si="6"/>
        <v>211568.40000000002</v>
      </c>
    </row>
    <row r="114" spans="1:48" s="61" customFormat="1" ht="15.75" customHeight="1" x14ac:dyDescent="0.15">
      <c r="A114" s="61">
        <v>112</v>
      </c>
      <c r="B114" s="63" t="s">
        <v>42</v>
      </c>
      <c r="C114" s="62" t="s">
        <v>1072</v>
      </c>
      <c r="D114" s="62" t="s">
        <v>1073</v>
      </c>
      <c r="E114" s="61" t="s">
        <v>371</v>
      </c>
      <c r="F114" s="61" t="s">
        <v>913</v>
      </c>
      <c r="G114" s="61" t="s">
        <v>932</v>
      </c>
      <c r="H114" s="61" t="s">
        <v>952</v>
      </c>
      <c r="I114" s="61" t="s">
        <v>102</v>
      </c>
      <c r="J114" s="61" t="s">
        <v>47</v>
      </c>
      <c r="K114" s="61">
        <v>63.11</v>
      </c>
      <c r="L114" s="64">
        <v>43344</v>
      </c>
      <c r="M114" s="64">
        <v>43708</v>
      </c>
      <c r="N114" s="64">
        <v>43555</v>
      </c>
      <c r="O114" s="65">
        <f t="shared" ref="O114:O127" si="9">R114*K114*4</f>
        <v>57051.44</v>
      </c>
      <c r="P114" s="64">
        <v>43344</v>
      </c>
      <c r="Q114" s="64">
        <v>43708</v>
      </c>
      <c r="R114" s="66">
        <v>226</v>
      </c>
      <c r="S114" s="67">
        <v>14262.86</v>
      </c>
      <c r="T114" s="67">
        <v>14262.86</v>
      </c>
      <c r="U114" s="67">
        <v>14262.86</v>
      </c>
      <c r="V114" s="67"/>
      <c r="W114" s="67"/>
      <c r="X114" s="67"/>
      <c r="Y114" s="67"/>
      <c r="Z114" s="67"/>
      <c r="AA114" s="67"/>
      <c r="AB114" s="67"/>
      <c r="AC114" s="67"/>
      <c r="AD114" s="67"/>
      <c r="AE114" s="67">
        <v>14262.86</v>
      </c>
      <c r="AF114" s="67">
        <v>14262.86</v>
      </c>
      <c r="AG114" s="67">
        <v>14262.86</v>
      </c>
      <c r="AH114" s="67">
        <v>0</v>
      </c>
      <c r="AI114" s="67">
        <v>0</v>
      </c>
      <c r="AJ114" s="67">
        <v>0</v>
      </c>
      <c r="AK114" s="67">
        <v>0</v>
      </c>
      <c r="AL114" s="67">
        <v>0</v>
      </c>
      <c r="AM114" s="67">
        <v>0</v>
      </c>
      <c r="AN114" s="67">
        <v>0</v>
      </c>
      <c r="AO114" s="67">
        <v>0</v>
      </c>
      <c r="AP114" s="67">
        <v>0</v>
      </c>
      <c r="AQ114" s="61">
        <f t="shared" si="3"/>
        <v>42788.58</v>
      </c>
      <c r="AR114" s="67">
        <f>AVERAGE(AE114:AG114)</f>
        <v>14262.86</v>
      </c>
      <c r="AS114" s="66">
        <f t="shared" si="6"/>
        <v>171154.32</v>
      </c>
      <c r="AT114" s="70"/>
      <c r="AV114" s="68"/>
    </row>
    <row r="115" spans="1:48" s="61" customFormat="1" ht="15.75" customHeight="1" x14ac:dyDescent="0.15">
      <c r="A115" s="61">
        <v>113</v>
      </c>
      <c r="B115" s="61" t="s">
        <v>910</v>
      </c>
      <c r="C115" s="62" t="s">
        <v>1074</v>
      </c>
      <c r="D115" s="62" t="s">
        <v>1075</v>
      </c>
      <c r="E115" s="61" t="s">
        <v>374</v>
      </c>
      <c r="F115" s="61" t="s">
        <v>913</v>
      </c>
      <c r="G115" s="61" t="s">
        <v>932</v>
      </c>
      <c r="H115" s="61" t="s">
        <v>916</v>
      </c>
      <c r="I115" s="61" t="s">
        <v>40</v>
      </c>
      <c r="J115" s="61" t="s">
        <v>64</v>
      </c>
      <c r="K115" s="61">
        <v>205.46</v>
      </c>
      <c r="L115" s="64">
        <v>43344</v>
      </c>
      <c r="M115" s="64">
        <v>45169</v>
      </c>
      <c r="N115" s="64">
        <v>45169</v>
      </c>
      <c r="O115" s="65">
        <f t="shared" si="9"/>
        <v>131494.39999999999</v>
      </c>
      <c r="P115" s="64">
        <v>43344</v>
      </c>
      <c r="Q115" s="64">
        <v>43708</v>
      </c>
      <c r="R115" s="66">
        <v>160</v>
      </c>
      <c r="S115" s="67">
        <v>32873.599999999999</v>
      </c>
      <c r="T115" s="67">
        <v>32873.599999999999</v>
      </c>
      <c r="U115" s="67">
        <v>32873.599999999999</v>
      </c>
      <c r="V115" s="67">
        <v>32873.599999999999</v>
      </c>
      <c r="W115" s="67">
        <v>32873.599999999999</v>
      </c>
      <c r="X115" s="67">
        <v>32873.599999999999</v>
      </c>
      <c r="Y115" s="67">
        <v>32873.599999999999</v>
      </c>
      <c r="Z115" s="67">
        <v>32873.599999999999</v>
      </c>
      <c r="AA115" s="67">
        <v>34517.279999999999</v>
      </c>
      <c r="AB115" s="67">
        <v>34517.279999999999</v>
      </c>
      <c r="AC115" s="67">
        <v>34517.279999999999</v>
      </c>
      <c r="AD115" s="67">
        <v>34517.279999999999</v>
      </c>
      <c r="AE115" s="67">
        <v>32873.599999999999</v>
      </c>
      <c r="AF115" s="67">
        <v>32873.599999999999</v>
      </c>
      <c r="AG115" s="67">
        <v>32873.599999999999</v>
      </c>
      <c r="AH115" s="67">
        <v>32873.599999999999</v>
      </c>
      <c r="AI115" s="67">
        <v>32873.599999999999</v>
      </c>
      <c r="AJ115" s="67">
        <v>32873.599999999999</v>
      </c>
      <c r="AK115" s="67">
        <v>32873.599999999999</v>
      </c>
      <c r="AL115" s="67">
        <v>32873.599999999999</v>
      </c>
      <c r="AM115" s="67">
        <v>34517.279999999999</v>
      </c>
      <c r="AN115" s="67">
        <v>34517.279999999999</v>
      </c>
      <c r="AO115" s="67">
        <v>34517.279999999999</v>
      </c>
      <c r="AP115" s="67">
        <v>34517.279999999999</v>
      </c>
      <c r="AQ115" s="61">
        <f t="shared" ref="AQ115:AQ178" si="10">SUM(AE115:AP115)</f>
        <v>401057.92000000004</v>
      </c>
      <c r="AR115" s="67">
        <f>AVERAGE(AE115:AP115)</f>
        <v>33421.493333333339</v>
      </c>
      <c r="AS115" s="66">
        <f t="shared" si="6"/>
        <v>401057.92000000004</v>
      </c>
    </row>
    <row r="116" spans="1:48" s="61" customFormat="1" ht="15.75" customHeight="1" x14ac:dyDescent="0.15">
      <c r="A116" s="61">
        <v>114</v>
      </c>
      <c r="B116" s="63" t="s">
        <v>42</v>
      </c>
      <c r="C116" s="69" t="s">
        <v>375</v>
      </c>
      <c r="D116" s="62" t="s">
        <v>1076</v>
      </c>
      <c r="E116" s="61" t="s">
        <v>377</v>
      </c>
      <c r="F116" s="61" t="s">
        <v>913</v>
      </c>
      <c r="G116" s="61" t="s">
        <v>932</v>
      </c>
      <c r="H116" s="61" t="s">
        <v>916</v>
      </c>
      <c r="I116" s="70" t="s">
        <v>102</v>
      </c>
      <c r="J116" s="61" t="s">
        <v>64</v>
      </c>
      <c r="K116" s="61">
        <v>150.52000000000001</v>
      </c>
      <c r="L116" s="64">
        <v>43364</v>
      </c>
      <c r="M116" s="64">
        <v>44428</v>
      </c>
      <c r="N116" s="64">
        <v>43585</v>
      </c>
      <c r="O116" s="65">
        <f t="shared" si="9"/>
        <v>96332.800000000003</v>
      </c>
      <c r="P116" s="64">
        <v>43364</v>
      </c>
      <c r="Q116" s="64">
        <v>43728</v>
      </c>
      <c r="R116" s="66">
        <v>160</v>
      </c>
      <c r="S116" s="67">
        <v>24083.200000000001</v>
      </c>
      <c r="T116" s="67">
        <v>24083.200000000001</v>
      </c>
      <c r="U116" s="67">
        <v>24083.200000000001</v>
      </c>
      <c r="V116" s="67">
        <v>24083.200000000001</v>
      </c>
      <c r="W116" s="67"/>
      <c r="X116" s="67"/>
      <c r="Y116" s="67"/>
      <c r="Z116" s="67"/>
      <c r="AA116" s="67"/>
      <c r="AB116" s="67"/>
      <c r="AC116" s="67"/>
      <c r="AD116" s="67"/>
      <c r="AE116" s="67">
        <v>16055.4666666667</v>
      </c>
      <c r="AF116" s="67">
        <v>16055.4666666667</v>
      </c>
      <c r="AG116" s="67">
        <v>16055.4666666667</v>
      </c>
      <c r="AH116" s="67">
        <v>24083.200000000001</v>
      </c>
      <c r="AI116" s="67">
        <v>0</v>
      </c>
      <c r="AJ116" s="67">
        <v>0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1">
        <f t="shared" si="10"/>
        <v>72249.600000000093</v>
      </c>
      <c r="AR116" s="67">
        <f>AVERAGE(AE116:AH116)</f>
        <v>18062.400000000023</v>
      </c>
      <c r="AS116" s="66">
        <f t="shared" si="6"/>
        <v>216748.80000000028</v>
      </c>
      <c r="AT116" s="70"/>
      <c r="AV116" s="68"/>
    </row>
    <row r="117" spans="1:48" s="61" customFormat="1" ht="15.75" customHeight="1" x14ac:dyDescent="0.15">
      <c r="A117" s="61">
        <v>115</v>
      </c>
      <c r="B117" s="61" t="s">
        <v>910</v>
      </c>
      <c r="C117" s="62" t="s">
        <v>1077</v>
      </c>
      <c r="D117" s="62" t="s">
        <v>1078</v>
      </c>
      <c r="E117" s="61" t="s">
        <v>380</v>
      </c>
      <c r="F117" s="61" t="s">
        <v>913</v>
      </c>
      <c r="G117" s="61" t="s">
        <v>932</v>
      </c>
      <c r="H117" s="61" t="s">
        <v>916</v>
      </c>
      <c r="I117" s="61" t="s">
        <v>40</v>
      </c>
      <c r="J117" s="61" t="s">
        <v>64</v>
      </c>
      <c r="K117" s="61">
        <v>228.05</v>
      </c>
      <c r="L117" s="64">
        <v>43344</v>
      </c>
      <c r="M117" s="64">
        <v>45169</v>
      </c>
      <c r="N117" s="64">
        <v>45169</v>
      </c>
      <c r="O117" s="65">
        <f t="shared" si="9"/>
        <v>134093.4</v>
      </c>
      <c r="P117" s="64">
        <v>43344</v>
      </c>
      <c r="Q117" s="64">
        <v>43708</v>
      </c>
      <c r="R117" s="66">
        <v>147</v>
      </c>
      <c r="S117" s="67">
        <v>33523.35</v>
      </c>
      <c r="T117" s="67">
        <v>33523.35</v>
      </c>
      <c r="U117" s="67">
        <v>33523.35</v>
      </c>
      <c r="V117" s="67">
        <v>33523.35</v>
      </c>
      <c r="W117" s="67">
        <v>33523.35</v>
      </c>
      <c r="X117" s="67">
        <v>33523.35</v>
      </c>
      <c r="Y117" s="67">
        <v>33523.35</v>
      </c>
      <c r="Z117" s="67">
        <v>33523.35</v>
      </c>
      <c r="AA117" s="67">
        <v>35199.517500000002</v>
      </c>
      <c r="AB117" s="67">
        <v>35199.517500000002</v>
      </c>
      <c r="AC117" s="67">
        <v>35199.517500000002</v>
      </c>
      <c r="AD117" s="67">
        <v>35199.517500000002</v>
      </c>
      <c r="AE117" s="67">
        <v>33523.35</v>
      </c>
      <c r="AF117" s="67">
        <v>33523.35</v>
      </c>
      <c r="AG117" s="67">
        <v>33523.35</v>
      </c>
      <c r="AH117" s="67">
        <v>33523.35</v>
      </c>
      <c r="AI117" s="67">
        <v>33523.35</v>
      </c>
      <c r="AJ117" s="67">
        <v>33523.35</v>
      </c>
      <c r="AK117" s="67">
        <v>33523.35</v>
      </c>
      <c r="AL117" s="67">
        <v>33523.35</v>
      </c>
      <c r="AM117" s="67">
        <v>35199.517500000002</v>
      </c>
      <c r="AN117" s="67">
        <v>35199.517500000002</v>
      </c>
      <c r="AO117" s="67">
        <v>35199.517500000002</v>
      </c>
      <c r="AP117" s="67">
        <v>35199.517500000002</v>
      </c>
      <c r="AQ117" s="61">
        <f t="shared" si="10"/>
        <v>408984.87000000005</v>
      </c>
      <c r="AR117" s="67">
        <f>AVERAGE(AE117:AP117)</f>
        <v>34082.072500000002</v>
      </c>
      <c r="AS117" s="66">
        <f t="shared" si="6"/>
        <v>408984.87</v>
      </c>
    </row>
    <row r="118" spans="1:48" s="61" customFormat="1" ht="15.75" customHeight="1" x14ac:dyDescent="0.15">
      <c r="A118" s="61">
        <v>116</v>
      </c>
      <c r="B118" s="61" t="s">
        <v>910</v>
      </c>
      <c r="C118" s="69" t="s">
        <v>381</v>
      </c>
      <c r="D118" s="62" t="s">
        <v>382</v>
      </c>
      <c r="E118" s="61" t="s">
        <v>383</v>
      </c>
      <c r="F118" s="61" t="s">
        <v>913</v>
      </c>
      <c r="G118" s="61" t="s">
        <v>932</v>
      </c>
      <c r="H118" s="61" t="s">
        <v>921</v>
      </c>
      <c r="I118" s="61" t="s">
        <v>40</v>
      </c>
      <c r="J118" s="61" t="s">
        <v>41</v>
      </c>
      <c r="K118" s="61">
        <v>118.76</v>
      </c>
      <c r="L118" s="64">
        <v>43344</v>
      </c>
      <c r="M118" s="64">
        <v>44439</v>
      </c>
      <c r="N118" s="64">
        <v>44439</v>
      </c>
      <c r="O118" s="65">
        <f t="shared" si="9"/>
        <v>125885.6</v>
      </c>
      <c r="P118" s="64">
        <v>43344</v>
      </c>
      <c r="Q118" s="64">
        <v>43708</v>
      </c>
      <c r="R118" s="66">
        <v>265</v>
      </c>
      <c r="S118" s="67">
        <v>31471.4</v>
      </c>
      <c r="T118" s="67">
        <v>31471.4</v>
      </c>
      <c r="U118" s="67">
        <v>31471.4</v>
      </c>
      <c r="V118" s="67">
        <v>31471.4</v>
      </c>
      <c r="W118" s="67">
        <v>31471.4</v>
      </c>
      <c r="X118" s="67">
        <v>31471.4</v>
      </c>
      <c r="Y118" s="67">
        <v>31471.4</v>
      </c>
      <c r="Z118" s="67">
        <v>31471.4</v>
      </c>
      <c r="AA118" s="67">
        <v>33674.398000000001</v>
      </c>
      <c r="AB118" s="67">
        <v>33674.398000000001</v>
      </c>
      <c r="AC118" s="67">
        <v>33674.398000000001</v>
      </c>
      <c r="AD118" s="67">
        <v>33674.398000000001</v>
      </c>
      <c r="AE118" s="67">
        <v>31471.4</v>
      </c>
      <c r="AF118" s="67">
        <v>31471.4</v>
      </c>
      <c r="AG118" s="67">
        <v>31471.4</v>
      </c>
      <c r="AH118" s="67">
        <v>31471.4</v>
      </c>
      <c r="AI118" s="67">
        <v>31471.4</v>
      </c>
      <c r="AJ118" s="67">
        <v>31471.4</v>
      </c>
      <c r="AK118" s="67">
        <v>31471.4</v>
      </c>
      <c r="AL118" s="67">
        <v>31471.4</v>
      </c>
      <c r="AM118" s="67">
        <v>33674.398000000001</v>
      </c>
      <c r="AN118" s="67">
        <v>33674.398000000001</v>
      </c>
      <c r="AO118" s="67">
        <v>33674.398000000001</v>
      </c>
      <c r="AP118" s="67">
        <v>33674.398000000001</v>
      </c>
      <c r="AQ118" s="61">
        <f t="shared" si="10"/>
        <v>386468.79199999996</v>
      </c>
      <c r="AR118" s="67">
        <f>AVERAGE(AE118:AP118)</f>
        <v>32205.732666666663</v>
      </c>
      <c r="AS118" s="66">
        <f t="shared" si="6"/>
        <v>386468.79199999996</v>
      </c>
      <c r="AU118" s="68"/>
      <c r="AV118" s="68"/>
    </row>
    <row r="119" spans="1:48" s="61" customFormat="1" ht="15.75" customHeight="1" x14ac:dyDescent="0.15">
      <c r="A119" s="61">
        <v>117</v>
      </c>
      <c r="B119" s="61" t="s">
        <v>910</v>
      </c>
      <c r="C119" s="62" t="s">
        <v>1079</v>
      </c>
      <c r="D119" s="62" t="s">
        <v>1080</v>
      </c>
      <c r="E119" s="61" t="s">
        <v>386</v>
      </c>
      <c r="F119" s="61" t="s">
        <v>913</v>
      </c>
      <c r="G119" s="61" t="s">
        <v>932</v>
      </c>
      <c r="H119" s="61" t="s">
        <v>952</v>
      </c>
      <c r="I119" s="70" t="s">
        <v>40</v>
      </c>
      <c r="J119" s="61" t="s">
        <v>47</v>
      </c>
      <c r="K119" s="61">
        <v>104.78</v>
      </c>
      <c r="L119" s="64">
        <v>43344</v>
      </c>
      <c r="M119" s="64">
        <v>44347</v>
      </c>
      <c r="N119" s="64">
        <v>44347</v>
      </c>
      <c r="O119" s="65">
        <f t="shared" si="9"/>
        <v>77537.2</v>
      </c>
      <c r="P119" s="64">
        <v>43344</v>
      </c>
      <c r="Q119" s="64">
        <v>43708</v>
      </c>
      <c r="R119" s="66">
        <v>185</v>
      </c>
      <c r="S119" s="67">
        <v>19384.3</v>
      </c>
      <c r="T119" s="67">
        <v>19384.3</v>
      </c>
      <c r="U119" s="67">
        <v>19384.3</v>
      </c>
      <c r="V119" s="67">
        <v>19384.3</v>
      </c>
      <c r="W119" s="67">
        <v>19384.3</v>
      </c>
      <c r="X119" s="67">
        <v>19384.3</v>
      </c>
      <c r="Y119" s="67">
        <v>19384.3</v>
      </c>
      <c r="Z119" s="67">
        <v>19384.3</v>
      </c>
      <c r="AA119" s="67">
        <v>20353.514999999999</v>
      </c>
      <c r="AB119" s="67">
        <v>20353.514999999999</v>
      </c>
      <c r="AC119" s="67">
        <v>20353.514999999999</v>
      </c>
      <c r="AD119" s="67">
        <v>20353.514999999999</v>
      </c>
      <c r="AE119" s="67">
        <v>12922.8666666667</v>
      </c>
      <c r="AF119" s="67">
        <v>12922.8666666667</v>
      </c>
      <c r="AG119" s="67">
        <v>12884.3</v>
      </c>
      <c r="AH119" s="67">
        <v>12922.8666666667</v>
      </c>
      <c r="AI119" s="67">
        <v>12922.8666666667</v>
      </c>
      <c r="AJ119" s="67">
        <v>12922.8666666667</v>
      </c>
      <c r="AK119" s="67">
        <v>19384.3</v>
      </c>
      <c r="AL119" s="67">
        <v>19384.3</v>
      </c>
      <c r="AM119" s="67">
        <v>20353.514999999999</v>
      </c>
      <c r="AN119" s="67">
        <v>20353.514999999999</v>
      </c>
      <c r="AO119" s="67">
        <v>20353.514999999999</v>
      </c>
      <c r="AP119" s="67">
        <v>20353.514999999999</v>
      </c>
      <c r="AQ119" s="61">
        <f t="shared" si="10"/>
        <v>197681.29333333351</v>
      </c>
      <c r="AR119" s="67">
        <f>AVERAGE(AE119:AP119)</f>
        <v>16473.441111111126</v>
      </c>
      <c r="AS119" s="66">
        <f t="shared" si="6"/>
        <v>197681.29333333351</v>
      </c>
      <c r="AV119" s="68"/>
    </row>
    <row r="120" spans="1:48" s="61" customFormat="1" ht="15.75" customHeight="1" x14ac:dyDescent="0.15">
      <c r="A120" s="61">
        <v>118</v>
      </c>
      <c r="B120" s="61" t="s">
        <v>910</v>
      </c>
      <c r="C120" s="62" t="s">
        <v>1081</v>
      </c>
      <c r="D120" s="62" t="s">
        <v>1082</v>
      </c>
      <c r="E120" s="61" t="s">
        <v>389</v>
      </c>
      <c r="F120" s="61" t="s">
        <v>913</v>
      </c>
      <c r="G120" s="61" t="s">
        <v>932</v>
      </c>
      <c r="H120" s="61" t="s">
        <v>916</v>
      </c>
      <c r="I120" s="61" t="s">
        <v>40</v>
      </c>
      <c r="J120" s="61" t="s">
        <v>47</v>
      </c>
      <c r="K120" s="61">
        <v>73.69</v>
      </c>
      <c r="L120" s="64">
        <v>43344</v>
      </c>
      <c r="M120" s="64">
        <v>44347</v>
      </c>
      <c r="N120" s="64">
        <v>44347</v>
      </c>
      <c r="O120" s="65">
        <f t="shared" si="9"/>
        <v>74742.2932</v>
      </c>
      <c r="P120" s="64">
        <v>43344</v>
      </c>
      <c r="Q120" s="64">
        <v>43708</v>
      </c>
      <c r="R120" s="66">
        <v>253.57</v>
      </c>
      <c r="S120" s="67">
        <v>18685.5733</v>
      </c>
      <c r="T120" s="67">
        <v>18685.5733</v>
      </c>
      <c r="U120" s="67">
        <v>18685.5733</v>
      </c>
      <c r="V120" s="67">
        <v>18685.5733</v>
      </c>
      <c r="W120" s="67">
        <v>18685.5733</v>
      </c>
      <c r="X120" s="67">
        <v>18685.5733</v>
      </c>
      <c r="Y120" s="67">
        <v>18685.5733</v>
      </c>
      <c r="Z120" s="67">
        <v>18685.5733</v>
      </c>
      <c r="AA120" s="67">
        <v>19619.962500000001</v>
      </c>
      <c r="AB120" s="67">
        <v>19619.962500000001</v>
      </c>
      <c r="AC120" s="67">
        <v>19619.962500000001</v>
      </c>
      <c r="AD120" s="67">
        <v>19619.962500000001</v>
      </c>
      <c r="AE120" s="67">
        <v>18685.5733</v>
      </c>
      <c r="AF120" s="67">
        <v>18685.5733</v>
      </c>
      <c r="AG120" s="67">
        <v>18685.5733</v>
      </c>
      <c r="AH120" s="67">
        <v>18685.5733</v>
      </c>
      <c r="AI120" s="67">
        <v>18685.5733</v>
      </c>
      <c r="AJ120" s="67">
        <v>18685.5733</v>
      </c>
      <c r="AK120" s="67">
        <v>18685.5733</v>
      </c>
      <c r="AL120" s="67">
        <v>18685.5733</v>
      </c>
      <c r="AM120" s="67">
        <v>19619.962500000001</v>
      </c>
      <c r="AN120" s="67">
        <v>19619.962500000001</v>
      </c>
      <c r="AO120" s="67">
        <v>19619.962500000001</v>
      </c>
      <c r="AP120" s="67">
        <v>19619.962500000001</v>
      </c>
      <c r="AQ120" s="61">
        <f t="shared" si="10"/>
        <v>227964.43639999998</v>
      </c>
      <c r="AR120" s="67">
        <f>AVERAGE(AE120:AP120)</f>
        <v>18997.036366666664</v>
      </c>
      <c r="AS120" s="66">
        <f t="shared" si="6"/>
        <v>227964.43639999995</v>
      </c>
      <c r="AV120" s="68"/>
    </row>
    <row r="121" spans="1:48" s="61" customFormat="1" ht="15.75" customHeight="1" x14ac:dyDescent="0.15">
      <c r="A121" s="61">
        <v>119</v>
      </c>
      <c r="B121" s="61" t="s">
        <v>910</v>
      </c>
      <c r="C121" s="62" t="s">
        <v>1083</v>
      </c>
      <c r="D121" s="62" t="s">
        <v>391</v>
      </c>
      <c r="E121" s="61" t="s">
        <v>392</v>
      </c>
      <c r="F121" s="61" t="s">
        <v>913</v>
      </c>
      <c r="G121" s="61" t="s">
        <v>932</v>
      </c>
      <c r="H121" s="61" t="s">
        <v>921</v>
      </c>
      <c r="I121" s="70" t="s">
        <v>102</v>
      </c>
      <c r="J121" s="61" t="s">
        <v>47</v>
      </c>
      <c r="K121" s="61">
        <v>70</v>
      </c>
      <c r="L121" s="64">
        <v>43364</v>
      </c>
      <c r="M121" s="64">
        <v>44428</v>
      </c>
      <c r="N121" s="64">
        <v>43646</v>
      </c>
      <c r="O121" s="65">
        <f t="shared" si="9"/>
        <v>49000</v>
      </c>
      <c r="P121" s="64">
        <v>43364</v>
      </c>
      <c r="Q121" s="64">
        <v>43728</v>
      </c>
      <c r="R121" s="66">
        <v>175</v>
      </c>
      <c r="S121" s="67">
        <v>12250</v>
      </c>
      <c r="T121" s="67">
        <v>12250</v>
      </c>
      <c r="U121" s="67">
        <v>12250</v>
      </c>
      <c r="V121" s="67">
        <v>12250</v>
      </c>
      <c r="W121" s="67">
        <v>12250</v>
      </c>
      <c r="X121" s="67">
        <v>12250</v>
      </c>
      <c r="Y121" s="67"/>
      <c r="Z121" s="67"/>
      <c r="AA121" s="67"/>
      <c r="AB121" s="67"/>
      <c r="AC121" s="67"/>
      <c r="AD121" s="67"/>
      <c r="AE121" s="67">
        <v>12250</v>
      </c>
      <c r="AF121" s="67">
        <v>12250</v>
      </c>
      <c r="AG121" s="67">
        <v>12250</v>
      </c>
      <c r="AH121" s="67">
        <v>12250</v>
      </c>
      <c r="AI121" s="67">
        <v>12250</v>
      </c>
      <c r="AJ121" s="67">
        <v>12250</v>
      </c>
      <c r="AK121" s="67">
        <v>0</v>
      </c>
      <c r="AL121" s="67">
        <v>0</v>
      </c>
      <c r="AM121" s="67">
        <v>0</v>
      </c>
      <c r="AN121" s="67">
        <v>0</v>
      </c>
      <c r="AO121" s="67">
        <v>0</v>
      </c>
      <c r="AP121" s="67">
        <v>0</v>
      </c>
      <c r="AQ121" s="61">
        <f t="shared" si="10"/>
        <v>73500</v>
      </c>
      <c r="AR121" s="67">
        <f>AVERAGE(AE121:AJ121)</f>
        <v>12250</v>
      </c>
      <c r="AS121" s="66">
        <f t="shared" si="6"/>
        <v>147000</v>
      </c>
      <c r="AT121" s="70"/>
      <c r="AV121" s="68"/>
    </row>
    <row r="122" spans="1:48" s="61" customFormat="1" ht="15.75" customHeight="1" x14ac:dyDescent="0.15">
      <c r="A122" s="61">
        <v>120</v>
      </c>
      <c r="B122" s="61" t="s">
        <v>910</v>
      </c>
      <c r="C122" s="62" t="s">
        <v>1084</v>
      </c>
      <c r="D122" s="62" t="s">
        <v>1085</v>
      </c>
      <c r="E122" s="61" t="s">
        <v>395</v>
      </c>
      <c r="F122" s="61" t="s">
        <v>913</v>
      </c>
      <c r="G122" s="61" t="s">
        <v>932</v>
      </c>
      <c r="H122" s="61" t="s">
        <v>916</v>
      </c>
      <c r="I122" s="61" t="s">
        <v>40</v>
      </c>
      <c r="J122" s="61" t="s">
        <v>47</v>
      </c>
      <c r="K122" s="61">
        <v>125.74</v>
      </c>
      <c r="L122" s="64">
        <v>43344</v>
      </c>
      <c r="M122" s="64">
        <v>44347</v>
      </c>
      <c r="N122" s="64">
        <v>44347</v>
      </c>
      <c r="O122" s="65">
        <f t="shared" si="9"/>
        <v>103106.8</v>
      </c>
      <c r="P122" s="64">
        <v>43344</v>
      </c>
      <c r="Q122" s="64">
        <v>43708</v>
      </c>
      <c r="R122" s="66">
        <v>205</v>
      </c>
      <c r="S122" s="67">
        <v>25776.7</v>
      </c>
      <c r="T122" s="67">
        <v>25776.7</v>
      </c>
      <c r="U122" s="67">
        <v>25776.7</v>
      </c>
      <c r="V122" s="67">
        <v>25776.7</v>
      </c>
      <c r="W122" s="67">
        <v>25776.7</v>
      </c>
      <c r="X122" s="67">
        <v>25776.7</v>
      </c>
      <c r="Y122" s="67">
        <v>25776.7</v>
      </c>
      <c r="Z122" s="67">
        <v>25776.7</v>
      </c>
      <c r="AA122" s="67">
        <v>27065.535</v>
      </c>
      <c r="AB122" s="67">
        <v>27065.535</v>
      </c>
      <c r="AC122" s="67">
        <v>27065.535</v>
      </c>
      <c r="AD122" s="67">
        <v>27065.535</v>
      </c>
      <c r="AE122" s="67">
        <v>25776.7</v>
      </c>
      <c r="AF122" s="67">
        <v>25776.7</v>
      </c>
      <c r="AG122" s="67">
        <v>25776.7</v>
      </c>
      <c r="AH122" s="67">
        <v>25776.7</v>
      </c>
      <c r="AI122" s="67">
        <v>25776.7</v>
      </c>
      <c r="AJ122" s="67">
        <v>25776.7</v>
      </c>
      <c r="AK122" s="67">
        <v>25776.7</v>
      </c>
      <c r="AL122" s="67">
        <v>25776.7</v>
      </c>
      <c r="AM122" s="67">
        <v>27065.535</v>
      </c>
      <c r="AN122" s="67">
        <v>27065.535</v>
      </c>
      <c r="AO122" s="67">
        <v>27065.535</v>
      </c>
      <c r="AP122" s="67">
        <v>27065.535</v>
      </c>
      <c r="AQ122" s="61">
        <f t="shared" si="10"/>
        <v>314475.74</v>
      </c>
      <c r="AR122" s="67">
        <f>AVERAGE(AE122:AP122)</f>
        <v>26206.311666666665</v>
      </c>
      <c r="AS122" s="66">
        <f t="shared" si="6"/>
        <v>314475.74</v>
      </c>
      <c r="AV122" s="68"/>
    </row>
    <row r="123" spans="1:48" s="61" customFormat="1" ht="15.75" customHeight="1" x14ac:dyDescent="0.15">
      <c r="A123" s="61">
        <v>121</v>
      </c>
      <c r="B123" s="63" t="s">
        <v>42</v>
      </c>
      <c r="C123" s="62" t="s">
        <v>1086</v>
      </c>
      <c r="D123" s="62" t="s">
        <v>1087</v>
      </c>
      <c r="E123" s="61" t="s">
        <v>398</v>
      </c>
      <c r="F123" s="61" t="s">
        <v>913</v>
      </c>
      <c r="G123" s="61" t="s">
        <v>932</v>
      </c>
      <c r="H123" s="61" t="s">
        <v>952</v>
      </c>
      <c r="I123" s="61" t="s">
        <v>40</v>
      </c>
      <c r="J123" s="61" t="s">
        <v>47</v>
      </c>
      <c r="K123" s="61">
        <v>104.78</v>
      </c>
      <c r="L123" s="64">
        <v>43344</v>
      </c>
      <c r="M123" s="64">
        <v>44439</v>
      </c>
      <c r="N123" s="64">
        <v>43616</v>
      </c>
      <c r="O123" s="65">
        <f t="shared" si="9"/>
        <v>94721.12</v>
      </c>
      <c r="P123" s="64">
        <v>43344</v>
      </c>
      <c r="Q123" s="64">
        <v>43708</v>
      </c>
      <c r="R123" s="66">
        <v>226</v>
      </c>
      <c r="S123" s="67">
        <v>23680.28</v>
      </c>
      <c r="T123" s="67">
        <v>23680.28</v>
      </c>
      <c r="U123" s="67">
        <v>23680.28</v>
      </c>
      <c r="V123" s="67">
        <v>23680.28</v>
      </c>
      <c r="W123" s="67">
        <v>23680.28</v>
      </c>
      <c r="X123" s="67"/>
      <c r="Y123" s="67"/>
      <c r="Z123" s="67"/>
      <c r="AA123" s="67"/>
      <c r="AB123" s="67"/>
      <c r="AC123" s="67"/>
      <c r="AD123" s="67"/>
      <c r="AE123" s="67">
        <v>23680.28</v>
      </c>
      <c r="AF123" s="67">
        <v>23680.28</v>
      </c>
      <c r="AG123" s="67">
        <v>15786.8533333333</v>
      </c>
      <c r="AH123" s="67">
        <v>15786.8533333333</v>
      </c>
      <c r="AI123" s="67">
        <v>15786.8533333333</v>
      </c>
      <c r="AJ123" s="67">
        <v>0</v>
      </c>
      <c r="AK123" s="67">
        <v>0</v>
      </c>
      <c r="AL123" s="67">
        <v>0</v>
      </c>
      <c r="AM123" s="67">
        <v>0</v>
      </c>
      <c r="AN123" s="67">
        <v>0</v>
      </c>
      <c r="AO123" s="67">
        <v>0</v>
      </c>
      <c r="AP123" s="67">
        <v>0</v>
      </c>
      <c r="AQ123" s="61">
        <f t="shared" si="10"/>
        <v>94721.119999999908</v>
      </c>
      <c r="AR123" s="67">
        <f>AVERAGE(AE123:AI123)</f>
        <v>18944.22399999998</v>
      </c>
      <c r="AS123" s="66">
        <f t="shared" si="6"/>
        <v>227330.68799999976</v>
      </c>
      <c r="AT123" s="70"/>
      <c r="AV123" s="68"/>
    </row>
    <row r="124" spans="1:48" s="61" customFormat="1" ht="15.75" customHeight="1" x14ac:dyDescent="0.15">
      <c r="A124" s="61">
        <v>122</v>
      </c>
      <c r="B124" s="61" t="s">
        <v>910</v>
      </c>
      <c r="C124" s="62" t="s">
        <v>1088</v>
      </c>
      <c r="D124" s="62" t="s">
        <v>1089</v>
      </c>
      <c r="E124" s="61" t="s">
        <v>401</v>
      </c>
      <c r="F124" s="61" t="s">
        <v>913</v>
      </c>
      <c r="G124" s="61" t="s">
        <v>932</v>
      </c>
      <c r="H124" s="61" t="s">
        <v>914</v>
      </c>
      <c r="I124" s="70" t="s">
        <v>40</v>
      </c>
      <c r="J124" s="61" t="s">
        <v>47</v>
      </c>
      <c r="K124" s="61">
        <v>85.41</v>
      </c>
      <c r="L124" s="64">
        <v>43364</v>
      </c>
      <c r="M124" s="64">
        <v>44428</v>
      </c>
      <c r="N124" s="64">
        <v>44428</v>
      </c>
      <c r="O124" s="65">
        <f t="shared" si="9"/>
        <v>58488.767999999996</v>
      </c>
      <c r="P124" s="64">
        <v>43364</v>
      </c>
      <c r="Q124" s="64">
        <v>43728</v>
      </c>
      <c r="R124" s="66">
        <v>171.2</v>
      </c>
      <c r="S124" s="67">
        <v>14622.191999999999</v>
      </c>
      <c r="T124" s="67">
        <v>14622.191999999999</v>
      </c>
      <c r="U124" s="67">
        <v>14622.191999999999</v>
      </c>
      <c r="V124" s="67">
        <v>14622.191999999999</v>
      </c>
      <c r="W124" s="67">
        <v>14622.191999999999</v>
      </c>
      <c r="X124" s="67">
        <v>14622.191999999999</v>
      </c>
      <c r="Y124" s="67">
        <v>14622.191999999999</v>
      </c>
      <c r="Z124" s="67">
        <v>14622.191999999999</v>
      </c>
      <c r="AA124" s="67">
        <v>14963.2626</v>
      </c>
      <c r="AB124" s="67">
        <v>15645.4038</v>
      </c>
      <c r="AC124" s="67">
        <v>15645.4038</v>
      </c>
      <c r="AD124" s="67">
        <v>15645.4038</v>
      </c>
      <c r="AE124" s="67">
        <v>14622.191999999999</v>
      </c>
      <c r="AF124" s="67">
        <v>14622.191999999999</v>
      </c>
      <c r="AG124" s="67">
        <v>14622.191999999999</v>
      </c>
      <c r="AH124" s="67">
        <v>14622.191999999999</v>
      </c>
      <c r="AI124" s="67">
        <v>14622.191999999999</v>
      </c>
      <c r="AJ124" s="67">
        <v>14622.191999999999</v>
      </c>
      <c r="AK124" s="67">
        <v>14622.191999999999</v>
      </c>
      <c r="AL124" s="67">
        <v>14622.191999999999</v>
      </c>
      <c r="AM124" s="67">
        <v>14963.2626</v>
      </c>
      <c r="AN124" s="67">
        <v>15645.4038</v>
      </c>
      <c r="AO124" s="67">
        <v>15645.4038</v>
      </c>
      <c r="AP124" s="67">
        <v>15645.4038</v>
      </c>
      <c r="AQ124" s="61">
        <f t="shared" si="10"/>
        <v>178877.00999999998</v>
      </c>
      <c r="AR124" s="67">
        <f>AVERAGE(AE124:AP124)</f>
        <v>14906.417499999998</v>
      </c>
      <c r="AS124" s="66">
        <f t="shared" si="6"/>
        <v>178877.00999999998</v>
      </c>
      <c r="AV124" s="68"/>
    </row>
    <row r="125" spans="1:48" s="61" customFormat="1" ht="15.75" customHeight="1" x14ac:dyDescent="0.15">
      <c r="A125" s="61">
        <v>123</v>
      </c>
      <c r="B125" s="61" t="s">
        <v>910</v>
      </c>
      <c r="C125" s="62" t="s">
        <v>1090</v>
      </c>
      <c r="D125" s="62" t="s">
        <v>1091</v>
      </c>
      <c r="E125" s="61" t="s">
        <v>404</v>
      </c>
      <c r="F125" s="61" t="s">
        <v>913</v>
      </c>
      <c r="G125" s="61" t="s">
        <v>932</v>
      </c>
      <c r="H125" s="61" t="s">
        <v>985</v>
      </c>
      <c r="I125" s="61" t="s">
        <v>40</v>
      </c>
      <c r="J125" s="61" t="s">
        <v>41</v>
      </c>
      <c r="K125" s="61">
        <v>118.12</v>
      </c>
      <c r="L125" s="64">
        <v>43354</v>
      </c>
      <c r="M125" s="64">
        <v>44449</v>
      </c>
      <c r="N125" s="64">
        <v>44449</v>
      </c>
      <c r="O125" s="65">
        <f t="shared" si="9"/>
        <v>118120</v>
      </c>
      <c r="P125" s="64">
        <v>43354</v>
      </c>
      <c r="Q125" s="64">
        <v>43718</v>
      </c>
      <c r="R125" s="66">
        <v>250</v>
      </c>
      <c r="S125" s="67">
        <v>29530</v>
      </c>
      <c r="T125" s="67">
        <v>29530</v>
      </c>
      <c r="U125" s="67">
        <v>29530</v>
      </c>
      <c r="V125" s="67">
        <v>29530</v>
      </c>
      <c r="W125" s="67">
        <v>29530</v>
      </c>
      <c r="X125" s="67">
        <v>29530</v>
      </c>
      <c r="Y125" s="67">
        <v>29530</v>
      </c>
      <c r="Z125" s="67">
        <v>29530</v>
      </c>
      <c r="AA125" s="67">
        <v>30908.066666666698</v>
      </c>
      <c r="AB125" s="67">
        <v>31597.1</v>
      </c>
      <c r="AC125" s="67">
        <v>31597.1</v>
      </c>
      <c r="AD125" s="67">
        <v>31597.1</v>
      </c>
      <c r="AE125" s="67">
        <v>29530</v>
      </c>
      <c r="AF125" s="67">
        <v>29530</v>
      </c>
      <c r="AG125" s="67">
        <v>29530</v>
      </c>
      <c r="AH125" s="67">
        <v>29530</v>
      </c>
      <c r="AI125" s="67">
        <v>29530</v>
      </c>
      <c r="AJ125" s="67">
        <v>29530</v>
      </c>
      <c r="AK125" s="67">
        <v>29530</v>
      </c>
      <c r="AL125" s="67">
        <v>29530</v>
      </c>
      <c r="AM125" s="67">
        <v>30908.066666666698</v>
      </c>
      <c r="AN125" s="67">
        <v>31597.1</v>
      </c>
      <c r="AO125" s="67">
        <v>31597.1</v>
      </c>
      <c r="AP125" s="67">
        <v>31597.1</v>
      </c>
      <c r="AQ125" s="61">
        <f t="shared" si="10"/>
        <v>361939.36666666664</v>
      </c>
      <c r="AR125" s="67">
        <f t="shared" ref="AR125:AR150" si="11">AVERAGE(AE125:AP125)</f>
        <v>30161.613888888885</v>
      </c>
      <c r="AS125" s="66">
        <f t="shared" si="6"/>
        <v>361939.36666666664</v>
      </c>
      <c r="AU125" s="68"/>
      <c r="AV125" s="68"/>
    </row>
    <row r="126" spans="1:48" s="61" customFormat="1" ht="15.75" customHeight="1" x14ac:dyDescent="0.15">
      <c r="A126" s="61">
        <v>124</v>
      </c>
      <c r="B126" s="61" t="s">
        <v>910</v>
      </c>
      <c r="C126" s="62" t="s">
        <v>1092</v>
      </c>
      <c r="D126" s="62" t="s">
        <v>1093</v>
      </c>
      <c r="E126" s="61" t="s">
        <v>407</v>
      </c>
      <c r="F126" s="61" t="s">
        <v>913</v>
      </c>
      <c r="G126" s="61" t="s">
        <v>932</v>
      </c>
      <c r="H126" s="61" t="s">
        <v>916</v>
      </c>
      <c r="I126" s="61" t="s">
        <v>40</v>
      </c>
      <c r="J126" s="61" t="s">
        <v>64</v>
      </c>
      <c r="K126" s="61">
        <v>262.82</v>
      </c>
      <c r="L126" s="64">
        <v>43344</v>
      </c>
      <c r="M126" s="64">
        <v>45169</v>
      </c>
      <c r="N126" s="64">
        <v>45169</v>
      </c>
      <c r="O126" s="65">
        <f t="shared" si="9"/>
        <v>165576.6</v>
      </c>
      <c r="P126" s="64">
        <v>43344</v>
      </c>
      <c r="Q126" s="64">
        <v>43708</v>
      </c>
      <c r="R126" s="66">
        <v>157.5</v>
      </c>
      <c r="S126" s="67">
        <v>41394.15</v>
      </c>
      <c r="T126" s="67">
        <v>41394.15</v>
      </c>
      <c r="U126" s="67">
        <v>41394.15</v>
      </c>
      <c r="V126" s="67">
        <v>41394.15</v>
      </c>
      <c r="W126" s="67">
        <v>41394.15</v>
      </c>
      <c r="X126" s="67">
        <v>41394.15</v>
      </c>
      <c r="Y126" s="67">
        <v>41394.15</v>
      </c>
      <c r="Z126" s="67">
        <v>41394.15</v>
      </c>
      <c r="AA126" s="67">
        <v>43465.171600000001</v>
      </c>
      <c r="AB126" s="67">
        <v>43465.171600000001</v>
      </c>
      <c r="AC126" s="67">
        <v>43465.171600000001</v>
      </c>
      <c r="AD126" s="67">
        <v>43465.171600000001</v>
      </c>
      <c r="AE126" s="67">
        <v>41394.15</v>
      </c>
      <c r="AF126" s="67">
        <v>41394.15</v>
      </c>
      <c r="AG126" s="67">
        <v>41394.15</v>
      </c>
      <c r="AH126" s="67">
        <v>41394.15</v>
      </c>
      <c r="AI126" s="67">
        <v>41394.15</v>
      </c>
      <c r="AJ126" s="67">
        <v>34495.125</v>
      </c>
      <c r="AK126" s="67">
        <v>34495.125</v>
      </c>
      <c r="AL126" s="67">
        <v>41394.15</v>
      </c>
      <c r="AM126" s="67">
        <v>43465.171600000001</v>
      </c>
      <c r="AN126" s="67">
        <v>43465.171600000001</v>
      </c>
      <c r="AO126" s="67">
        <v>43465.171600000001</v>
      </c>
      <c r="AP126" s="67">
        <v>43465.171600000001</v>
      </c>
      <c r="AQ126" s="61">
        <f t="shared" si="10"/>
        <v>491215.83640000003</v>
      </c>
      <c r="AR126" s="67">
        <f t="shared" si="11"/>
        <v>40934.653033333336</v>
      </c>
      <c r="AS126" s="66">
        <f t="shared" si="6"/>
        <v>491215.83640000003</v>
      </c>
    </row>
    <row r="127" spans="1:48" s="61" customFormat="1" ht="15.75" customHeight="1" x14ac:dyDescent="0.15">
      <c r="A127" s="61">
        <v>125</v>
      </c>
      <c r="B127" s="61" t="s">
        <v>910</v>
      </c>
      <c r="C127" s="62" t="s">
        <v>1094</v>
      </c>
      <c r="D127" s="62" t="s">
        <v>1095</v>
      </c>
      <c r="E127" s="61" t="s">
        <v>410</v>
      </c>
      <c r="F127" s="61" t="s">
        <v>913</v>
      </c>
      <c r="G127" s="61" t="s">
        <v>932</v>
      </c>
      <c r="H127" s="61" t="s">
        <v>916</v>
      </c>
      <c r="I127" s="61" t="s">
        <v>40</v>
      </c>
      <c r="J127" s="61" t="s">
        <v>64</v>
      </c>
      <c r="K127" s="61">
        <v>253.18</v>
      </c>
      <c r="L127" s="64">
        <v>43344</v>
      </c>
      <c r="M127" s="64">
        <v>45169</v>
      </c>
      <c r="N127" s="64">
        <v>45169</v>
      </c>
      <c r="O127" s="65">
        <f t="shared" si="9"/>
        <v>162035.20000000001</v>
      </c>
      <c r="P127" s="64">
        <v>43344</v>
      </c>
      <c r="Q127" s="64">
        <v>43708</v>
      </c>
      <c r="R127" s="66">
        <v>160</v>
      </c>
      <c r="S127" s="67">
        <v>40508.800000000003</v>
      </c>
      <c r="T127" s="67">
        <v>40508.800000000003</v>
      </c>
      <c r="U127" s="67">
        <v>40508.800000000003</v>
      </c>
      <c r="V127" s="67">
        <v>40508.800000000003</v>
      </c>
      <c r="W127" s="67">
        <v>40508.800000000003</v>
      </c>
      <c r="X127" s="67">
        <v>40508.800000000003</v>
      </c>
      <c r="Y127" s="67">
        <v>40508.800000000003</v>
      </c>
      <c r="Z127" s="67">
        <v>40508.800000000003</v>
      </c>
      <c r="AA127" s="67">
        <v>42534.239999999998</v>
      </c>
      <c r="AB127" s="67">
        <v>42534.239999999998</v>
      </c>
      <c r="AC127" s="67">
        <v>42534.239999999998</v>
      </c>
      <c r="AD127" s="67">
        <v>42534.239999999998</v>
      </c>
      <c r="AE127" s="67">
        <v>40508.800000000003</v>
      </c>
      <c r="AF127" s="67">
        <v>40508.800000000003</v>
      </c>
      <c r="AG127" s="67">
        <v>40508.800000000003</v>
      </c>
      <c r="AH127" s="67">
        <v>40508.800000000003</v>
      </c>
      <c r="AI127" s="67">
        <v>40508.800000000003</v>
      </c>
      <c r="AJ127" s="67">
        <v>40508.800000000003</v>
      </c>
      <c r="AK127" s="67">
        <v>40508.800000000003</v>
      </c>
      <c r="AL127" s="67">
        <v>40508.800000000003</v>
      </c>
      <c r="AM127" s="67">
        <v>42534.239999999998</v>
      </c>
      <c r="AN127" s="67">
        <v>42534.239999999998</v>
      </c>
      <c r="AO127" s="67">
        <v>42534.239999999998</v>
      </c>
      <c r="AP127" s="67">
        <v>42534.239999999998</v>
      </c>
      <c r="AQ127" s="61">
        <f t="shared" si="10"/>
        <v>494207.35999999993</v>
      </c>
      <c r="AR127" s="67">
        <f t="shared" si="11"/>
        <v>41183.946666666663</v>
      </c>
      <c r="AS127" s="66">
        <f t="shared" si="6"/>
        <v>494207.36</v>
      </c>
    </row>
    <row r="128" spans="1:48" s="61" customFormat="1" ht="15.75" customHeight="1" x14ac:dyDescent="0.15">
      <c r="A128" s="61">
        <v>126</v>
      </c>
      <c r="B128" s="61" t="s">
        <v>910</v>
      </c>
      <c r="C128" s="62" t="s">
        <v>1096</v>
      </c>
      <c r="D128" s="62" t="s">
        <v>1097</v>
      </c>
      <c r="E128" s="61" t="s">
        <v>413</v>
      </c>
      <c r="F128" s="61" t="s">
        <v>913</v>
      </c>
      <c r="G128" s="61" t="s">
        <v>932</v>
      </c>
      <c r="H128" s="61" t="s">
        <v>916</v>
      </c>
      <c r="I128" s="61" t="s">
        <v>40</v>
      </c>
      <c r="J128" s="61" t="s">
        <v>64</v>
      </c>
      <c r="K128" s="61">
        <v>328.43</v>
      </c>
      <c r="L128" s="64">
        <v>43374</v>
      </c>
      <c r="M128" s="64">
        <v>45169</v>
      </c>
      <c r="N128" s="64">
        <v>45169</v>
      </c>
      <c r="O128" s="65">
        <f>R128*K128*3</f>
        <v>113308.35</v>
      </c>
      <c r="P128" s="64">
        <v>43374</v>
      </c>
      <c r="Q128" s="64">
        <v>43738</v>
      </c>
      <c r="R128" s="66">
        <v>115</v>
      </c>
      <c r="S128" s="67">
        <v>37769.449999999997</v>
      </c>
      <c r="T128" s="67">
        <v>37769.449999999997</v>
      </c>
      <c r="U128" s="67">
        <v>37769.449999999997</v>
      </c>
      <c r="V128" s="67">
        <v>37769.449999999997</v>
      </c>
      <c r="W128" s="67">
        <v>37769.449999999997</v>
      </c>
      <c r="X128" s="67">
        <v>37769.449999999997</v>
      </c>
      <c r="Y128" s="67">
        <v>37769.449999999997</v>
      </c>
      <c r="Z128" s="67">
        <v>37769.449999999997</v>
      </c>
      <c r="AA128" s="67">
        <v>37769.449999999997</v>
      </c>
      <c r="AB128" s="67">
        <v>39657.922500000001</v>
      </c>
      <c r="AC128" s="67">
        <v>39657.922500000001</v>
      </c>
      <c r="AD128" s="67">
        <v>39657.922500000001</v>
      </c>
      <c r="AE128" s="67">
        <v>25179.633333333299</v>
      </c>
      <c r="AF128" s="67">
        <v>25179.633333333299</v>
      </c>
      <c r="AG128" s="67">
        <v>25179.633333333299</v>
      </c>
      <c r="AH128" s="67">
        <v>25179.63</v>
      </c>
      <c r="AI128" s="67">
        <v>25179.63</v>
      </c>
      <c r="AJ128" s="67">
        <v>25179.63</v>
      </c>
      <c r="AK128" s="67">
        <v>25179.633333333299</v>
      </c>
      <c r="AL128" s="67">
        <v>25179.633333333299</v>
      </c>
      <c r="AM128" s="67">
        <v>25179.633333333299</v>
      </c>
      <c r="AN128" s="67">
        <v>39657.922500000001</v>
      </c>
      <c r="AO128" s="67">
        <v>39657.922500000001</v>
      </c>
      <c r="AP128" s="67">
        <v>39657.922500000001</v>
      </c>
      <c r="AQ128" s="61">
        <f t="shared" si="10"/>
        <v>345590.45749999979</v>
      </c>
      <c r="AR128" s="67">
        <f>AVERAGE(AE128:AP128)</f>
        <v>28799.204791666649</v>
      </c>
      <c r="AS128" s="66">
        <f t="shared" si="6"/>
        <v>345590.45749999979</v>
      </c>
    </row>
    <row r="129" spans="1:48" s="61" customFormat="1" ht="15.75" customHeight="1" x14ac:dyDescent="0.15">
      <c r="A129" s="61">
        <v>127</v>
      </c>
      <c r="B129" s="61" t="s">
        <v>910</v>
      </c>
      <c r="C129" s="62" t="s">
        <v>1098</v>
      </c>
      <c r="D129" s="62" t="s">
        <v>1099</v>
      </c>
      <c r="E129" s="61" t="s">
        <v>416</v>
      </c>
      <c r="F129" s="61" t="s">
        <v>913</v>
      </c>
      <c r="G129" s="61" t="s">
        <v>932</v>
      </c>
      <c r="H129" s="61" t="s">
        <v>916</v>
      </c>
      <c r="I129" s="61" t="s">
        <v>40</v>
      </c>
      <c r="J129" s="61" t="s">
        <v>47</v>
      </c>
      <c r="K129" s="61">
        <v>104.78</v>
      </c>
      <c r="L129" s="64">
        <v>43344</v>
      </c>
      <c r="M129" s="64">
        <v>44439</v>
      </c>
      <c r="N129" s="64">
        <v>44439</v>
      </c>
      <c r="O129" s="65">
        <f>R129*K129*4</f>
        <v>83824</v>
      </c>
      <c r="P129" s="64">
        <v>43344</v>
      </c>
      <c r="Q129" s="64">
        <v>43708</v>
      </c>
      <c r="R129" s="66">
        <v>200</v>
      </c>
      <c r="S129" s="67">
        <v>20956</v>
      </c>
      <c r="T129" s="67">
        <v>20956</v>
      </c>
      <c r="U129" s="67">
        <v>20956</v>
      </c>
      <c r="V129" s="67">
        <v>20956</v>
      </c>
      <c r="W129" s="67">
        <v>20956</v>
      </c>
      <c r="X129" s="67">
        <v>20956</v>
      </c>
      <c r="Y129" s="67">
        <v>20956</v>
      </c>
      <c r="Z129" s="67">
        <v>20956</v>
      </c>
      <c r="AA129" s="67">
        <v>22003.8</v>
      </c>
      <c r="AB129" s="67">
        <v>22003.8</v>
      </c>
      <c r="AC129" s="67">
        <v>22003.8</v>
      </c>
      <c r="AD129" s="67">
        <v>22003.8</v>
      </c>
      <c r="AE129" s="67">
        <v>20956</v>
      </c>
      <c r="AF129" s="67">
        <v>20956</v>
      </c>
      <c r="AG129" s="67">
        <v>20956</v>
      </c>
      <c r="AH129" s="67">
        <v>20956</v>
      </c>
      <c r="AI129" s="67">
        <v>20956</v>
      </c>
      <c r="AJ129" s="67">
        <v>20956</v>
      </c>
      <c r="AK129" s="67">
        <v>20956</v>
      </c>
      <c r="AL129" s="67">
        <v>20956</v>
      </c>
      <c r="AM129" s="67">
        <v>22003.8</v>
      </c>
      <c r="AN129" s="67">
        <v>22003.8</v>
      </c>
      <c r="AO129" s="67">
        <v>22003.8</v>
      </c>
      <c r="AP129" s="67">
        <v>22003.8</v>
      </c>
      <c r="AQ129" s="61">
        <f t="shared" si="10"/>
        <v>255663.19999999995</v>
      </c>
      <c r="AR129" s="67">
        <f t="shared" si="11"/>
        <v>21305.266666666663</v>
      </c>
      <c r="AS129" s="66">
        <f t="shared" si="6"/>
        <v>255663.19999999995</v>
      </c>
      <c r="AV129" s="68"/>
    </row>
    <row r="130" spans="1:48" s="61" customFormat="1" ht="15.75" customHeight="1" x14ac:dyDescent="0.15">
      <c r="A130" s="61">
        <v>128</v>
      </c>
      <c r="B130" s="61" t="s">
        <v>910</v>
      </c>
      <c r="C130" s="62" t="s">
        <v>1100</v>
      </c>
      <c r="D130" s="62" t="s">
        <v>418</v>
      </c>
      <c r="E130" s="61" t="s">
        <v>419</v>
      </c>
      <c r="F130" s="61" t="s">
        <v>913</v>
      </c>
      <c r="G130" s="61" t="s">
        <v>932</v>
      </c>
      <c r="H130" s="61" t="s">
        <v>914</v>
      </c>
      <c r="I130" s="61" t="s">
        <v>40</v>
      </c>
      <c r="J130" s="61" t="s">
        <v>53</v>
      </c>
      <c r="K130" s="61">
        <v>120.02</v>
      </c>
      <c r="L130" s="64">
        <v>43344</v>
      </c>
      <c r="M130" s="64">
        <v>44439</v>
      </c>
      <c r="N130" s="64">
        <v>44439</v>
      </c>
      <c r="O130" s="65">
        <f>R130*K130*4</f>
        <v>144024</v>
      </c>
      <c r="P130" s="64">
        <v>43344</v>
      </c>
      <c r="Q130" s="64">
        <v>43708</v>
      </c>
      <c r="R130" s="66">
        <v>300</v>
      </c>
      <c r="S130" s="67">
        <v>36006</v>
      </c>
      <c r="T130" s="67">
        <v>36006</v>
      </c>
      <c r="U130" s="67">
        <v>36006</v>
      </c>
      <c r="V130" s="67">
        <v>36006</v>
      </c>
      <c r="W130" s="67">
        <v>36006</v>
      </c>
      <c r="X130" s="67">
        <v>36006</v>
      </c>
      <c r="Y130" s="67">
        <v>36006</v>
      </c>
      <c r="Z130" s="67">
        <v>36006</v>
      </c>
      <c r="AA130" s="67">
        <v>38526.42</v>
      </c>
      <c r="AB130" s="67">
        <v>38526.42</v>
      </c>
      <c r="AC130" s="67">
        <v>38526.42</v>
      </c>
      <c r="AD130" s="67">
        <v>38526.42</v>
      </c>
      <c r="AE130" s="67">
        <v>36006</v>
      </c>
      <c r="AF130" s="67">
        <v>36006</v>
      </c>
      <c r="AG130" s="67">
        <v>36006</v>
      </c>
      <c r="AH130" s="67">
        <v>36006</v>
      </c>
      <c r="AI130" s="67">
        <v>36006</v>
      </c>
      <c r="AJ130" s="67">
        <v>36006</v>
      </c>
      <c r="AK130" s="67">
        <v>36006</v>
      </c>
      <c r="AL130" s="67">
        <v>36006</v>
      </c>
      <c r="AM130" s="67">
        <v>38526.42</v>
      </c>
      <c r="AN130" s="67">
        <v>38526.42</v>
      </c>
      <c r="AO130" s="67">
        <v>38526.42</v>
      </c>
      <c r="AP130" s="67">
        <v>38526.42</v>
      </c>
      <c r="AQ130" s="61">
        <f t="shared" si="10"/>
        <v>442153.67999999993</v>
      </c>
      <c r="AR130" s="67">
        <f>AVERAGE(AE130:AP130)</f>
        <v>36846.139999999992</v>
      </c>
      <c r="AS130" s="66">
        <f t="shared" si="6"/>
        <v>442153.67999999993</v>
      </c>
      <c r="AU130" s="68"/>
      <c r="AV130" s="68"/>
    </row>
    <row r="131" spans="1:48" s="61" customFormat="1" ht="15.75" customHeight="1" x14ac:dyDescent="0.15">
      <c r="A131" s="61">
        <v>129</v>
      </c>
      <c r="B131" s="61" t="s">
        <v>42</v>
      </c>
      <c r="C131" s="62" t="s">
        <v>1101</v>
      </c>
      <c r="D131" s="62" t="s">
        <v>1102</v>
      </c>
      <c r="E131" s="61" t="s">
        <v>422</v>
      </c>
      <c r="F131" s="61" t="s">
        <v>913</v>
      </c>
      <c r="G131" s="61" t="s">
        <v>932</v>
      </c>
      <c r="H131" s="61" t="s">
        <v>916</v>
      </c>
      <c r="I131" s="61" t="s">
        <v>40</v>
      </c>
      <c r="J131" s="61" t="s">
        <v>41</v>
      </c>
      <c r="K131" s="61">
        <v>59.19</v>
      </c>
      <c r="L131" s="64">
        <v>43435</v>
      </c>
      <c r="M131" s="64">
        <v>43639</v>
      </c>
      <c r="N131" s="64">
        <v>43639</v>
      </c>
      <c r="O131" s="65">
        <f>R131*K131</f>
        <v>17619.679199999999</v>
      </c>
      <c r="P131" s="64">
        <v>43435</v>
      </c>
      <c r="Q131" s="64">
        <v>43639</v>
      </c>
      <c r="R131" s="66">
        <v>297.68</v>
      </c>
      <c r="S131" s="67">
        <v>17619.68</v>
      </c>
      <c r="T131" s="67">
        <v>17619.68</v>
      </c>
      <c r="U131" s="67">
        <v>17619.68</v>
      </c>
      <c r="V131" s="67">
        <v>17619.68</v>
      </c>
      <c r="W131" s="67">
        <v>17619.68</v>
      </c>
      <c r="X131" s="67">
        <v>13508.42</v>
      </c>
      <c r="Y131" s="67"/>
      <c r="Z131" s="67"/>
      <c r="AA131" s="67"/>
      <c r="AB131" s="67"/>
      <c r="AC131" s="67"/>
      <c r="AD131" s="67"/>
      <c r="AE131" s="67">
        <v>17619.68</v>
      </c>
      <c r="AF131" s="67">
        <v>17619.68</v>
      </c>
      <c r="AG131" s="67">
        <v>17619.68</v>
      </c>
      <c r="AH131" s="67">
        <v>17619.68</v>
      </c>
      <c r="AI131" s="67">
        <v>17619.68</v>
      </c>
      <c r="AJ131" s="67">
        <v>13508.42</v>
      </c>
      <c r="AK131" s="67">
        <v>0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1">
        <f t="shared" si="10"/>
        <v>101606.81999999999</v>
      </c>
      <c r="AR131" s="67">
        <f>AVERAGE(AE131:AJ131)</f>
        <v>16934.469999999998</v>
      </c>
      <c r="AS131" s="66">
        <f t="shared" si="6"/>
        <v>203213.63999999996</v>
      </c>
      <c r="AT131" s="70"/>
      <c r="AU131" s="68"/>
      <c r="AV131" s="68"/>
    </row>
    <row r="132" spans="1:48" s="61" customFormat="1" ht="15.75" customHeight="1" x14ac:dyDescent="0.15">
      <c r="A132" s="61">
        <v>130</v>
      </c>
      <c r="B132" s="61" t="s">
        <v>910</v>
      </c>
      <c r="C132" s="62" t="s">
        <v>1103</v>
      </c>
      <c r="D132" s="62" t="s">
        <v>424</v>
      </c>
      <c r="E132" s="61">
        <v>2031</v>
      </c>
      <c r="F132" s="61" t="s">
        <v>913</v>
      </c>
      <c r="G132" s="61" t="s">
        <v>932</v>
      </c>
      <c r="H132" s="61" t="s">
        <v>914</v>
      </c>
      <c r="I132" s="61" t="s">
        <v>40</v>
      </c>
      <c r="J132" s="61" t="s">
        <v>41</v>
      </c>
      <c r="K132" s="61">
        <v>125.84</v>
      </c>
      <c r="L132" s="64">
        <v>43435</v>
      </c>
      <c r="M132" s="64">
        <v>44530</v>
      </c>
      <c r="N132" s="64">
        <v>44530</v>
      </c>
      <c r="O132" s="65">
        <f>R132*K132</f>
        <v>33976.800000000003</v>
      </c>
      <c r="P132" s="64">
        <v>43435</v>
      </c>
      <c r="Q132" s="64">
        <v>43799</v>
      </c>
      <c r="R132" s="66">
        <v>270</v>
      </c>
      <c r="S132" s="67">
        <v>33976.800000000003</v>
      </c>
      <c r="T132" s="67">
        <v>33976.800000000003</v>
      </c>
      <c r="U132" s="67">
        <v>33976.800000000003</v>
      </c>
      <c r="V132" s="67">
        <v>33976.800000000003</v>
      </c>
      <c r="W132" s="67">
        <v>33976.800000000003</v>
      </c>
      <c r="X132" s="67">
        <v>33976.800000000003</v>
      </c>
      <c r="Y132" s="67">
        <v>33976.800000000003</v>
      </c>
      <c r="Z132" s="67">
        <v>33976.800000000003</v>
      </c>
      <c r="AA132" s="67">
        <v>33976.800000000003</v>
      </c>
      <c r="AB132" s="67">
        <v>33976.800000000003</v>
      </c>
      <c r="AC132" s="67">
        <v>33976.800000000003</v>
      </c>
      <c r="AD132" s="67">
        <v>36355.175999999999</v>
      </c>
      <c r="AE132" s="67">
        <v>33976.800000000003</v>
      </c>
      <c r="AF132" s="67">
        <v>33976.800000000003</v>
      </c>
      <c r="AG132" s="67">
        <v>33976.800000000003</v>
      </c>
      <c r="AH132" s="67">
        <v>33976.800000000003</v>
      </c>
      <c r="AI132" s="67">
        <v>33976.800000000003</v>
      </c>
      <c r="AJ132" s="67">
        <v>33976.800000000003</v>
      </c>
      <c r="AK132" s="67">
        <v>33976.800000000003</v>
      </c>
      <c r="AL132" s="67">
        <v>33976.800000000003</v>
      </c>
      <c r="AM132" s="67">
        <v>33976.800000000003</v>
      </c>
      <c r="AN132" s="67">
        <v>33976.800000000003</v>
      </c>
      <c r="AO132" s="67">
        <v>33976.800000000003</v>
      </c>
      <c r="AP132" s="67">
        <v>36355.175999999999</v>
      </c>
      <c r="AQ132" s="61">
        <f t="shared" si="10"/>
        <v>410099.97599999991</v>
      </c>
      <c r="AR132" s="67">
        <f>AVERAGE(AE132:AP132)</f>
        <v>34174.997999999992</v>
      </c>
      <c r="AS132" s="66">
        <f t="shared" ref="AS132:AS195" si="12">AR132*12</f>
        <v>410099.97599999991</v>
      </c>
      <c r="AU132" s="68"/>
      <c r="AV132" s="68"/>
    </row>
    <row r="133" spans="1:48" s="61" customFormat="1" ht="15.75" customHeight="1" x14ac:dyDescent="0.15">
      <c r="A133" s="61">
        <v>131</v>
      </c>
      <c r="B133" s="61" t="s">
        <v>910</v>
      </c>
      <c r="C133" s="62" t="s">
        <v>1104</v>
      </c>
      <c r="D133" s="62" t="s">
        <v>1105</v>
      </c>
      <c r="E133" s="61" t="s">
        <v>427</v>
      </c>
      <c r="F133" s="61" t="s">
        <v>913</v>
      </c>
      <c r="G133" s="61" t="s">
        <v>932</v>
      </c>
      <c r="H133" s="61" t="s">
        <v>914</v>
      </c>
      <c r="I133" s="61" t="s">
        <v>40</v>
      </c>
      <c r="J133" s="61" t="s">
        <v>41</v>
      </c>
      <c r="K133" s="61">
        <v>85.75</v>
      </c>
      <c r="L133" s="64">
        <v>43313</v>
      </c>
      <c r="M133" s="64">
        <v>44347</v>
      </c>
      <c r="N133" s="64">
        <v>44347</v>
      </c>
      <c r="O133" s="65">
        <f>R133*K133*5</f>
        <v>90037.5</v>
      </c>
      <c r="P133" s="64">
        <v>43313</v>
      </c>
      <c r="Q133" s="64">
        <v>43677</v>
      </c>
      <c r="R133" s="66">
        <v>210</v>
      </c>
      <c r="S133" s="67">
        <v>18007.5</v>
      </c>
      <c r="T133" s="67">
        <v>18007.5</v>
      </c>
      <c r="U133" s="67">
        <v>18007.5</v>
      </c>
      <c r="V133" s="67">
        <v>18007.5</v>
      </c>
      <c r="W133" s="67">
        <v>18007.5</v>
      </c>
      <c r="X133" s="67">
        <v>18007.5</v>
      </c>
      <c r="Y133" s="67">
        <v>18007.5</v>
      </c>
      <c r="Z133" s="67">
        <v>19268.025000000001</v>
      </c>
      <c r="AA133" s="67">
        <v>19268.025000000001</v>
      </c>
      <c r="AB133" s="67">
        <v>19268.025000000001</v>
      </c>
      <c r="AC133" s="67">
        <v>19268.025000000001</v>
      </c>
      <c r="AD133" s="67">
        <v>19268.025000000001</v>
      </c>
      <c r="AE133" s="67">
        <v>18007.5</v>
      </c>
      <c r="AF133" s="67">
        <v>18007.5</v>
      </c>
      <c r="AG133" s="67">
        <v>18007.5</v>
      </c>
      <c r="AH133" s="67">
        <v>18007.5</v>
      </c>
      <c r="AI133" s="67">
        <v>18007.5</v>
      </c>
      <c r="AJ133" s="67">
        <v>18007.5</v>
      </c>
      <c r="AK133" s="67">
        <v>18007.5</v>
      </c>
      <c r="AL133" s="67">
        <v>19268.025000000001</v>
      </c>
      <c r="AM133" s="67">
        <v>19268.025000000001</v>
      </c>
      <c r="AN133" s="67">
        <v>19268.025000000001</v>
      </c>
      <c r="AO133" s="67">
        <v>19268.025000000001</v>
      </c>
      <c r="AP133" s="67">
        <v>19268.025000000001</v>
      </c>
      <c r="AQ133" s="61">
        <f t="shared" si="10"/>
        <v>222392.62499999997</v>
      </c>
      <c r="AR133" s="67">
        <f>AVERAGE(AE133:AP133)</f>
        <v>18532.718749999996</v>
      </c>
      <c r="AS133" s="66">
        <f t="shared" si="12"/>
        <v>222392.62499999994</v>
      </c>
      <c r="AU133" s="68"/>
      <c r="AV133" s="68"/>
    </row>
    <row r="134" spans="1:48" s="61" customFormat="1" ht="15.75" customHeight="1" x14ac:dyDescent="0.15">
      <c r="A134" s="61">
        <v>132</v>
      </c>
      <c r="B134" s="61" t="s">
        <v>42</v>
      </c>
      <c r="C134" s="62" t="s">
        <v>1106</v>
      </c>
      <c r="D134" s="62" t="s">
        <v>429</v>
      </c>
      <c r="E134" s="61" t="s">
        <v>430</v>
      </c>
      <c r="F134" s="61" t="s">
        <v>913</v>
      </c>
      <c r="G134" s="63" t="s">
        <v>38</v>
      </c>
      <c r="H134" s="63" t="s">
        <v>71</v>
      </c>
      <c r="I134" s="61" t="s">
        <v>40</v>
      </c>
      <c r="J134" s="61" t="s">
        <v>41</v>
      </c>
      <c r="K134" s="61">
        <v>150.19999999999999</v>
      </c>
      <c r="L134" s="64">
        <v>43282</v>
      </c>
      <c r="M134" s="64">
        <v>43639</v>
      </c>
      <c r="N134" s="64">
        <v>43639</v>
      </c>
      <c r="O134" s="65">
        <f>R134*K134*6</f>
        <v>247631.73599999995</v>
      </c>
      <c r="P134" s="64">
        <v>43367</v>
      </c>
      <c r="Q134" s="64">
        <v>43639</v>
      </c>
      <c r="R134" s="66">
        <v>274.77999999999997</v>
      </c>
      <c r="S134" s="67">
        <v>41271.96</v>
      </c>
      <c r="T134" s="67">
        <v>41271.96</v>
      </c>
      <c r="U134" s="67">
        <v>41271.96</v>
      </c>
      <c r="V134" s="67">
        <v>41271.96</v>
      </c>
      <c r="W134" s="67">
        <v>41271.96</v>
      </c>
      <c r="X134" s="67">
        <v>31641.83</v>
      </c>
      <c r="Y134" s="67"/>
      <c r="Z134" s="67"/>
      <c r="AA134" s="67"/>
      <c r="AB134" s="67"/>
      <c r="AC134" s="67"/>
      <c r="AD134" s="67"/>
      <c r="AE134" s="67">
        <v>41271.96</v>
      </c>
      <c r="AF134" s="67">
        <v>41271.96</v>
      </c>
      <c r="AG134" s="67">
        <v>41271.96</v>
      </c>
      <c r="AH134" s="67">
        <v>41271.96</v>
      </c>
      <c r="AI134" s="67">
        <v>41271.96</v>
      </c>
      <c r="AJ134" s="67">
        <v>31641.83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</v>
      </c>
      <c r="AQ134" s="61">
        <f t="shared" si="10"/>
        <v>238001.63</v>
      </c>
      <c r="AR134" s="67">
        <f>AVERAGE(AE134:AJ134)</f>
        <v>39666.938333333332</v>
      </c>
      <c r="AS134" s="66">
        <f t="shared" si="12"/>
        <v>476003.26</v>
      </c>
      <c r="AT134" s="70"/>
      <c r="AU134" s="68"/>
      <c r="AV134" s="68"/>
    </row>
    <row r="135" spans="1:48" s="61" customFormat="1" ht="15.75" customHeight="1" x14ac:dyDescent="0.15">
      <c r="A135" s="61">
        <v>133</v>
      </c>
      <c r="B135" s="61" t="s">
        <v>910</v>
      </c>
      <c r="C135" s="62" t="s">
        <v>1107</v>
      </c>
      <c r="D135" s="62" t="s">
        <v>432</v>
      </c>
      <c r="E135" s="61" t="s">
        <v>433</v>
      </c>
      <c r="F135" s="61" t="s">
        <v>913</v>
      </c>
      <c r="G135" s="61" t="s">
        <v>932</v>
      </c>
      <c r="H135" s="61" t="s">
        <v>914</v>
      </c>
      <c r="I135" s="61" t="s">
        <v>40</v>
      </c>
      <c r="J135" s="61" t="s">
        <v>41</v>
      </c>
      <c r="K135" s="61">
        <v>184.56</v>
      </c>
      <c r="L135" s="64">
        <v>43344</v>
      </c>
      <c r="M135" s="64">
        <v>44439</v>
      </c>
      <c r="N135" s="64">
        <v>44439</v>
      </c>
      <c r="O135" s="65">
        <f>R135*K135*4</f>
        <v>177915.84</v>
      </c>
      <c r="P135" s="64">
        <v>43344</v>
      </c>
      <c r="Q135" s="64">
        <v>43708</v>
      </c>
      <c r="R135" s="66">
        <v>241</v>
      </c>
      <c r="S135" s="67">
        <v>44478.96</v>
      </c>
      <c r="T135" s="67">
        <v>44478.96</v>
      </c>
      <c r="U135" s="67">
        <v>44478.96</v>
      </c>
      <c r="V135" s="67">
        <v>44478.96</v>
      </c>
      <c r="W135" s="67">
        <v>44478.96</v>
      </c>
      <c r="X135" s="67">
        <v>44478.96</v>
      </c>
      <c r="Y135" s="67">
        <v>44478.96</v>
      </c>
      <c r="Z135" s="67">
        <v>44478.96</v>
      </c>
      <c r="AA135" s="67">
        <v>47592.487200000003</v>
      </c>
      <c r="AB135" s="67">
        <v>47592.487200000003</v>
      </c>
      <c r="AC135" s="67">
        <v>47592.487200000003</v>
      </c>
      <c r="AD135" s="67">
        <v>47592.487200000003</v>
      </c>
      <c r="AE135" s="67">
        <v>44478.96</v>
      </c>
      <c r="AF135" s="67">
        <v>44478.96</v>
      </c>
      <c r="AG135" s="67">
        <v>44478.96</v>
      </c>
      <c r="AH135" s="67">
        <v>44478.96</v>
      </c>
      <c r="AI135" s="67">
        <v>44478.96</v>
      </c>
      <c r="AJ135" s="67">
        <v>44478.96</v>
      </c>
      <c r="AK135" s="67">
        <v>44478.96</v>
      </c>
      <c r="AL135" s="67">
        <v>44478.96</v>
      </c>
      <c r="AM135" s="67">
        <v>47592.487200000003</v>
      </c>
      <c r="AN135" s="67">
        <v>47592.487200000003</v>
      </c>
      <c r="AO135" s="67">
        <v>47592.487200000003</v>
      </c>
      <c r="AP135" s="67">
        <v>47592.487200000003</v>
      </c>
      <c r="AQ135" s="61">
        <f t="shared" si="10"/>
        <v>546201.62879999995</v>
      </c>
      <c r="AR135" s="67">
        <f>AVERAGE(AE135:AP135)</f>
        <v>45516.802399999993</v>
      </c>
      <c r="AS135" s="66">
        <f t="shared" si="12"/>
        <v>546201.62879999995</v>
      </c>
      <c r="AU135" s="68"/>
      <c r="AV135" s="68"/>
    </row>
    <row r="136" spans="1:48" s="61" customFormat="1" ht="15.75" customHeight="1" x14ac:dyDescent="0.15">
      <c r="A136" s="61">
        <v>134</v>
      </c>
      <c r="B136" s="61" t="s">
        <v>910</v>
      </c>
      <c r="C136" s="62" t="s">
        <v>1108</v>
      </c>
      <c r="D136" s="62" t="s">
        <v>1109</v>
      </c>
      <c r="E136" s="61" t="s">
        <v>436</v>
      </c>
      <c r="F136" s="61" t="s">
        <v>913</v>
      </c>
      <c r="G136" s="61" t="s">
        <v>932</v>
      </c>
      <c r="H136" s="61" t="s">
        <v>921</v>
      </c>
      <c r="I136" s="61" t="s">
        <v>40</v>
      </c>
      <c r="J136" s="61" t="s">
        <v>53</v>
      </c>
      <c r="K136" s="61">
        <v>298.06</v>
      </c>
      <c r="L136" s="64">
        <v>43282</v>
      </c>
      <c r="M136" s="64">
        <v>44286</v>
      </c>
      <c r="N136" s="64">
        <v>44286</v>
      </c>
      <c r="O136" s="65">
        <f>R136*K136*6</f>
        <v>393439.19999999995</v>
      </c>
      <c r="P136" s="64">
        <v>43282</v>
      </c>
      <c r="Q136" s="64">
        <v>43646</v>
      </c>
      <c r="R136" s="66">
        <v>220</v>
      </c>
      <c r="S136" s="67">
        <v>65573.2</v>
      </c>
      <c r="T136" s="67">
        <v>65573.2</v>
      </c>
      <c r="U136" s="67">
        <v>65573.2</v>
      </c>
      <c r="V136" s="67">
        <v>65573.2</v>
      </c>
      <c r="W136" s="67">
        <v>65573.2</v>
      </c>
      <c r="X136" s="67">
        <v>65573.2</v>
      </c>
      <c r="Y136" s="67">
        <v>70163.323999999993</v>
      </c>
      <c r="Z136" s="67">
        <v>70163.323999999993</v>
      </c>
      <c r="AA136" s="67">
        <v>70163.323999999993</v>
      </c>
      <c r="AB136" s="67">
        <v>70163.323999999993</v>
      </c>
      <c r="AC136" s="67">
        <v>70163.323999999993</v>
      </c>
      <c r="AD136" s="67">
        <v>70163.323999999993</v>
      </c>
      <c r="AE136" s="67">
        <v>65573.2</v>
      </c>
      <c r="AF136" s="67">
        <v>65573.2</v>
      </c>
      <c r="AG136" s="67">
        <v>65573.2</v>
      </c>
      <c r="AH136" s="67">
        <v>65573.2</v>
      </c>
      <c r="AI136" s="67">
        <v>65573.2</v>
      </c>
      <c r="AJ136" s="67">
        <v>65573.2</v>
      </c>
      <c r="AK136" s="67">
        <v>70163.323999999993</v>
      </c>
      <c r="AL136" s="67">
        <v>70163.323999999993</v>
      </c>
      <c r="AM136" s="67">
        <v>70163.323999999993</v>
      </c>
      <c r="AN136" s="67">
        <v>70163.323999999993</v>
      </c>
      <c r="AO136" s="67">
        <v>70163.323999999993</v>
      </c>
      <c r="AP136" s="67">
        <v>70163.323999999993</v>
      </c>
      <c r="AQ136" s="61">
        <f t="shared" si="10"/>
        <v>814419.14400000009</v>
      </c>
      <c r="AR136" s="67">
        <f>AVERAGE(AE136:AP136)</f>
        <v>67868.262000000002</v>
      </c>
      <c r="AS136" s="66">
        <f t="shared" si="12"/>
        <v>814419.14400000009</v>
      </c>
      <c r="AU136" s="68"/>
      <c r="AV136" s="68"/>
    </row>
    <row r="137" spans="1:48" s="61" customFormat="1" ht="15.75" customHeight="1" x14ac:dyDescent="0.15">
      <c r="A137" s="61">
        <v>135</v>
      </c>
      <c r="B137" s="61" t="s">
        <v>42</v>
      </c>
      <c r="C137" s="62" t="s">
        <v>962</v>
      </c>
      <c r="D137" s="69" t="s">
        <v>437</v>
      </c>
      <c r="E137" s="61" t="s">
        <v>438</v>
      </c>
      <c r="F137" s="61" t="s">
        <v>913</v>
      </c>
      <c r="G137" s="61" t="s">
        <v>932</v>
      </c>
      <c r="H137" s="61" t="s">
        <v>916</v>
      </c>
      <c r="I137" s="61" t="s">
        <v>40</v>
      </c>
      <c r="J137" s="61" t="s">
        <v>64</v>
      </c>
      <c r="K137" s="61">
        <v>27</v>
      </c>
      <c r="L137" s="64">
        <v>42917</v>
      </c>
      <c r="M137" s="64">
        <v>43639</v>
      </c>
      <c r="N137" s="64">
        <v>43639</v>
      </c>
      <c r="O137" s="65"/>
      <c r="P137" s="64">
        <v>43282</v>
      </c>
      <c r="Q137" s="64">
        <v>43639</v>
      </c>
      <c r="R137" s="66">
        <v>253.58</v>
      </c>
      <c r="S137" s="67">
        <v>6846.66</v>
      </c>
      <c r="T137" s="67">
        <v>6846.66</v>
      </c>
      <c r="U137" s="67">
        <v>6846.66</v>
      </c>
      <c r="V137" s="67">
        <v>6846.66</v>
      </c>
      <c r="W137" s="67">
        <v>6846.66</v>
      </c>
      <c r="X137" s="67">
        <v>5249.11</v>
      </c>
      <c r="Y137" s="67"/>
      <c r="Z137" s="67"/>
      <c r="AA137" s="67"/>
      <c r="AB137" s="67"/>
      <c r="AC137" s="67"/>
      <c r="AD137" s="67"/>
      <c r="AE137" s="67">
        <v>6846.66</v>
      </c>
      <c r="AF137" s="67">
        <v>6846.66</v>
      </c>
      <c r="AG137" s="67">
        <v>6846.66</v>
      </c>
      <c r="AH137" s="67">
        <v>6846.66</v>
      </c>
      <c r="AI137" s="67">
        <v>6846.66</v>
      </c>
      <c r="AJ137" s="67">
        <v>5249.11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1">
        <f t="shared" si="10"/>
        <v>39482.410000000003</v>
      </c>
      <c r="AR137" s="67">
        <f>AVERAGE(AE137:AJ137)</f>
        <v>6580.4016666666676</v>
      </c>
      <c r="AS137" s="66">
        <f t="shared" si="12"/>
        <v>78964.820000000007</v>
      </c>
      <c r="AT137" s="70"/>
      <c r="AV137" s="68"/>
    </row>
    <row r="138" spans="1:48" s="61" customFormat="1" ht="15.75" customHeight="1" x14ac:dyDescent="0.15">
      <c r="A138" s="61">
        <v>136</v>
      </c>
      <c r="B138" s="61" t="s">
        <v>910</v>
      </c>
      <c r="C138" s="62" t="s">
        <v>1110</v>
      </c>
      <c r="D138" s="62" t="s">
        <v>1111</v>
      </c>
      <c r="E138" s="61" t="s">
        <v>441</v>
      </c>
      <c r="F138" s="61" t="s">
        <v>913</v>
      </c>
      <c r="G138" s="61" t="s">
        <v>932</v>
      </c>
      <c r="H138" s="61" t="s">
        <v>914</v>
      </c>
      <c r="I138" s="61" t="s">
        <v>40</v>
      </c>
      <c r="J138" s="61" t="s">
        <v>41</v>
      </c>
      <c r="K138" s="61">
        <v>75.47</v>
      </c>
      <c r="L138" s="64">
        <v>43313</v>
      </c>
      <c r="M138" s="64">
        <v>44347</v>
      </c>
      <c r="N138" s="64">
        <v>44347</v>
      </c>
      <c r="O138" s="65">
        <f>R138*K138*5</f>
        <v>115091.75</v>
      </c>
      <c r="P138" s="64">
        <v>43313</v>
      </c>
      <c r="Q138" s="64">
        <v>43677</v>
      </c>
      <c r="R138" s="66">
        <v>305</v>
      </c>
      <c r="S138" s="67">
        <v>23018.35</v>
      </c>
      <c r="T138" s="67">
        <v>23018.35</v>
      </c>
      <c r="U138" s="67">
        <v>23018.35</v>
      </c>
      <c r="V138" s="67">
        <v>23018.35</v>
      </c>
      <c r="W138" s="67">
        <v>23018.35</v>
      </c>
      <c r="X138" s="67">
        <v>23018.35</v>
      </c>
      <c r="Y138" s="67">
        <v>23018.35</v>
      </c>
      <c r="Z138" s="67">
        <v>24629.6345</v>
      </c>
      <c r="AA138" s="67">
        <v>24629.6345</v>
      </c>
      <c r="AB138" s="67">
        <v>24629.6345</v>
      </c>
      <c r="AC138" s="67">
        <v>24629.6345</v>
      </c>
      <c r="AD138" s="67">
        <v>24629.6345</v>
      </c>
      <c r="AE138" s="67">
        <v>23018.35</v>
      </c>
      <c r="AF138" s="67">
        <v>23018.35</v>
      </c>
      <c r="AG138" s="67">
        <v>23018.35</v>
      </c>
      <c r="AH138" s="67">
        <v>23018.35</v>
      </c>
      <c r="AI138" s="67">
        <v>23018.35</v>
      </c>
      <c r="AJ138" s="67">
        <v>23018.35</v>
      </c>
      <c r="AK138" s="67">
        <v>23018.35</v>
      </c>
      <c r="AL138" s="67">
        <v>24629.6345</v>
      </c>
      <c r="AM138" s="67">
        <v>24629.6345</v>
      </c>
      <c r="AN138" s="67">
        <v>24629.6345</v>
      </c>
      <c r="AO138" s="67">
        <v>24629.6345</v>
      </c>
      <c r="AP138" s="67">
        <v>24629.6345</v>
      </c>
      <c r="AQ138" s="61">
        <f t="shared" si="10"/>
        <v>284276.62249999994</v>
      </c>
      <c r="AR138" s="67">
        <f>AVERAGE(AE138:AP138)</f>
        <v>23689.718541666662</v>
      </c>
      <c r="AS138" s="66">
        <f t="shared" si="12"/>
        <v>284276.62249999994</v>
      </c>
      <c r="AU138" s="68"/>
      <c r="AV138" s="68"/>
    </row>
    <row r="139" spans="1:48" s="61" customFormat="1" ht="15.75" customHeight="1" x14ac:dyDescent="0.15">
      <c r="A139" s="61">
        <v>137</v>
      </c>
      <c r="B139" s="63" t="s">
        <v>42</v>
      </c>
      <c r="C139" s="62" t="s">
        <v>1112</v>
      </c>
      <c r="D139" s="62" t="s">
        <v>1113</v>
      </c>
      <c r="E139" s="61" t="s">
        <v>444</v>
      </c>
      <c r="F139" s="61" t="s">
        <v>913</v>
      </c>
      <c r="G139" s="61" t="s">
        <v>932</v>
      </c>
      <c r="H139" s="61" t="s">
        <v>916</v>
      </c>
      <c r="I139" s="61" t="s">
        <v>40</v>
      </c>
      <c r="J139" s="61" t="s">
        <v>64</v>
      </c>
      <c r="K139" s="61">
        <v>43.4</v>
      </c>
      <c r="L139" s="64">
        <v>43282</v>
      </c>
      <c r="M139" s="64">
        <v>44012</v>
      </c>
      <c r="N139" s="64">
        <v>43646</v>
      </c>
      <c r="O139" s="65">
        <f>R139*K139*6</f>
        <v>63798</v>
      </c>
      <c r="P139" s="64">
        <v>43282</v>
      </c>
      <c r="Q139" s="64">
        <v>43646</v>
      </c>
      <c r="R139" s="66">
        <v>245</v>
      </c>
      <c r="S139" s="67">
        <v>10633</v>
      </c>
      <c r="T139" s="67">
        <v>10633</v>
      </c>
      <c r="U139" s="67">
        <v>10633</v>
      </c>
      <c r="V139" s="67">
        <v>10633</v>
      </c>
      <c r="W139" s="67">
        <v>10633</v>
      </c>
      <c r="X139" s="67">
        <v>10633</v>
      </c>
      <c r="Y139" s="67"/>
      <c r="Z139" s="67"/>
      <c r="AA139" s="67"/>
      <c r="AB139" s="67"/>
      <c r="AC139" s="67"/>
      <c r="AD139" s="67"/>
      <c r="AE139" s="67">
        <v>10633</v>
      </c>
      <c r="AF139" s="67">
        <v>10633</v>
      </c>
      <c r="AG139" s="67">
        <v>10633</v>
      </c>
      <c r="AH139" s="67">
        <v>10633</v>
      </c>
      <c r="AI139" s="67">
        <v>10633</v>
      </c>
      <c r="AJ139" s="67">
        <v>10633</v>
      </c>
      <c r="AK139" s="67">
        <v>0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1">
        <f t="shared" si="10"/>
        <v>63798</v>
      </c>
      <c r="AR139" s="67">
        <f>AVERAGE(AE139:AJ139)</f>
        <v>10633</v>
      </c>
      <c r="AS139" s="66">
        <f t="shared" si="12"/>
        <v>127596</v>
      </c>
      <c r="AT139" s="70"/>
      <c r="AV139" s="68"/>
    </row>
    <row r="140" spans="1:48" s="61" customFormat="1" ht="15.75" customHeight="1" x14ac:dyDescent="0.15">
      <c r="A140" s="61">
        <v>138</v>
      </c>
      <c r="B140" s="61" t="s">
        <v>910</v>
      </c>
      <c r="C140" s="62" t="s">
        <v>1114</v>
      </c>
      <c r="D140" s="62" t="s">
        <v>1115</v>
      </c>
      <c r="E140" s="61" t="s">
        <v>447</v>
      </c>
      <c r="F140" s="61" t="s">
        <v>913</v>
      </c>
      <c r="G140" s="61" t="s">
        <v>932</v>
      </c>
      <c r="H140" s="61" t="s">
        <v>916</v>
      </c>
      <c r="I140" s="61" t="s">
        <v>102</v>
      </c>
      <c r="J140" s="61" t="s">
        <v>64</v>
      </c>
      <c r="K140" s="61">
        <v>164.8</v>
      </c>
      <c r="L140" s="64">
        <v>43282</v>
      </c>
      <c r="M140" s="64">
        <v>44347</v>
      </c>
      <c r="N140" s="64">
        <v>44347</v>
      </c>
      <c r="O140" s="65">
        <f>R140*K140*6</f>
        <v>158208</v>
      </c>
      <c r="P140" s="64">
        <v>43282</v>
      </c>
      <c r="Q140" s="64">
        <v>43646</v>
      </c>
      <c r="R140" s="66">
        <v>160</v>
      </c>
      <c r="S140" s="67">
        <v>26368</v>
      </c>
      <c r="T140" s="67">
        <v>26368</v>
      </c>
      <c r="U140" s="67">
        <v>26368</v>
      </c>
      <c r="V140" s="67">
        <v>26368</v>
      </c>
      <c r="W140" s="67">
        <v>26368</v>
      </c>
      <c r="X140" s="67">
        <v>26368</v>
      </c>
      <c r="Y140" s="67">
        <v>27686.400000000001</v>
      </c>
      <c r="Z140" s="67">
        <v>27686.400000000001</v>
      </c>
      <c r="AA140" s="67">
        <v>27686.400000000001</v>
      </c>
      <c r="AB140" s="67">
        <v>27686.400000000001</v>
      </c>
      <c r="AC140" s="67">
        <v>27686.400000000001</v>
      </c>
      <c r="AD140" s="67">
        <v>27686.400000000001</v>
      </c>
      <c r="AE140" s="67">
        <v>26368</v>
      </c>
      <c r="AF140" s="67">
        <v>26368</v>
      </c>
      <c r="AG140" s="67">
        <v>26368</v>
      </c>
      <c r="AH140" s="67">
        <v>26368</v>
      </c>
      <c r="AI140" s="67">
        <v>26368</v>
      </c>
      <c r="AJ140" s="67">
        <v>26368</v>
      </c>
      <c r="AK140" s="67">
        <v>27686.400000000001</v>
      </c>
      <c r="AL140" s="67">
        <v>27686.400000000001</v>
      </c>
      <c r="AM140" s="67">
        <v>27686.400000000001</v>
      </c>
      <c r="AN140" s="67">
        <v>27686.400000000001</v>
      </c>
      <c r="AO140" s="67">
        <v>27686.400000000001</v>
      </c>
      <c r="AP140" s="67">
        <v>27686.400000000001</v>
      </c>
      <c r="AQ140" s="61">
        <f t="shared" si="10"/>
        <v>324326.40000000002</v>
      </c>
      <c r="AR140" s="67">
        <f>AVERAGE(AE140:AP140)</f>
        <v>27027.200000000001</v>
      </c>
      <c r="AS140" s="66">
        <f t="shared" si="12"/>
        <v>324326.40000000002</v>
      </c>
      <c r="AV140" s="68"/>
    </row>
    <row r="141" spans="1:48" s="61" customFormat="1" ht="15.75" customHeight="1" x14ac:dyDescent="0.15">
      <c r="A141" s="61">
        <v>139</v>
      </c>
      <c r="B141" s="61" t="s">
        <v>910</v>
      </c>
      <c r="C141" s="62" t="s">
        <v>1116</v>
      </c>
      <c r="D141" s="62" t="s">
        <v>1117</v>
      </c>
      <c r="E141" s="61" t="s">
        <v>450</v>
      </c>
      <c r="F141" s="61" t="s">
        <v>913</v>
      </c>
      <c r="G141" s="61" t="s">
        <v>932</v>
      </c>
      <c r="H141" s="61" t="s">
        <v>916</v>
      </c>
      <c r="I141" s="70" t="s">
        <v>102</v>
      </c>
      <c r="J141" s="61" t="s">
        <v>64</v>
      </c>
      <c r="K141" s="61">
        <v>399.35</v>
      </c>
      <c r="L141" s="64">
        <v>43282</v>
      </c>
      <c r="M141" s="64">
        <v>44309</v>
      </c>
      <c r="N141" s="64">
        <v>44309</v>
      </c>
      <c r="O141" s="65">
        <f>R141*K141*6</f>
        <v>343433.01300000004</v>
      </c>
      <c r="P141" s="64">
        <v>43367</v>
      </c>
      <c r="Q141" s="64">
        <v>43731</v>
      </c>
      <c r="R141" s="66">
        <v>143.33000000000001</v>
      </c>
      <c r="S141" s="67">
        <v>57238.84</v>
      </c>
      <c r="T141" s="67">
        <v>57238.84</v>
      </c>
      <c r="U141" s="67">
        <v>57238.84</v>
      </c>
      <c r="V141" s="67">
        <v>57238.84</v>
      </c>
      <c r="W141" s="67">
        <v>57238.84</v>
      </c>
      <c r="X141" s="67">
        <v>57238.84</v>
      </c>
      <c r="Y141" s="67">
        <v>57238.84</v>
      </c>
      <c r="Z141" s="67">
        <v>57238.84</v>
      </c>
      <c r="AA141" s="67">
        <v>57906.95</v>
      </c>
      <c r="AB141" s="67">
        <v>60102.18</v>
      </c>
      <c r="AC141" s="67">
        <v>60102.18</v>
      </c>
      <c r="AD141" s="67">
        <v>60102.18</v>
      </c>
      <c r="AE141" s="67">
        <v>57238.84</v>
      </c>
      <c r="AF141" s="67">
        <v>57238.84</v>
      </c>
      <c r="AG141" s="67">
        <v>57238.84</v>
      </c>
      <c r="AH141" s="67">
        <v>57238.84</v>
      </c>
      <c r="AI141" s="67">
        <v>57238.84</v>
      </c>
      <c r="AJ141" s="67">
        <v>19079.616333333299</v>
      </c>
      <c r="AK141" s="67">
        <v>19079.616333333299</v>
      </c>
      <c r="AL141" s="67">
        <v>57238.84</v>
      </c>
      <c r="AM141" s="67">
        <v>57906.95</v>
      </c>
      <c r="AN141" s="67">
        <v>60102.18</v>
      </c>
      <c r="AO141" s="67">
        <v>60102.18</v>
      </c>
      <c r="AP141" s="67">
        <v>60102.18</v>
      </c>
      <c r="AQ141" s="61">
        <f t="shared" si="10"/>
        <v>619805.76266666665</v>
      </c>
      <c r="AR141" s="67">
        <f>AVERAGE(AE141:AP141)</f>
        <v>51650.480222222221</v>
      </c>
      <c r="AS141" s="66">
        <f t="shared" si="12"/>
        <v>619805.76266666665</v>
      </c>
      <c r="AV141" s="68"/>
    </row>
    <row r="142" spans="1:48" s="61" customFormat="1" ht="15.75" customHeight="1" x14ac:dyDescent="0.15">
      <c r="A142" s="61">
        <v>140</v>
      </c>
      <c r="B142" s="63" t="s">
        <v>42</v>
      </c>
      <c r="C142" s="62" t="s">
        <v>1118</v>
      </c>
      <c r="D142" s="62" t="s">
        <v>1119</v>
      </c>
      <c r="E142" s="61" t="s">
        <v>453</v>
      </c>
      <c r="F142" s="61" t="s">
        <v>913</v>
      </c>
      <c r="G142" s="61" t="s">
        <v>932</v>
      </c>
      <c r="H142" s="61" t="s">
        <v>914</v>
      </c>
      <c r="I142" s="61" t="s">
        <v>40</v>
      </c>
      <c r="J142" s="61" t="s">
        <v>41</v>
      </c>
      <c r="K142" s="61">
        <v>82.72</v>
      </c>
      <c r="L142" s="64">
        <v>43282</v>
      </c>
      <c r="M142" s="64">
        <v>44012</v>
      </c>
      <c r="N142" s="64">
        <v>43646</v>
      </c>
      <c r="O142" s="65">
        <f>R142*K142*6</f>
        <v>119116.79999999999</v>
      </c>
      <c r="P142" s="64">
        <v>43282</v>
      </c>
      <c r="Q142" s="64">
        <v>43646</v>
      </c>
      <c r="R142" s="66">
        <v>240</v>
      </c>
      <c r="S142" s="67">
        <v>19852.8</v>
      </c>
      <c r="T142" s="67">
        <v>19852.8</v>
      </c>
      <c r="U142" s="67">
        <v>19852.8</v>
      </c>
      <c r="V142" s="67">
        <v>19852.8</v>
      </c>
      <c r="W142" s="67">
        <v>19852.8</v>
      </c>
      <c r="X142" s="67">
        <v>19852.8</v>
      </c>
      <c r="Y142" s="67"/>
      <c r="Z142" s="67"/>
      <c r="AA142" s="67"/>
      <c r="AB142" s="67"/>
      <c r="AC142" s="67"/>
      <c r="AD142" s="67"/>
      <c r="AE142" s="67">
        <v>19852.8</v>
      </c>
      <c r="AF142" s="67">
        <v>19852.8</v>
      </c>
      <c r="AG142" s="67">
        <v>19852.8</v>
      </c>
      <c r="AH142" s="67">
        <v>19852.8</v>
      </c>
      <c r="AI142" s="67">
        <v>19852.8</v>
      </c>
      <c r="AJ142" s="67">
        <v>19852.8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1">
        <f t="shared" si="10"/>
        <v>119116.8</v>
      </c>
      <c r="AR142" s="67">
        <f>AVERAGE(AE142:AJ142)</f>
        <v>19852.8</v>
      </c>
      <c r="AS142" s="66">
        <f t="shared" si="12"/>
        <v>238233.59999999998</v>
      </c>
      <c r="AT142" s="70"/>
      <c r="AU142" s="68"/>
      <c r="AV142" s="68"/>
    </row>
    <row r="143" spans="1:48" s="61" customFormat="1" ht="15.75" customHeight="1" x14ac:dyDescent="0.15">
      <c r="A143" s="61">
        <v>141</v>
      </c>
      <c r="B143" s="63" t="s">
        <v>42</v>
      </c>
      <c r="C143" s="62" t="s">
        <v>1120</v>
      </c>
      <c r="D143" s="62" t="s">
        <v>1121</v>
      </c>
      <c r="E143" s="61" t="s">
        <v>456</v>
      </c>
      <c r="F143" s="61" t="s">
        <v>913</v>
      </c>
      <c r="G143" s="61" t="s">
        <v>932</v>
      </c>
      <c r="H143" s="61" t="s">
        <v>914</v>
      </c>
      <c r="I143" s="70" t="s">
        <v>102</v>
      </c>
      <c r="J143" s="61" t="s">
        <v>41</v>
      </c>
      <c r="K143" s="61">
        <v>81.290000000000006</v>
      </c>
      <c r="L143" s="64">
        <v>43252</v>
      </c>
      <c r="M143" s="64">
        <v>44255</v>
      </c>
      <c r="N143" s="64">
        <v>43646</v>
      </c>
      <c r="O143" s="65">
        <f>R143*K143</f>
        <v>15445.1</v>
      </c>
      <c r="P143" s="64">
        <v>43252</v>
      </c>
      <c r="Q143" s="64">
        <v>43616</v>
      </c>
      <c r="R143" s="66">
        <v>190</v>
      </c>
      <c r="S143" s="67">
        <v>15445.1</v>
      </c>
      <c r="T143" s="67">
        <v>15445.1</v>
      </c>
      <c r="U143" s="67">
        <v>15445.1</v>
      </c>
      <c r="V143" s="67">
        <v>15445.1</v>
      </c>
      <c r="W143" s="67">
        <v>15445.1</v>
      </c>
      <c r="X143" s="67">
        <v>16526.257000000001</v>
      </c>
      <c r="Y143" s="67"/>
      <c r="Z143" s="67"/>
      <c r="AA143" s="67"/>
      <c r="AB143" s="67"/>
      <c r="AC143" s="67"/>
      <c r="AD143" s="67"/>
      <c r="AE143" s="67">
        <v>15445.1</v>
      </c>
      <c r="AF143" s="67">
        <v>15445.1</v>
      </c>
      <c r="AG143" s="67">
        <v>15445.1</v>
      </c>
      <c r="AH143" s="67">
        <v>15445.1</v>
      </c>
      <c r="AI143" s="67">
        <v>15445.1</v>
      </c>
      <c r="AJ143" s="67">
        <v>16526.257000000001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1">
        <f t="shared" si="10"/>
        <v>93751.756999999998</v>
      </c>
      <c r="AR143" s="67">
        <f t="shared" ref="AR143" si="13">AVERAGE(AE143:AJ143)</f>
        <v>15625.292833333333</v>
      </c>
      <c r="AS143" s="66">
        <f t="shared" si="12"/>
        <v>187503.514</v>
      </c>
      <c r="AT143" s="70"/>
      <c r="AU143" s="68"/>
      <c r="AV143" s="68"/>
    </row>
    <row r="144" spans="1:48" s="61" customFormat="1" ht="15.75" customHeight="1" x14ac:dyDescent="0.15">
      <c r="A144" s="61">
        <v>142</v>
      </c>
      <c r="B144" s="63" t="s">
        <v>42</v>
      </c>
      <c r="C144" s="62" t="s">
        <v>1122</v>
      </c>
      <c r="D144" s="62" t="s">
        <v>1123</v>
      </c>
      <c r="E144" s="61" t="s">
        <v>459</v>
      </c>
      <c r="F144" s="61" t="s">
        <v>913</v>
      </c>
      <c r="G144" s="61" t="s">
        <v>932</v>
      </c>
      <c r="H144" s="61" t="s">
        <v>952</v>
      </c>
      <c r="I144" s="61" t="s">
        <v>102</v>
      </c>
      <c r="J144" s="61" t="s">
        <v>47</v>
      </c>
      <c r="K144" s="61">
        <v>71.03</v>
      </c>
      <c r="L144" s="64">
        <v>43252</v>
      </c>
      <c r="M144" s="64">
        <v>44255</v>
      </c>
      <c r="N144" s="64">
        <v>43646</v>
      </c>
      <c r="O144" s="65">
        <f>R144*K144</f>
        <v>14206</v>
      </c>
      <c r="P144" s="64">
        <v>43252</v>
      </c>
      <c r="Q144" s="64">
        <v>43616</v>
      </c>
      <c r="R144" s="66">
        <v>200</v>
      </c>
      <c r="S144" s="67">
        <v>14206</v>
      </c>
      <c r="T144" s="67">
        <v>14206</v>
      </c>
      <c r="U144" s="67">
        <v>14206</v>
      </c>
      <c r="V144" s="67">
        <v>14206</v>
      </c>
      <c r="W144" s="67">
        <v>14206</v>
      </c>
      <c r="X144" s="67">
        <v>14916.3</v>
      </c>
      <c r="Y144" s="67"/>
      <c r="Z144" s="67"/>
      <c r="AA144" s="67"/>
      <c r="AB144" s="67"/>
      <c r="AC144" s="67"/>
      <c r="AD144" s="67"/>
      <c r="AE144" s="67">
        <v>9470.6666666666697</v>
      </c>
      <c r="AF144" s="67">
        <v>9470.6666666666697</v>
      </c>
      <c r="AG144" s="67">
        <v>9506</v>
      </c>
      <c r="AH144" s="67">
        <v>9470.6666666666697</v>
      </c>
      <c r="AI144" s="67">
        <v>9470.6666666666697</v>
      </c>
      <c r="AJ144" s="67">
        <v>10180.9666666667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1">
        <f t="shared" si="10"/>
        <v>57569.633333333375</v>
      </c>
      <c r="AR144" s="67">
        <f>AVERAGE(AE144:AJ144)</f>
        <v>9594.9388888888952</v>
      </c>
      <c r="AS144" s="66">
        <f t="shared" si="12"/>
        <v>115139.26666666675</v>
      </c>
      <c r="AT144" s="70"/>
      <c r="AV144" s="68"/>
    </row>
    <row r="145" spans="1:48" s="61" customFormat="1" ht="15.75" customHeight="1" x14ac:dyDescent="0.15">
      <c r="A145" s="61">
        <v>143</v>
      </c>
      <c r="B145" s="61" t="s">
        <v>910</v>
      </c>
      <c r="C145" s="62" t="s">
        <v>1124</v>
      </c>
      <c r="D145" s="62" t="s">
        <v>1125</v>
      </c>
      <c r="E145" s="61" t="s">
        <v>462</v>
      </c>
      <c r="F145" s="61" t="s">
        <v>913</v>
      </c>
      <c r="G145" s="61" t="s">
        <v>932</v>
      </c>
      <c r="H145" s="61" t="s">
        <v>952</v>
      </c>
      <c r="I145" s="61" t="s">
        <v>40</v>
      </c>
      <c r="J145" s="61" t="s">
        <v>47</v>
      </c>
      <c r="K145" s="61">
        <v>123.73</v>
      </c>
      <c r="L145" s="64">
        <v>42826</v>
      </c>
      <c r="M145" s="64">
        <v>43890</v>
      </c>
      <c r="N145" s="64">
        <v>43890</v>
      </c>
      <c r="O145" s="65"/>
      <c r="P145" s="64">
        <v>43191</v>
      </c>
      <c r="Q145" s="64">
        <v>43555</v>
      </c>
      <c r="R145" s="66">
        <v>141.75</v>
      </c>
      <c r="S145" s="67">
        <v>17538.73</v>
      </c>
      <c r="T145" s="67">
        <v>17538.73</v>
      </c>
      <c r="U145" s="67">
        <v>17538.73</v>
      </c>
      <c r="V145" s="67">
        <v>18415.663874999998</v>
      </c>
      <c r="W145" s="67">
        <v>18415.663874999998</v>
      </c>
      <c r="X145" s="67">
        <v>18415.663874999998</v>
      </c>
      <c r="Y145" s="67">
        <v>18415.663874999998</v>
      </c>
      <c r="Z145" s="67">
        <v>18415.663874999998</v>
      </c>
      <c r="AA145" s="67">
        <v>18415.663874999998</v>
      </c>
      <c r="AB145" s="67">
        <v>18415.663874999998</v>
      </c>
      <c r="AC145" s="67">
        <v>18415.663874999998</v>
      </c>
      <c r="AD145" s="67">
        <v>18415.663874999998</v>
      </c>
      <c r="AE145" s="67">
        <v>17538.73</v>
      </c>
      <c r="AF145" s="67">
        <v>17538.73</v>
      </c>
      <c r="AG145" s="67">
        <v>17538.73</v>
      </c>
      <c r="AH145" s="67">
        <v>18415.663874999998</v>
      </c>
      <c r="AI145" s="67">
        <v>18415.663874999998</v>
      </c>
      <c r="AJ145" s="67">
        <v>18415.663874999998</v>
      </c>
      <c r="AK145" s="67">
        <v>18415.663874999998</v>
      </c>
      <c r="AL145" s="67">
        <v>18415.663874999998</v>
      </c>
      <c r="AM145" s="67">
        <v>18415.663874999998</v>
      </c>
      <c r="AN145" s="67">
        <v>18415.663874999998</v>
      </c>
      <c r="AO145" s="67">
        <v>18415.663874999998</v>
      </c>
      <c r="AP145" s="67">
        <v>18415.663874999998</v>
      </c>
      <c r="AQ145" s="61">
        <f t="shared" si="10"/>
        <v>218357.16487499999</v>
      </c>
      <c r="AR145" s="67">
        <f>AVERAGE(AE145:AP145)</f>
        <v>18196.430406249998</v>
      </c>
      <c r="AS145" s="66">
        <f t="shared" si="12"/>
        <v>218357.16487499996</v>
      </c>
      <c r="AV145" s="68"/>
    </row>
    <row r="146" spans="1:48" s="61" customFormat="1" ht="23.1" customHeight="1" x14ac:dyDescent="0.15">
      <c r="A146" s="61">
        <v>144</v>
      </c>
      <c r="B146" s="61" t="s">
        <v>910</v>
      </c>
      <c r="C146" s="62" t="s">
        <v>1126</v>
      </c>
      <c r="D146" s="69" t="s">
        <v>464</v>
      </c>
      <c r="E146" s="61" t="s">
        <v>465</v>
      </c>
      <c r="F146" s="61" t="s">
        <v>913</v>
      </c>
      <c r="G146" s="61" t="s">
        <v>932</v>
      </c>
      <c r="H146" s="61" t="s">
        <v>916</v>
      </c>
      <c r="I146" s="61" t="s">
        <v>40</v>
      </c>
      <c r="J146" s="61" t="s">
        <v>47</v>
      </c>
      <c r="K146" s="61">
        <v>27.26</v>
      </c>
      <c r="L146" s="64">
        <v>43556</v>
      </c>
      <c r="M146" s="64">
        <v>43921</v>
      </c>
      <c r="N146" s="64">
        <v>43921</v>
      </c>
      <c r="O146" s="64"/>
      <c r="P146" s="64">
        <v>43556</v>
      </c>
      <c r="Q146" s="64">
        <v>43921</v>
      </c>
      <c r="R146" s="66">
        <v>390</v>
      </c>
      <c r="S146" s="67"/>
      <c r="T146" s="67"/>
      <c r="U146" s="67"/>
      <c r="V146" s="67">
        <v>10631.4</v>
      </c>
      <c r="W146" s="67">
        <v>10631.4</v>
      </c>
      <c r="X146" s="67">
        <v>10631.4</v>
      </c>
      <c r="Y146" s="67">
        <v>10631.4</v>
      </c>
      <c r="Z146" s="67">
        <v>10631.4</v>
      </c>
      <c r="AA146" s="67">
        <v>10631.4</v>
      </c>
      <c r="AB146" s="67">
        <v>10631.4</v>
      </c>
      <c r="AC146" s="67">
        <v>10631.4</v>
      </c>
      <c r="AD146" s="67">
        <v>10631.4</v>
      </c>
      <c r="AE146" s="67">
        <v>0</v>
      </c>
      <c r="AF146" s="67">
        <v>0</v>
      </c>
      <c r="AG146" s="67">
        <v>0</v>
      </c>
      <c r="AH146" s="67">
        <v>10631.4</v>
      </c>
      <c r="AI146" s="67">
        <v>10631.4</v>
      </c>
      <c r="AJ146" s="67">
        <v>10631.4</v>
      </c>
      <c r="AK146" s="67">
        <v>10631.4</v>
      </c>
      <c r="AL146" s="67">
        <v>10631.4</v>
      </c>
      <c r="AM146" s="67">
        <v>10631.4</v>
      </c>
      <c r="AN146" s="67">
        <v>10631.4</v>
      </c>
      <c r="AO146" s="67">
        <v>10631.4</v>
      </c>
      <c r="AP146" s="67">
        <v>10631.4</v>
      </c>
      <c r="AQ146" s="61">
        <f t="shared" si="10"/>
        <v>95682.599999999991</v>
      </c>
      <c r="AR146" s="67">
        <f>AVERAGE(AH146:AP146)</f>
        <v>10631.4</v>
      </c>
      <c r="AS146" s="66">
        <f t="shared" si="12"/>
        <v>127576.79999999999</v>
      </c>
      <c r="AV146" s="68"/>
    </row>
    <row r="147" spans="1:48" s="61" customFormat="1" ht="15.75" customHeight="1" x14ac:dyDescent="0.15">
      <c r="A147" s="61">
        <v>145</v>
      </c>
      <c r="B147" s="61" t="s">
        <v>910</v>
      </c>
      <c r="C147" s="62" t="s">
        <v>1127</v>
      </c>
      <c r="D147" s="62" t="s">
        <v>1128</v>
      </c>
      <c r="E147" s="61" t="s">
        <v>468</v>
      </c>
      <c r="F147" s="61" t="s">
        <v>913</v>
      </c>
      <c r="G147" s="61" t="s">
        <v>932</v>
      </c>
      <c r="H147" s="61" t="s">
        <v>916</v>
      </c>
      <c r="I147" s="61" t="s">
        <v>40</v>
      </c>
      <c r="J147" s="61" t="s">
        <v>64</v>
      </c>
      <c r="K147" s="61">
        <v>324.31</v>
      </c>
      <c r="L147" s="64">
        <v>42887</v>
      </c>
      <c r="M147" s="64">
        <v>44309</v>
      </c>
      <c r="N147" s="64">
        <v>44309</v>
      </c>
      <c r="O147" s="65"/>
      <c r="P147" s="64">
        <v>43252</v>
      </c>
      <c r="Q147" s="64">
        <v>43616</v>
      </c>
      <c r="R147" s="66">
        <v>131.25</v>
      </c>
      <c r="S147" s="67">
        <v>42565.69</v>
      </c>
      <c r="T147" s="67">
        <v>42565.69</v>
      </c>
      <c r="U147" s="67">
        <v>42565.69</v>
      </c>
      <c r="V147" s="67">
        <v>42565.69</v>
      </c>
      <c r="W147" s="67">
        <v>42565.69</v>
      </c>
      <c r="X147" s="67">
        <v>44693.971875000003</v>
      </c>
      <c r="Y147" s="67">
        <v>44693.971875000003</v>
      </c>
      <c r="Z147" s="67">
        <v>44693.971875000003</v>
      </c>
      <c r="AA147" s="67">
        <v>44693.971875000003</v>
      </c>
      <c r="AB147" s="67">
        <v>44693.971875000003</v>
      </c>
      <c r="AC147" s="67">
        <v>44693.971875000003</v>
      </c>
      <c r="AD147" s="67">
        <v>44693.971875000003</v>
      </c>
      <c r="AE147" s="67">
        <v>42565.69</v>
      </c>
      <c r="AF147" s="67">
        <v>42565.69</v>
      </c>
      <c r="AG147" s="67">
        <v>42565.69</v>
      </c>
      <c r="AH147" s="67">
        <v>42565.69</v>
      </c>
      <c r="AI147" s="67">
        <v>42565.69</v>
      </c>
      <c r="AJ147" s="67">
        <v>44693.971875000003</v>
      </c>
      <c r="AK147" s="67">
        <v>44693.971875000003</v>
      </c>
      <c r="AL147" s="67">
        <v>44693.971875000003</v>
      </c>
      <c r="AM147" s="67">
        <v>44693.971875000003</v>
      </c>
      <c r="AN147" s="67">
        <v>44693.971875000003</v>
      </c>
      <c r="AO147" s="67">
        <v>44693.971875000003</v>
      </c>
      <c r="AP147" s="67">
        <v>44693.971875000003</v>
      </c>
      <c r="AQ147" s="61">
        <f t="shared" si="10"/>
        <v>525686.25312499993</v>
      </c>
      <c r="AR147" s="67">
        <f>AVERAGE(AE147:AP147)</f>
        <v>43807.187760416658</v>
      </c>
      <c r="AS147" s="66">
        <f t="shared" si="12"/>
        <v>525686.25312499993</v>
      </c>
      <c r="AV147" s="68"/>
    </row>
    <row r="148" spans="1:48" s="61" customFormat="1" ht="15.75" customHeight="1" x14ac:dyDescent="0.15">
      <c r="A148" s="61">
        <v>146</v>
      </c>
      <c r="B148" s="61" t="s">
        <v>910</v>
      </c>
      <c r="C148" s="62" t="s">
        <v>1129</v>
      </c>
      <c r="D148" s="62" t="s">
        <v>1130</v>
      </c>
      <c r="E148" s="61" t="s">
        <v>471</v>
      </c>
      <c r="F148" s="61" t="s">
        <v>913</v>
      </c>
      <c r="G148" s="61" t="s">
        <v>932</v>
      </c>
      <c r="H148" s="61" t="s">
        <v>916</v>
      </c>
      <c r="I148" s="70" t="s">
        <v>102</v>
      </c>
      <c r="J148" s="61" t="s">
        <v>64</v>
      </c>
      <c r="K148" s="61">
        <v>370.85</v>
      </c>
      <c r="L148" s="64">
        <v>42917</v>
      </c>
      <c r="M148" s="64">
        <v>44620</v>
      </c>
      <c r="N148" s="64">
        <v>44620</v>
      </c>
      <c r="O148" s="65"/>
      <c r="P148" s="64">
        <v>43282</v>
      </c>
      <c r="Q148" s="64">
        <v>43646</v>
      </c>
      <c r="R148" s="66">
        <v>157.5</v>
      </c>
      <c r="S148" s="67">
        <v>58408.88</v>
      </c>
      <c r="T148" s="67">
        <v>58408.88</v>
      </c>
      <c r="U148" s="67">
        <v>58408.88</v>
      </c>
      <c r="V148" s="67">
        <v>58408.88</v>
      </c>
      <c r="W148" s="67">
        <v>58408.88</v>
      </c>
      <c r="X148" s="67">
        <v>58408.88</v>
      </c>
      <c r="Y148" s="67">
        <v>61331.173000000003</v>
      </c>
      <c r="Z148" s="67">
        <v>61331.173000000003</v>
      </c>
      <c r="AA148" s="67">
        <v>61331.173000000003</v>
      </c>
      <c r="AB148" s="67">
        <v>61331.173000000003</v>
      </c>
      <c r="AC148" s="67">
        <v>61331.173000000003</v>
      </c>
      <c r="AD148" s="67">
        <v>61331.173000000003</v>
      </c>
      <c r="AE148" s="67">
        <v>58408.88</v>
      </c>
      <c r="AF148" s="67">
        <v>58408.88</v>
      </c>
      <c r="AG148" s="67">
        <v>58408.88</v>
      </c>
      <c r="AH148" s="67">
        <v>48674.067499999997</v>
      </c>
      <c r="AI148" s="67">
        <v>48674.067499999997</v>
      </c>
      <c r="AJ148" s="67">
        <v>58408.88</v>
      </c>
      <c r="AK148" s="67">
        <v>51109.3108333333</v>
      </c>
      <c r="AL148" s="67">
        <v>51109.3108333333</v>
      </c>
      <c r="AM148" s="67">
        <v>51109.3108333333</v>
      </c>
      <c r="AN148" s="67">
        <v>61331.173000000003</v>
      </c>
      <c r="AO148" s="67">
        <v>61331.173000000003</v>
      </c>
      <c r="AP148" s="67">
        <v>61331.173000000003</v>
      </c>
      <c r="AQ148" s="61">
        <f t="shared" si="10"/>
        <v>668305.10649999976</v>
      </c>
      <c r="AR148" s="67">
        <f>AVERAGE(AE148:AP148)</f>
        <v>55692.092208333313</v>
      </c>
      <c r="AS148" s="66">
        <f t="shared" si="12"/>
        <v>668305.10649999976</v>
      </c>
    </row>
    <row r="149" spans="1:48" s="61" customFormat="1" ht="15.75" customHeight="1" x14ac:dyDescent="0.15">
      <c r="A149" s="61">
        <v>147</v>
      </c>
      <c r="B149" s="63" t="s">
        <v>42</v>
      </c>
      <c r="C149" s="69" t="s">
        <v>472</v>
      </c>
      <c r="D149" s="62" t="s">
        <v>1131</v>
      </c>
      <c r="E149" s="61" t="s">
        <v>474</v>
      </c>
      <c r="F149" s="61" t="s">
        <v>913</v>
      </c>
      <c r="G149" s="61" t="s">
        <v>932</v>
      </c>
      <c r="H149" s="61" t="s">
        <v>916</v>
      </c>
      <c r="I149" s="70" t="s">
        <v>102</v>
      </c>
      <c r="J149" s="61" t="s">
        <v>64</v>
      </c>
      <c r="K149" s="61">
        <v>464.19</v>
      </c>
      <c r="L149" s="64">
        <v>43019</v>
      </c>
      <c r="M149" s="64">
        <v>44309</v>
      </c>
      <c r="N149" s="64">
        <v>43616</v>
      </c>
      <c r="O149" s="65"/>
      <c r="P149" s="64">
        <v>43384</v>
      </c>
      <c r="Q149" s="64">
        <v>43748</v>
      </c>
      <c r="R149" s="66">
        <v>147</v>
      </c>
      <c r="S149" s="67">
        <v>68235.929999999993</v>
      </c>
      <c r="T149" s="67">
        <v>68235.929999999993</v>
      </c>
      <c r="U149" s="67">
        <v>68235.929999999993</v>
      </c>
      <c r="V149" s="67">
        <v>68235.929999999993</v>
      </c>
      <c r="W149" s="67">
        <v>68235.929999999993</v>
      </c>
      <c r="X149" s="67"/>
      <c r="Y149" s="67"/>
      <c r="Z149" s="67"/>
      <c r="AA149" s="67"/>
      <c r="AB149" s="67"/>
      <c r="AC149" s="67"/>
      <c r="AD149" s="67"/>
      <c r="AE149" s="67">
        <v>68235.929999999993</v>
      </c>
      <c r="AF149" s="67">
        <v>68235.929999999993</v>
      </c>
      <c r="AG149" s="67">
        <v>68235.929999999993</v>
      </c>
      <c r="AH149" s="67">
        <v>68235.929999999993</v>
      </c>
      <c r="AI149" s="67">
        <v>68235.929999999993</v>
      </c>
      <c r="AJ149" s="67">
        <v>0</v>
      </c>
      <c r="AK149" s="67">
        <v>0</v>
      </c>
      <c r="AL149" s="67">
        <v>0</v>
      </c>
      <c r="AM149" s="67">
        <v>0</v>
      </c>
      <c r="AN149" s="67">
        <v>0</v>
      </c>
      <c r="AO149" s="67">
        <v>0</v>
      </c>
      <c r="AP149" s="67">
        <v>0</v>
      </c>
      <c r="AQ149" s="61">
        <f t="shared" si="10"/>
        <v>341179.64999999997</v>
      </c>
      <c r="AR149" s="67">
        <f>AVERAGE(AE149:AI149)</f>
        <v>68235.929999999993</v>
      </c>
      <c r="AS149" s="66">
        <f t="shared" si="12"/>
        <v>818831.15999999992</v>
      </c>
      <c r="AT149" s="70"/>
      <c r="AV149" s="68"/>
    </row>
    <row r="150" spans="1:48" s="61" customFormat="1" ht="15.75" customHeight="1" x14ac:dyDescent="0.15">
      <c r="A150" s="61">
        <v>148</v>
      </c>
      <c r="B150" s="61" t="s">
        <v>910</v>
      </c>
      <c r="C150" s="62" t="s">
        <v>1132</v>
      </c>
      <c r="D150" s="62" t="s">
        <v>1133</v>
      </c>
      <c r="E150" s="61" t="s">
        <v>477</v>
      </c>
      <c r="F150" s="61" t="s">
        <v>913</v>
      </c>
      <c r="G150" s="61" t="s">
        <v>932</v>
      </c>
      <c r="H150" s="61" t="s">
        <v>916</v>
      </c>
      <c r="I150" s="61" t="s">
        <v>40</v>
      </c>
      <c r="J150" s="61" t="s">
        <v>64</v>
      </c>
      <c r="K150" s="61">
        <v>371.4</v>
      </c>
      <c r="L150" s="64">
        <v>43040</v>
      </c>
      <c r="M150" s="64">
        <v>44865</v>
      </c>
      <c r="N150" s="64">
        <v>44865</v>
      </c>
      <c r="O150" s="65"/>
      <c r="P150" s="64">
        <v>43405</v>
      </c>
      <c r="Q150" s="64">
        <v>43769</v>
      </c>
      <c r="R150" s="66">
        <v>162.75</v>
      </c>
      <c r="S150" s="67">
        <v>60445.35</v>
      </c>
      <c r="T150" s="67">
        <v>60445.35</v>
      </c>
      <c r="U150" s="67">
        <v>60445.35</v>
      </c>
      <c r="V150" s="67">
        <v>60445.35</v>
      </c>
      <c r="W150" s="67">
        <v>60445.35</v>
      </c>
      <c r="X150" s="67">
        <v>60445.35</v>
      </c>
      <c r="Y150" s="67">
        <v>60445.35</v>
      </c>
      <c r="Z150" s="67">
        <v>60445.35</v>
      </c>
      <c r="AA150" s="67">
        <v>60445.35</v>
      </c>
      <c r="AB150" s="67">
        <v>60445.35</v>
      </c>
      <c r="AC150" s="67">
        <v>63468.546000000002</v>
      </c>
      <c r="AD150" s="67">
        <v>63468.546000000002</v>
      </c>
      <c r="AE150" s="67">
        <v>60445.35</v>
      </c>
      <c r="AF150" s="67">
        <v>60445.35</v>
      </c>
      <c r="AG150" s="67">
        <v>60445.35</v>
      </c>
      <c r="AH150" s="67">
        <v>60445.35</v>
      </c>
      <c r="AI150" s="67">
        <v>60445.35</v>
      </c>
      <c r="AJ150" s="67">
        <v>60445.35</v>
      </c>
      <c r="AK150" s="67">
        <v>60445.35</v>
      </c>
      <c r="AL150" s="67">
        <v>60445.35</v>
      </c>
      <c r="AM150" s="67">
        <v>60445.35</v>
      </c>
      <c r="AN150" s="67">
        <v>60445.35</v>
      </c>
      <c r="AO150" s="67">
        <v>63468.546000000002</v>
      </c>
      <c r="AP150" s="67">
        <v>63468.546000000002</v>
      </c>
      <c r="AQ150" s="61">
        <f t="shared" si="10"/>
        <v>731390.59199999983</v>
      </c>
      <c r="AR150" s="67">
        <f t="shared" si="11"/>
        <v>60949.215999999986</v>
      </c>
      <c r="AS150" s="66">
        <f t="shared" si="12"/>
        <v>731390.59199999983</v>
      </c>
    </row>
    <row r="151" spans="1:48" s="61" customFormat="1" ht="15.75" customHeight="1" x14ac:dyDescent="0.15">
      <c r="A151" s="61">
        <v>149</v>
      </c>
      <c r="B151" s="61" t="s">
        <v>910</v>
      </c>
      <c r="C151" s="62" t="s">
        <v>1134</v>
      </c>
      <c r="D151" s="62" t="s">
        <v>479</v>
      </c>
      <c r="E151" s="61" t="s">
        <v>480</v>
      </c>
      <c r="F151" s="61" t="s">
        <v>913</v>
      </c>
      <c r="G151" s="61" t="s">
        <v>932</v>
      </c>
      <c r="H151" s="61" t="s">
        <v>914</v>
      </c>
      <c r="I151" s="61" t="s">
        <v>40</v>
      </c>
      <c r="J151" s="61" t="s">
        <v>53</v>
      </c>
      <c r="K151" s="61">
        <v>539.67999999999995</v>
      </c>
      <c r="L151" s="64">
        <v>43101</v>
      </c>
      <c r="M151" s="64">
        <v>44931</v>
      </c>
      <c r="N151" s="64">
        <v>44931</v>
      </c>
      <c r="O151" s="65">
        <f>R151*K151*12</f>
        <v>917995.67999999993</v>
      </c>
      <c r="P151" s="64">
        <v>43466</v>
      </c>
      <c r="Q151" s="64">
        <v>43830</v>
      </c>
      <c r="R151" s="66">
        <v>141.75</v>
      </c>
      <c r="S151" s="67">
        <v>76499.64</v>
      </c>
      <c r="T151" s="67">
        <v>76499.64</v>
      </c>
      <c r="U151" s="67">
        <v>76499.64</v>
      </c>
      <c r="V151" s="67">
        <v>76499.64</v>
      </c>
      <c r="W151" s="67">
        <v>76499.64</v>
      </c>
      <c r="X151" s="67">
        <v>76499.64</v>
      </c>
      <c r="Y151" s="67">
        <v>76499.64</v>
      </c>
      <c r="Z151" s="67">
        <v>76499.64</v>
      </c>
      <c r="AA151" s="67">
        <v>76499.64</v>
      </c>
      <c r="AB151" s="67">
        <v>76499.64</v>
      </c>
      <c r="AC151" s="67">
        <v>76499.64</v>
      </c>
      <c r="AD151" s="67">
        <v>76499.64</v>
      </c>
      <c r="AE151" s="67">
        <v>76499.64</v>
      </c>
      <c r="AF151" s="67">
        <v>76499.64</v>
      </c>
      <c r="AG151" s="67">
        <v>76499.64</v>
      </c>
      <c r="AH151" s="67">
        <v>76499.64</v>
      </c>
      <c r="AI151" s="67">
        <v>76499.64</v>
      </c>
      <c r="AJ151" s="67">
        <v>76499.64</v>
      </c>
      <c r="AK151" s="67">
        <v>76499.64</v>
      </c>
      <c r="AL151" s="67">
        <v>76499.64</v>
      </c>
      <c r="AM151" s="67">
        <v>76499.64</v>
      </c>
      <c r="AN151" s="67">
        <v>76499.64</v>
      </c>
      <c r="AO151" s="67">
        <v>76499.64</v>
      </c>
      <c r="AP151" s="67">
        <v>76499.64</v>
      </c>
      <c r="AQ151" s="61">
        <f t="shared" si="10"/>
        <v>917995.68</v>
      </c>
      <c r="AR151" s="67">
        <f>AVERAGE(AE151:AP151)</f>
        <v>76499.64</v>
      </c>
      <c r="AS151" s="66">
        <f t="shared" si="12"/>
        <v>917995.67999999993</v>
      </c>
    </row>
    <row r="152" spans="1:48" s="61" customFormat="1" ht="15.75" customHeight="1" x14ac:dyDescent="0.15">
      <c r="A152" s="61">
        <v>150</v>
      </c>
      <c r="B152" s="61" t="s">
        <v>910</v>
      </c>
      <c r="C152" s="62" t="s">
        <v>1135</v>
      </c>
      <c r="D152" s="62" t="s">
        <v>1136</v>
      </c>
      <c r="E152" s="61" t="s">
        <v>483</v>
      </c>
      <c r="F152" s="61" t="s">
        <v>913</v>
      </c>
      <c r="G152" s="61" t="s">
        <v>932</v>
      </c>
      <c r="H152" s="61" t="s">
        <v>916</v>
      </c>
      <c r="I152" s="61" t="s">
        <v>40</v>
      </c>
      <c r="J152" s="61" t="s">
        <v>64</v>
      </c>
      <c r="K152" s="61">
        <v>363.69</v>
      </c>
      <c r="L152" s="64">
        <v>43101</v>
      </c>
      <c r="M152" s="64">
        <v>44931</v>
      </c>
      <c r="N152" s="64">
        <v>44931</v>
      </c>
      <c r="O152" s="65">
        <f>R152*K152*12</f>
        <v>733199.04</v>
      </c>
      <c r="P152" s="64">
        <v>43466</v>
      </c>
      <c r="Q152" s="64">
        <v>43830</v>
      </c>
      <c r="R152" s="66">
        <v>168</v>
      </c>
      <c r="S152" s="67">
        <v>61099.92</v>
      </c>
      <c r="T152" s="67">
        <v>61099.92</v>
      </c>
      <c r="U152" s="67">
        <v>61099.92</v>
      </c>
      <c r="V152" s="67">
        <v>61099.92</v>
      </c>
      <c r="W152" s="67">
        <v>61099.92</v>
      </c>
      <c r="X152" s="67">
        <v>61099.92</v>
      </c>
      <c r="Y152" s="67">
        <v>61099.92</v>
      </c>
      <c r="Z152" s="67">
        <v>61099.92</v>
      </c>
      <c r="AA152" s="67">
        <v>61099.92</v>
      </c>
      <c r="AB152" s="67">
        <v>61099.92</v>
      </c>
      <c r="AC152" s="67">
        <v>61099.92</v>
      </c>
      <c r="AD152" s="67">
        <v>61099.92</v>
      </c>
      <c r="AE152" s="67">
        <v>61099.92</v>
      </c>
      <c r="AF152" s="67">
        <v>61099.92</v>
      </c>
      <c r="AG152" s="67">
        <v>61099.92</v>
      </c>
      <c r="AH152" s="67">
        <v>61099.92</v>
      </c>
      <c r="AI152" s="67">
        <v>61099.92</v>
      </c>
      <c r="AJ152" s="67">
        <v>61099.92</v>
      </c>
      <c r="AK152" s="67">
        <v>61099.92</v>
      </c>
      <c r="AL152" s="67">
        <v>61099.92</v>
      </c>
      <c r="AM152" s="67">
        <v>61099.92</v>
      </c>
      <c r="AN152" s="67">
        <v>61099.92</v>
      </c>
      <c r="AO152" s="67">
        <v>61099.92</v>
      </c>
      <c r="AP152" s="67">
        <v>61099.92</v>
      </c>
      <c r="AQ152" s="61">
        <f t="shared" si="10"/>
        <v>733199.04</v>
      </c>
      <c r="AR152" s="67">
        <f>AVERAGE(AE152:AP152)</f>
        <v>61099.920000000006</v>
      </c>
      <c r="AS152" s="66">
        <f t="shared" si="12"/>
        <v>733199.04</v>
      </c>
    </row>
    <row r="153" spans="1:48" s="61" customFormat="1" ht="15.75" customHeight="1" x14ac:dyDescent="0.15">
      <c r="A153" s="61">
        <v>151</v>
      </c>
      <c r="B153" s="61" t="s">
        <v>910</v>
      </c>
      <c r="C153" s="62" t="s">
        <v>1137</v>
      </c>
      <c r="D153" s="62" t="s">
        <v>1138</v>
      </c>
      <c r="E153" s="61" t="s">
        <v>1139</v>
      </c>
      <c r="F153" s="61" t="s">
        <v>983</v>
      </c>
      <c r="G153" s="61" t="s">
        <v>932</v>
      </c>
      <c r="H153" s="61" t="s">
        <v>914</v>
      </c>
      <c r="I153" s="61" t="s">
        <v>102</v>
      </c>
      <c r="J153" s="61" t="s">
        <v>53</v>
      </c>
      <c r="K153" s="61">
        <v>1921.27</v>
      </c>
      <c r="L153" s="64">
        <v>43101</v>
      </c>
      <c r="M153" s="64">
        <v>46022</v>
      </c>
      <c r="N153" s="64">
        <v>46022</v>
      </c>
      <c r="O153" s="65">
        <f>R153*K153*12</f>
        <v>1558534.2239999999</v>
      </c>
      <c r="P153" s="64">
        <v>43466</v>
      </c>
      <c r="Q153" s="64">
        <v>43830</v>
      </c>
      <c r="R153" s="66">
        <v>67.599999999999994</v>
      </c>
      <c r="S153" s="67">
        <v>129877.85</v>
      </c>
      <c r="T153" s="67">
        <v>129877.85</v>
      </c>
      <c r="U153" s="67">
        <v>129877.85</v>
      </c>
      <c r="V153" s="67">
        <v>129877.85</v>
      </c>
      <c r="W153" s="67">
        <v>129877.85</v>
      </c>
      <c r="X153" s="67">
        <v>129877.85</v>
      </c>
      <c r="Y153" s="67">
        <v>129877.85</v>
      </c>
      <c r="Z153" s="67">
        <v>129877.85</v>
      </c>
      <c r="AA153" s="67">
        <v>129877.85</v>
      </c>
      <c r="AB153" s="67">
        <v>129877.85</v>
      </c>
      <c r="AC153" s="67">
        <v>129877.85</v>
      </c>
      <c r="AD153" s="67">
        <v>129877.85</v>
      </c>
      <c r="AE153" s="67">
        <v>129877.85</v>
      </c>
      <c r="AF153" s="67">
        <v>129877.85</v>
      </c>
      <c r="AG153" s="67">
        <v>129877.85</v>
      </c>
      <c r="AH153" s="67">
        <v>129877.85</v>
      </c>
      <c r="AI153" s="67">
        <v>129877.85</v>
      </c>
      <c r="AJ153" s="67">
        <v>129877.85</v>
      </c>
      <c r="AK153" s="67">
        <v>129877.85</v>
      </c>
      <c r="AL153" s="67">
        <v>129877.85</v>
      </c>
      <c r="AM153" s="67">
        <v>129877.85</v>
      </c>
      <c r="AN153" s="67">
        <v>129877.85</v>
      </c>
      <c r="AO153" s="67">
        <v>129877.85</v>
      </c>
      <c r="AP153" s="67">
        <v>129877.85</v>
      </c>
      <c r="AQ153" s="61">
        <f t="shared" si="10"/>
        <v>1558534.2000000002</v>
      </c>
      <c r="AR153" s="67">
        <f>AVERAGE(AE153:AP153)</f>
        <v>129877.85000000002</v>
      </c>
      <c r="AS153" s="66">
        <f t="shared" si="12"/>
        <v>1558534.2000000002</v>
      </c>
    </row>
    <row r="154" spans="1:48" s="61" customFormat="1" ht="15.75" customHeight="1" x14ac:dyDescent="0.15">
      <c r="A154" s="61">
        <v>152</v>
      </c>
      <c r="B154" s="61" t="s">
        <v>910</v>
      </c>
      <c r="C154" s="62" t="s">
        <v>1140</v>
      </c>
      <c r="D154" s="62" t="s">
        <v>1141</v>
      </c>
      <c r="E154" s="61" t="s">
        <v>489</v>
      </c>
      <c r="F154" s="61" t="s">
        <v>913</v>
      </c>
      <c r="G154" s="61" t="s">
        <v>932</v>
      </c>
      <c r="H154" s="61" t="s">
        <v>916</v>
      </c>
      <c r="I154" s="61" t="s">
        <v>40</v>
      </c>
      <c r="J154" s="61" t="s">
        <v>64</v>
      </c>
      <c r="K154" s="61">
        <v>243.53</v>
      </c>
      <c r="L154" s="64">
        <v>43102</v>
      </c>
      <c r="M154" s="64">
        <v>44895</v>
      </c>
      <c r="N154" s="64">
        <v>44895</v>
      </c>
      <c r="O154" s="65">
        <f>R154*K154*12</f>
        <v>583010.82000000007</v>
      </c>
      <c r="P154" s="64">
        <v>43467</v>
      </c>
      <c r="Q154" s="64">
        <v>43831</v>
      </c>
      <c r="R154" s="66">
        <v>199.5</v>
      </c>
      <c r="S154" s="67">
        <v>48584.24</v>
      </c>
      <c r="T154" s="67">
        <v>48584.24</v>
      </c>
      <c r="U154" s="67">
        <v>48584.24</v>
      </c>
      <c r="V154" s="67">
        <v>48584.24</v>
      </c>
      <c r="W154" s="67">
        <v>48584.24</v>
      </c>
      <c r="X154" s="67">
        <v>48584.24</v>
      </c>
      <c r="Y154" s="67">
        <v>48584.24</v>
      </c>
      <c r="Z154" s="67">
        <v>48584.24</v>
      </c>
      <c r="AA154" s="67">
        <v>48584.24</v>
      </c>
      <c r="AB154" s="67">
        <v>48584.24</v>
      </c>
      <c r="AC154" s="67">
        <v>48584.24</v>
      </c>
      <c r="AD154" s="67">
        <v>48584.24</v>
      </c>
      <c r="AE154" s="67">
        <v>48584.24</v>
      </c>
      <c r="AF154" s="67">
        <v>48584.24</v>
      </c>
      <c r="AG154" s="67">
        <v>48584.24</v>
      </c>
      <c r="AH154" s="67">
        <v>48584.24</v>
      </c>
      <c r="AI154" s="67">
        <v>48584.24</v>
      </c>
      <c r="AJ154" s="67">
        <v>48584.24</v>
      </c>
      <c r="AK154" s="67">
        <v>48584.24</v>
      </c>
      <c r="AL154" s="67">
        <v>48584.24</v>
      </c>
      <c r="AM154" s="67">
        <v>48584.24</v>
      </c>
      <c r="AN154" s="67">
        <v>48584.24</v>
      </c>
      <c r="AO154" s="67">
        <v>48584.24</v>
      </c>
      <c r="AP154" s="67">
        <v>48584.24</v>
      </c>
      <c r="AQ154" s="61">
        <f t="shared" si="10"/>
        <v>583010.88</v>
      </c>
      <c r="AR154" s="67">
        <f>AVERAGE(AE154:AP154)</f>
        <v>48584.24</v>
      </c>
      <c r="AS154" s="66">
        <f t="shared" si="12"/>
        <v>583010.88</v>
      </c>
    </row>
    <row r="155" spans="1:48" s="61" customFormat="1" ht="15.75" customHeight="1" x14ac:dyDescent="0.15">
      <c r="A155" s="61">
        <v>153</v>
      </c>
      <c r="B155" s="61" t="s">
        <v>910</v>
      </c>
      <c r="C155" s="62" t="s">
        <v>1142</v>
      </c>
      <c r="D155" s="62" t="s">
        <v>1143</v>
      </c>
      <c r="E155" s="61" t="s">
        <v>492</v>
      </c>
      <c r="F155" s="61" t="s">
        <v>913</v>
      </c>
      <c r="G155" s="61" t="s">
        <v>932</v>
      </c>
      <c r="H155" s="61" t="s">
        <v>916</v>
      </c>
      <c r="I155" s="61" t="s">
        <v>102</v>
      </c>
      <c r="J155" s="61" t="s">
        <v>47</v>
      </c>
      <c r="K155" s="61">
        <v>216.09</v>
      </c>
      <c r="L155" s="64">
        <v>43160</v>
      </c>
      <c r="M155" s="64">
        <v>44309</v>
      </c>
      <c r="N155" s="64">
        <v>44309</v>
      </c>
      <c r="O155" s="65">
        <f>R155*K155*10</f>
        <v>238239.22500000001</v>
      </c>
      <c r="P155" s="64">
        <v>43525</v>
      </c>
      <c r="Q155" s="64">
        <v>43889</v>
      </c>
      <c r="R155" s="66">
        <v>110.25</v>
      </c>
      <c r="S155" s="67">
        <v>22689.45</v>
      </c>
      <c r="T155" s="67">
        <v>22689.45</v>
      </c>
      <c r="U155" s="67">
        <v>23823.922500000001</v>
      </c>
      <c r="V155" s="67">
        <v>23823.922500000001</v>
      </c>
      <c r="W155" s="67">
        <v>7436.6584999999995</v>
      </c>
      <c r="X155" s="71"/>
      <c r="Y155" s="67"/>
      <c r="Z155" s="67"/>
      <c r="AA155" s="67"/>
      <c r="AB155" s="67"/>
      <c r="AC155" s="67"/>
      <c r="AD155" s="67"/>
      <c r="AE155" s="67">
        <v>14748.1425</v>
      </c>
      <c r="AF155" s="67">
        <v>15504.4575</v>
      </c>
      <c r="AG155" s="67">
        <v>16223.922500000001</v>
      </c>
      <c r="AH155" s="67">
        <v>23823.922500000001</v>
      </c>
      <c r="AI155" s="67">
        <v>7436.6584999999995</v>
      </c>
      <c r="AJ155" s="67">
        <v>0</v>
      </c>
      <c r="AK155" s="67">
        <v>0</v>
      </c>
      <c r="AL155" s="67">
        <v>0</v>
      </c>
      <c r="AM155" s="67">
        <v>0</v>
      </c>
      <c r="AN155" s="67">
        <v>0</v>
      </c>
      <c r="AO155" s="67">
        <v>0</v>
      </c>
      <c r="AP155" s="67">
        <v>0</v>
      </c>
      <c r="AQ155" s="61">
        <f t="shared" si="10"/>
        <v>77737.103500000012</v>
      </c>
      <c r="AR155" s="67">
        <f>AVERAGE(AE155:AI155)</f>
        <v>15547.420700000002</v>
      </c>
      <c r="AS155" s="66">
        <f t="shared" si="12"/>
        <v>186569.04840000003</v>
      </c>
      <c r="AV155" s="68"/>
    </row>
    <row r="156" spans="1:48" s="61" customFormat="1" ht="15.75" customHeight="1" x14ac:dyDescent="0.15">
      <c r="A156" s="61">
        <v>154</v>
      </c>
      <c r="B156" s="61" t="s">
        <v>910</v>
      </c>
      <c r="C156" s="62" t="s">
        <v>1142</v>
      </c>
      <c r="D156" s="62" t="s">
        <v>1144</v>
      </c>
      <c r="E156" s="61" t="s">
        <v>494</v>
      </c>
      <c r="F156" s="61" t="s">
        <v>913</v>
      </c>
      <c r="G156" s="61" t="s">
        <v>932</v>
      </c>
      <c r="H156" s="61" t="s">
        <v>916</v>
      </c>
      <c r="I156" s="61" t="s">
        <v>102</v>
      </c>
      <c r="J156" s="61" t="s">
        <v>47</v>
      </c>
      <c r="K156" s="61">
        <v>247.28</v>
      </c>
      <c r="L156" s="64">
        <v>43160</v>
      </c>
      <c r="M156" s="64">
        <v>44309</v>
      </c>
      <c r="N156" s="64">
        <v>44309</v>
      </c>
      <c r="O156" s="65">
        <f>R156*K156*10</f>
        <v>272626.2</v>
      </c>
      <c r="P156" s="64">
        <v>43525</v>
      </c>
      <c r="Q156" s="64">
        <v>43889</v>
      </c>
      <c r="R156" s="66">
        <v>110.25</v>
      </c>
      <c r="S156" s="67">
        <v>25964.400000000001</v>
      </c>
      <c r="T156" s="67">
        <v>25964.400000000001</v>
      </c>
      <c r="U156" s="67">
        <v>27262.62</v>
      </c>
      <c r="V156" s="67">
        <v>27262.62</v>
      </c>
      <c r="W156" s="67">
        <v>3997.9609999999998</v>
      </c>
      <c r="X156" s="71"/>
      <c r="Y156" s="67"/>
      <c r="Z156" s="67"/>
      <c r="AA156" s="67"/>
      <c r="AB156" s="67"/>
      <c r="AC156" s="67"/>
      <c r="AD156" s="67"/>
      <c r="AE156" s="67">
        <v>16876.86</v>
      </c>
      <c r="AF156" s="67">
        <v>17742.34</v>
      </c>
      <c r="AG156" s="67">
        <v>18562.62</v>
      </c>
      <c r="AH156" s="67">
        <v>27262.62</v>
      </c>
      <c r="AI156" s="67">
        <v>3997.9609999999998</v>
      </c>
      <c r="AJ156" s="67">
        <v>0</v>
      </c>
      <c r="AK156" s="67">
        <v>0</v>
      </c>
      <c r="AL156" s="67">
        <v>0</v>
      </c>
      <c r="AM156" s="67">
        <v>0</v>
      </c>
      <c r="AN156" s="67">
        <v>0</v>
      </c>
      <c r="AO156" s="67">
        <v>0</v>
      </c>
      <c r="AP156" s="67">
        <v>0</v>
      </c>
      <c r="AQ156" s="61">
        <f t="shared" si="10"/>
        <v>84442.400999999983</v>
      </c>
      <c r="AR156" s="67">
        <f>AVERAGE(AE156:AI156)</f>
        <v>16888.480199999998</v>
      </c>
      <c r="AS156" s="66">
        <f t="shared" si="12"/>
        <v>202661.76239999998</v>
      </c>
      <c r="AV156" s="68"/>
    </row>
    <row r="157" spans="1:48" s="61" customFormat="1" ht="15.75" customHeight="1" x14ac:dyDescent="0.15">
      <c r="A157" s="61">
        <v>155</v>
      </c>
      <c r="B157" s="61" t="s">
        <v>910</v>
      </c>
      <c r="C157" s="62" t="s">
        <v>1145</v>
      </c>
      <c r="D157" s="62" t="s">
        <v>1146</v>
      </c>
      <c r="E157" s="61" t="s">
        <v>497</v>
      </c>
      <c r="F157" s="61" t="s">
        <v>913</v>
      </c>
      <c r="G157" s="61" t="s">
        <v>932</v>
      </c>
      <c r="H157" s="61" t="s">
        <v>985</v>
      </c>
      <c r="I157" s="61" t="s">
        <v>40</v>
      </c>
      <c r="J157" s="61" t="s">
        <v>47</v>
      </c>
      <c r="K157" s="61">
        <v>66.069999999999993</v>
      </c>
      <c r="L157" s="64">
        <v>43191</v>
      </c>
      <c r="M157" s="64">
        <v>44165</v>
      </c>
      <c r="N157" s="64">
        <v>44165</v>
      </c>
      <c r="O157" s="65">
        <f>R157*K157*9</f>
        <v>165426.06599999999</v>
      </c>
      <c r="P157" s="64">
        <v>43556</v>
      </c>
      <c r="Q157" s="64">
        <v>43921</v>
      </c>
      <c r="R157" s="66">
        <v>278.2</v>
      </c>
      <c r="S157" s="67">
        <v>17178.2</v>
      </c>
      <c r="T157" s="67">
        <v>17178.2</v>
      </c>
      <c r="U157" s="67">
        <v>17178.2</v>
      </c>
      <c r="V157" s="67">
        <v>18380.673999999999</v>
      </c>
      <c r="W157" s="67">
        <v>18380.673999999999</v>
      </c>
      <c r="X157" s="67">
        <v>18380.673999999999</v>
      </c>
      <c r="Y157" s="67">
        <v>18380.673999999999</v>
      </c>
      <c r="Z157" s="67">
        <v>18380.673999999999</v>
      </c>
      <c r="AA157" s="67">
        <v>18380.673999999999</v>
      </c>
      <c r="AB157" s="67">
        <v>18380.673999999999</v>
      </c>
      <c r="AC157" s="67">
        <v>18380.673999999999</v>
      </c>
      <c r="AD157" s="67">
        <v>18380.673999999999</v>
      </c>
      <c r="AE157" s="67">
        <v>17178.2</v>
      </c>
      <c r="AF157" s="67">
        <v>17178.2</v>
      </c>
      <c r="AG157" s="67">
        <v>17178.2</v>
      </c>
      <c r="AH157" s="67">
        <v>18380.673999999999</v>
      </c>
      <c r="AI157" s="67">
        <v>18380.673999999999</v>
      </c>
      <c r="AJ157" s="67">
        <v>18380.673999999999</v>
      </c>
      <c r="AK157" s="67">
        <v>18380.673999999999</v>
      </c>
      <c r="AL157" s="67">
        <v>18380.673999999999</v>
      </c>
      <c r="AM157" s="67">
        <v>18380.673999999999</v>
      </c>
      <c r="AN157" s="67">
        <v>18380.673999999999</v>
      </c>
      <c r="AO157" s="67">
        <v>18380.673999999999</v>
      </c>
      <c r="AP157" s="67">
        <v>18380.673999999999</v>
      </c>
      <c r="AQ157" s="61">
        <f t="shared" si="10"/>
        <v>216960.666</v>
      </c>
      <c r="AR157" s="67">
        <f>AVERAGE(AE157:AP157)</f>
        <v>18080.055499999999</v>
      </c>
      <c r="AS157" s="66">
        <f t="shared" si="12"/>
        <v>216960.66599999997</v>
      </c>
      <c r="AV157" s="68"/>
    </row>
    <row r="158" spans="1:48" s="61" customFormat="1" ht="15.75" customHeight="1" x14ac:dyDescent="0.15">
      <c r="A158" s="61">
        <v>156</v>
      </c>
      <c r="B158" s="61" t="s">
        <v>910</v>
      </c>
      <c r="C158" s="62" t="s">
        <v>1147</v>
      </c>
      <c r="D158" s="62" t="s">
        <v>1148</v>
      </c>
      <c r="E158" s="61" t="s">
        <v>500</v>
      </c>
      <c r="F158" s="61" t="s">
        <v>913</v>
      </c>
      <c r="G158" s="61" t="s">
        <v>932</v>
      </c>
      <c r="H158" s="61" t="s">
        <v>914</v>
      </c>
      <c r="I158" s="61" t="s">
        <v>40</v>
      </c>
      <c r="J158" s="61" t="s">
        <v>53</v>
      </c>
      <c r="K158" s="61">
        <v>131.72</v>
      </c>
      <c r="L158" s="64">
        <v>43175</v>
      </c>
      <c r="M158" s="64">
        <v>44270</v>
      </c>
      <c r="N158" s="64">
        <v>44270</v>
      </c>
      <c r="O158" s="65">
        <f>R158*K158*10</f>
        <v>352351</v>
      </c>
      <c r="P158" s="64">
        <v>43540</v>
      </c>
      <c r="Q158" s="64">
        <v>43905</v>
      </c>
      <c r="R158" s="66">
        <v>267.5</v>
      </c>
      <c r="S158" s="67">
        <v>32930</v>
      </c>
      <c r="T158" s="67">
        <v>32930</v>
      </c>
      <c r="U158" s="67">
        <v>34159.386666666702</v>
      </c>
      <c r="V158" s="67">
        <v>35235.1</v>
      </c>
      <c r="W158" s="67">
        <v>35235.1</v>
      </c>
      <c r="X158" s="67">
        <v>35235.1</v>
      </c>
      <c r="Y158" s="67">
        <v>35235.1</v>
      </c>
      <c r="Z158" s="67">
        <v>35235.1</v>
      </c>
      <c r="AA158" s="67">
        <v>35235.1</v>
      </c>
      <c r="AB158" s="67">
        <v>35235.1</v>
      </c>
      <c r="AC158" s="67">
        <v>35235.1</v>
      </c>
      <c r="AD158" s="67">
        <v>35235.1</v>
      </c>
      <c r="AE158" s="67">
        <v>32930</v>
      </c>
      <c r="AF158" s="67">
        <v>32930</v>
      </c>
      <c r="AG158" s="67">
        <v>34159.386666666702</v>
      </c>
      <c r="AH158" s="67">
        <v>35235.1</v>
      </c>
      <c r="AI158" s="67">
        <v>35235.1</v>
      </c>
      <c r="AJ158" s="67">
        <v>35235.1</v>
      </c>
      <c r="AK158" s="67">
        <v>35235.1</v>
      </c>
      <c r="AL158" s="67">
        <v>35235.1</v>
      </c>
      <c r="AM158" s="67">
        <v>35235.1</v>
      </c>
      <c r="AN158" s="67">
        <v>35235.1</v>
      </c>
      <c r="AO158" s="67">
        <v>35235.1</v>
      </c>
      <c r="AP158" s="67">
        <v>35235.1</v>
      </c>
      <c r="AQ158" s="61">
        <f t="shared" si="10"/>
        <v>417135.28666666662</v>
      </c>
      <c r="AR158" s="67">
        <f>AVERAGE(AE158:AP158)</f>
        <v>34761.273888888885</v>
      </c>
      <c r="AS158" s="66">
        <f t="shared" si="12"/>
        <v>417135.28666666662</v>
      </c>
      <c r="AU158" s="68"/>
      <c r="AV158" s="68"/>
    </row>
    <row r="159" spans="1:48" s="61" customFormat="1" ht="15.75" customHeight="1" x14ac:dyDescent="0.15">
      <c r="A159" s="61">
        <v>157</v>
      </c>
      <c r="B159" s="61" t="s">
        <v>910</v>
      </c>
      <c r="C159" s="62" t="s">
        <v>1149</v>
      </c>
      <c r="D159" s="62" t="s">
        <v>1150</v>
      </c>
      <c r="E159" s="61" t="s">
        <v>503</v>
      </c>
      <c r="F159" s="61" t="s">
        <v>983</v>
      </c>
      <c r="G159" s="61" t="s">
        <v>932</v>
      </c>
      <c r="H159" s="61" t="s">
        <v>914</v>
      </c>
      <c r="I159" s="61" t="s">
        <v>102</v>
      </c>
      <c r="J159" s="61" t="s">
        <v>53</v>
      </c>
      <c r="K159" s="61">
        <v>1823</v>
      </c>
      <c r="L159" s="64">
        <v>43191</v>
      </c>
      <c r="M159" s="64">
        <v>46112</v>
      </c>
      <c r="N159" s="64">
        <v>46112</v>
      </c>
      <c r="O159" s="65">
        <f>R159*K159*9</f>
        <v>902385</v>
      </c>
      <c r="P159" s="64">
        <v>43556</v>
      </c>
      <c r="Q159" s="64">
        <v>43921</v>
      </c>
      <c r="R159" s="66">
        <v>55</v>
      </c>
      <c r="S159" s="67">
        <v>100265</v>
      </c>
      <c r="T159" s="67">
        <v>100265</v>
      </c>
      <c r="U159" s="67">
        <v>100265</v>
      </c>
      <c r="V159" s="67">
        <v>100265</v>
      </c>
      <c r="W159" s="67">
        <v>100265</v>
      </c>
      <c r="X159" s="67">
        <v>100265</v>
      </c>
      <c r="Y159" s="67">
        <v>100265</v>
      </c>
      <c r="Z159" s="67">
        <v>100265</v>
      </c>
      <c r="AA159" s="67">
        <v>100265</v>
      </c>
      <c r="AB159" s="67">
        <v>100265</v>
      </c>
      <c r="AC159" s="67">
        <v>100265</v>
      </c>
      <c r="AD159" s="67">
        <v>100265</v>
      </c>
      <c r="AE159" s="67">
        <v>100265</v>
      </c>
      <c r="AF159" s="67">
        <v>100265</v>
      </c>
      <c r="AG159" s="67">
        <v>100265</v>
      </c>
      <c r="AH159" s="67">
        <v>100265</v>
      </c>
      <c r="AI159" s="67">
        <v>100265</v>
      </c>
      <c r="AJ159" s="67">
        <v>100265</v>
      </c>
      <c r="AK159" s="67">
        <v>100265</v>
      </c>
      <c r="AL159" s="67">
        <v>100265</v>
      </c>
      <c r="AM159" s="67">
        <v>100265</v>
      </c>
      <c r="AN159" s="67">
        <v>100265</v>
      </c>
      <c r="AO159" s="67">
        <v>100265</v>
      </c>
      <c r="AP159" s="67">
        <v>100265</v>
      </c>
      <c r="AQ159" s="61">
        <f t="shared" si="10"/>
        <v>1203180</v>
      </c>
      <c r="AR159" s="67">
        <f>AVERAGE(AE159:AP159)</f>
        <v>100265</v>
      </c>
      <c r="AS159" s="66">
        <f t="shared" si="12"/>
        <v>1203180</v>
      </c>
    </row>
    <row r="160" spans="1:48" s="61" customFormat="1" ht="15.75" customHeight="1" x14ac:dyDescent="0.15">
      <c r="A160" s="61">
        <v>158</v>
      </c>
      <c r="B160" s="61" t="s">
        <v>910</v>
      </c>
      <c r="C160" s="62" t="s">
        <v>1151</v>
      </c>
      <c r="D160" s="62" t="s">
        <v>1152</v>
      </c>
      <c r="E160" s="61" t="s">
        <v>506</v>
      </c>
      <c r="F160" s="61" t="s">
        <v>913</v>
      </c>
      <c r="G160" s="61" t="s">
        <v>932</v>
      </c>
      <c r="H160" s="61" t="s">
        <v>916</v>
      </c>
      <c r="I160" s="61" t="s">
        <v>40</v>
      </c>
      <c r="J160" s="61" t="s">
        <v>47</v>
      </c>
      <c r="K160" s="61">
        <v>89.34</v>
      </c>
      <c r="L160" s="64">
        <v>43222</v>
      </c>
      <c r="M160" s="64">
        <v>44227</v>
      </c>
      <c r="N160" s="64">
        <v>44227</v>
      </c>
      <c r="O160" s="65">
        <f>R160*K160*8</f>
        <v>191366.28</v>
      </c>
      <c r="P160" s="64">
        <v>43222</v>
      </c>
      <c r="Q160" s="64">
        <v>43586</v>
      </c>
      <c r="R160" s="66">
        <v>267.75</v>
      </c>
      <c r="S160" s="67">
        <v>23920.785</v>
      </c>
      <c r="T160" s="67">
        <v>23920.785</v>
      </c>
      <c r="U160" s="67">
        <v>23920.785</v>
      </c>
      <c r="V160" s="67">
        <v>23920.785</v>
      </c>
      <c r="W160" s="67">
        <v>25117.047600000002</v>
      </c>
      <c r="X160" s="67">
        <v>25117.047600000002</v>
      </c>
      <c r="Y160" s="67">
        <v>25117.047600000002</v>
      </c>
      <c r="Z160" s="67">
        <v>25117.047600000002</v>
      </c>
      <c r="AA160" s="67">
        <v>25117.047600000002</v>
      </c>
      <c r="AB160" s="67">
        <v>25117.047600000002</v>
      </c>
      <c r="AC160" s="67">
        <v>25117.047600000002</v>
      </c>
      <c r="AD160" s="67">
        <v>25117.047600000002</v>
      </c>
      <c r="AE160" s="67">
        <v>23920.785</v>
      </c>
      <c r="AF160" s="67">
        <v>23920.785</v>
      </c>
      <c r="AG160" s="67">
        <v>23920.785</v>
      </c>
      <c r="AH160" s="67">
        <v>23920.785</v>
      </c>
      <c r="AI160" s="67">
        <v>25117.047600000002</v>
      </c>
      <c r="AJ160" s="67">
        <v>25117.047600000002</v>
      </c>
      <c r="AK160" s="67">
        <v>25117.047600000002</v>
      </c>
      <c r="AL160" s="67">
        <v>25117.047600000002</v>
      </c>
      <c r="AM160" s="67">
        <v>25117.047600000002</v>
      </c>
      <c r="AN160" s="67">
        <v>25117.047600000002</v>
      </c>
      <c r="AO160" s="67">
        <v>25117.047600000002</v>
      </c>
      <c r="AP160" s="67">
        <v>25117.047600000002</v>
      </c>
      <c r="AQ160" s="61">
        <f t="shared" si="10"/>
        <v>296619.52079999994</v>
      </c>
      <c r="AR160" s="67">
        <f>AVERAGE(AE160:AP160)</f>
        <v>24718.293399999995</v>
      </c>
      <c r="AS160" s="66">
        <f t="shared" si="12"/>
        <v>296619.52079999994</v>
      </c>
      <c r="AV160" s="68"/>
    </row>
    <row r="161" spans="1:48" s="61" customFormat="1" ht="15.75" customHeight="1" x14ac:dyDescent="0.15">
      <c r="A161" s="61">
        <v>159</v>
      </c>
      <c r="B161" s="61" t="s">
        <v>42</v>
      </c>
      <c r="C161" s="62" t="s">
        <v>1153</v>
      </c>
      <c r="D161" s="62" t="s">
        <v>1154</v>
      </c>
      <c r="E161" s="61" t="s">
        <v>509</v>
      </c>
      <c r="F161" s="61" t="s">
        <v>913</v>
      </c>
      <c r="G161" s="61" t="s">
        <v>932</v>
      </c>
      <c r="H161" s="61" t="s">
        <v>914</v>
      </c>
      <c r="I161" s="61" t="s">
        <v>40</v>
      </c>
      <c r="J161" s="61" t="s">
        <v>41</v>
      </c>
      <c r="K161" s="61">
        <v>67.14</v>
      </c>
      <c r="L161" s="64">
        <v>42637</v>
      </c>
      <c r="M161" s="64">
        <v>43639</v>
      </c>
      <c r="N161" s="64">
        <v>43639</v>
      </c>
      <c r="O161" s="65"/>
      <c r="P161" s="64">
        <v>43367</v>
      </c>
      <c r="Q161" s="64">
        <v>43639</v>
      </c>
      <c r="R161" s="66">
        <v>320.57</v>
      </c>
      <c r="S161" s="67">
        <v>21523.07</v>
      </c>
      <c r="T161" s="67">
        <v>21523.07</v>
      </c>
      <c r="U161" s="67">
        <v>21523.07</v>
      </c>
      <c r="V161" s="67">
        <v>21523.07</v>
      </c>
      <c r="W161" s="67">
        <v>21523.07</v>
      </c>
      <c r="X161" s="67">
        <v>16501.02</v>
      </c>
      <c r="Y161" s="67"/>
      <c r="Z161" s="67"/>
      <c r="AA161" s="67"/>
      <c r="AB161" s="67"/>
      <c r="AC161" s="67"/>
      <c r="AD161" s="67"/>
      <c r="AE161" s="67">
        <v>21523.07</v>
      </c>
      <c r="AF161" s="67">
        <v>21523.07</v>
      </c>
      <c r="AG161" s="67">
        <v>21523.07</v>
      </c>
      <c r="AH161" s="67">
        <v>21523.07</v>
      </c>
      <c r="AI161" s="67">
        <v>21523.07</v>
      </c>
      <c r="AJ161" s="67">
        <v>16501.02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1">
        <f t="shared" si="10"/>
        <v>124116.37000000001</v>
      </c>
      <c r="AR161" s="67">
        <f>AVERAGE(AE161:AJ161)</f>
        <v>20686.061666666668</v>
      </c>
      <c r="AS161" s="66">
        <f t="shared" si="12"/>
        <v>248232.74000000002</v>
      </c>
      <c r="AT161" s="70"/>
      <c r="AU161" s="68"/>
      <c r="AV161" s="68"/>
    </row>
    <row r="162" spans="1:48" s="61" customFormat="1" ht="15.75" customHeight="1" x14ac:dyDescent="0.15">
      <c r="A162" s="61">
        <v>160</v>
      </c>
      <c r="B162" s="61" t="s">
        <v>42</v>
      </c>
      <c r="C162" s="62" t="s">
        <v>1155</v>
      </c>
      <c r="D162" s="62" t="s">
        <v>511</v>
      </c>
      <c r="E162" s="61" t="s">
        <v>512</v>
      </c>
      <c r="F162" s="61" t="s">
        <v>913</v>
      </c>
      <c r="G162" s="61" t="s">
        <v>932</v>
      </c>
      <c r="H162" s="61" t="s">
        <v>914</v>
      </c>
      <c r="I162" s="61" t="s">
        <v>40</v>
      </c>
      <c r="J162" s="61" t="s">
        <v>53</v>
      </c>
      <c r="K162" s="61">
        <v>163.99</v>
      </c>
      <c r="L162" s="64">
        <v>42637</v>
      </c>
      <c r="M162" s="64">
        <v>43639</v>
      </c>
      <c r="N162" s="64">
        <v>43639</v>
      </c>
      <c r="O162" s="65"/>
      <c r="P162" s="64">
        <v>43367</v>
      </c>
      <c r="Q162" s="64">
        <v>43639</v>
      </c>
      <c r="R162" s="66">
        <v>303.39999999999998</v>
      </c>
      <c r="S162" s="67">
        <v>49754.57</v>
      </c>
      <c r="T162" s="67">
        <v>49754.57</v>
      </c>
      <c r="U162" s="67">
        <v>49754.57</v>
      </c>
      <c r="V162" s="67">
        <v>49754.57</v>
      </c>
      <c r="W162" s="67">
        <v>49754.57</v>
      </c>
      <c r="X162" s="67">
        <v>38145.17</v>
      </c>
      <c r="Y162" s="67"/>
      <c r="Z162" s="67"/>
      <c r="AA162" s="67"/>
      <c r="AB162" s="67"/>
      <c r="AC162" s="67"/>
      <c r="AD162" s="67"/>
      <c r="AE162" s="67">
        <v>49754.57</v>
      </c>
      <c r="AF162" s="67">
        <v>49754.57</v>
      </c>
      <c r="AG162" s="67">
        <v>49754.57</v>
      </c>
      <c r="AH162" s="67">
        <v>49754.57</v>
      </c>
      <c r="AI162" s="67">
        <v>49754.57</v>
      </c>
      <c r="AJ162" s="67">
        <v>38145.17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1">
        <f t="shared" si="10"/>
        <v>286918.02</v>
      </c>
      <c r="AR162" s="67">
        <f>AVERAGE(AE162:AJ162)</f>
        <v>47819.670000000006</v>
      </c>
      <c r="AS162" s="66">
        <f t="shared" si="12"/>
        <v>573836.04</v>
      </c>
      <c r="AT162" s="70"/>
      <c r="AU162" s="68"/>
      <c r="AV162" s="68"/>
    </row>
    <row r="163" spans="1:48" s="61" customFormat="1" ht="15.75" customHeight="1" x14ac:dyDescent="0.15">
      <c r="A163" s="61">
        <v>161</v>
      </c>
      <c r="B163" s="63" t="s">
        <v>42</v>
      </c>
      <c r="C163" s="62" t="s">
        <v>1156</v>
      </c>
      <c r="D163" s="62" t="s">
        <v>1157</v>
      </c>
      <c r="E163" s="61" t="s">
        <v>515</v>
      </c>
      <c r="F163" s="61" t="s">
        <v>913</v>
      </c>
      <c r="G163" s="61" t="s">
        <v>932</v>
      </c>
      <c r="H163" s="61" t="s">
        <v>916</v>
      </c>
      <c r="I163" s="70" t="s">
        <v>102</v>
      </c>
      <c r="J163" s="61" t="s">
        <v>64</v>
      </c>
      <c r="K163" s="61">
        <v>226.1</v>
      </c>
      <c r="L163" s="64">
        <v>42637</v>
      </c>
      <c r="M163" s="64">
        <v>44309</v>
      </c>
      <c r="N163" s="64">
        <v>43616</v>
      </c>
      <c r="O163" s="65"/>
      <c r="P163" s="64">
        <v>43367</v>
      </c>
      <c r="Q163" s="64">
        <v>43731</v>
      </c>
      <c r="R163" s="66">
        <v>181.91</v>
      </c>
      <c r="S163" s="67">
        <v>41129.85</v>
      </c>
      <c r="T163" s="67">
        <v>41129.85</v>
      </c>
      <c r="U163" s="67">
        <v>41129.85</v>
      </c>
      <c r="V163" s="67">
        <v>41129.85</v>
      </c>
      <c r="W163" s="67">
        <v>41129.85</v>
      </c>
      <c r="X163" s="67"/>
      <c r="Y163" s="67"/>
      <c r="Z163" s="67"/>
      <c r="AA163" s="67"/>
      <c r="AB163" s="67"/>
      <c r="AC163" s="67"/>
      <c r="AD163" s="67"/>
      <c r="AE163" s="67">
        <v>41129.85</v>
      </c>
      <c r="AF163" s="67">
        <v>41129.85</v>
      </c>
      <c r="AG163" s="67">
        <v>41129.85</v>
      </c>
      <c r="AH163" s="67">
        <v>41129.85</v>
      </c>
      <c r="AI163" s="67">
        <v>41129.85</v>
      </c>
      <c r="AJ163" s="67">
        <v>0</v>
      </c>
      <c r="AK163" s="67">
        <v>0</v>
      </c>
      <c r="AL163" s="67">
        <v>0</v>
      </c>
      <c r="AM163" s="67">
        <v>0</v>
      </c>
      <c r="AN163" s="67">
        <v>0</v>
      </c>
      <c r="AO163" s="67">
        <v>0</v>
      </c>
      <c r="AP163" s="67">
        <v>0</v>
      </c>
      <c r="AQ163" s="61">
        <f t="shared" si="10"/>
        <v>205649.25</v>
      </c>
      <c r="AR163" s="67">
        <f>AVERAGE(AE163:AI163)</f>
        <v>41129.85</v>
      </c>
      <c r="AS163" s="66">
        <f t="shared" si="12"/>
        <v>493558.19999999995</v>
      </c>
      <c r="AT163" s="70"/>
      <c r="AV163" s="68"/>
    </row>
    <row r="164" spans="1:48" s="61" customFormat="1" ht="15.75" customHeight="1" x14ac:dyDescent="0.15">
      <c r="A164" s="61">
        <v>162</v>
      </c>
      <c r="B164" s="61" t="s">
        <v>42</v>
      </c>
      <c r="C164" s="62" t="s">
        <v>1158</v>
      </c>
      <c r="D164" s="62" t="s">
        <v>517</v>
      </c>
      <c r="E164" s="61" t="s">
        <v>518</v>
      </c>
      <c r="F164" s="61" t="s">
        <v>913</v>
      </c>
      <c r="G164" s="61" t="s">
        <v>932</v>
      </c>
      <c r="H164" s="61" t="s">
        <v>921</v>
      </c>
      <c r="I164" s="61" t="s">
        <v>40</v>
      </c>
      <c r="J164" s="61" t="s">
        <v>53</v>
      </c>
      <c r="K164" s="61">
        <v>246.41</v>
      </c>
      <c r="L164" s="64">
        <v>42637</v>
      </c>
      <c r="M164" s="64">
        <v>43639</v>
      </c>
      <c r="N164" s="64">
        <v>43639</v>
      </c>
      <c r="O164" s="65"/>
      <c r="P164" s="64">
        <v>43367</v>
      </c>
      <c r="Q164" s="64">
        <v>43639</v>
      </c>
      <c r="R164" s="66">
        <v>240.43</v>
      </c>
      <c r="S164" s="67">
        <v>59244.36</v>
      </c>
      <c r="T164" s="67">
        <v>59244.36</v>
      </c>
      <c r="U164" s="67">
        <v>59244.36</v>
      </c>
      <c r="V164" s="67">
        <v>59244.36</v>
      </c>
      <c r="W164" s="67">
        <v>59244.36</v>
      </c>
      <c r="X164" s="67">
        <v>45420.67</v>
      </c>
      <c r="Y164" s="67"/>
      <c r="Z164" s="67"/>
      <c r="AA164" s="67"/>
      <c r="AB164" s="67"/>
      <c r="AC164" s="67"/>
      <c r="AD164" s="67"/>
      <c r="AE164" s="67">
        <v>59244.36</v>
      </c>
      <c r="AF164" s="67">
        <v>59244.36</v>
      </c>
      <c r="AG164" s="67">
        <v>59244.36</v>
      </c>
      <c r="AH164" s="67">
        <v>59244.36</v>
      </c>
      <c r="AI164" s="67">
        <v>59244.36</v>
      </c>
      <c r="AJ164" s="67">
        <v>45420.67</v>
      </c>
      <c r="AK164" s="67">
        <v>0</v>
      </c>
      <c r="AL164" s="67">
        <v>0</v>
      </c>
      <c r="AM164" s="67">
        <v>0</v>
      </c>
      <c r="AN164" s="67">
        <v>0</v>
      </c>
      <c r="AO164" s="67">
        <v>0</v>
      </c>
      <c r="AP164" s="67">
        <v>0</v>
      </c>
      <c r="AQ164" s="61">
        <f t="shared" si="10"/>
        <v>341642.47</v>
      </c>
      <c r="AR164" s="67">
        <f t="shared" ref="AR164:AR168" si="14">AVERAGE(AE164:AJ164)</f>
        <v>56940.41166666666</v>
      </c>
      <c r="AS164" s="66">
        <f t="shared" si="12"/>
        <v>683284.94</v>
      </c>
      <c r="AT164" s="70"/>
      <c r="AU164" s="68"/>
      <c r="AV164" s="68"/>
    </row>
    <row r="165" spans="1:48" s="61" customFormat="1" ht="15.75" customHeight="1" x14ac:dyDescent="0.15">
      <c r="A165" s="61">
        <v>163</v>
      </c>
      <c r="B165" s="61" t="s">
        <v>42</v>
      </c>
      <c r="C165" s="62" t="s">
        <v>1159</v>
      </c>
      <c r="D165" s="62" t="s">
        <v>520</v>
      </c>
      <c r="E165" s="61" t="s">
        <v>521</v>
      </c>
      <c r="F165" s="61" t="s">
        <v>913</v>
      </c>
      <c r="G165" s="61" t="s">
        <v>932</v>
      </c>
      <c r="H165" s="61" t="s">
        <v>921</v>
      </c>
      <c r="I165" s="61" t="s">
        <v>40</v>
      </c>
      <c r="J165" s="61" t="s">
        <v>41</v>
      </c>
      <c r="K165" s="61">
        <v>224.61</v>
      </c>
      <c r="L165" s="64">
        <v>42917</v>
      </c>
      <c r="M165" s="64">
        <v>43639</v>
      </c>
      <c r="N165" s="64">
        <v>43639</v>
      </c>
      <c r="O165" s="65"/>
      <c r="P165" s="64">
        <v>43282</v>
      </c>
      <c r="Q165" s="64">
        <v>43639</v>
      </c>
      <c r="R165" s="66">
        <v>224.7</v>
      </c>
      <c r="S165" s="67">
        <v>50469.87</v>
      </c>
      <c r="T165" s="67">
        <v>50469.87</v>
      </c>
      <c r="U165" s="67">
        <v>50469.87</v>
      </c>
      <c r="V165" s="67">
        <v>50469.87</v>
      </c>
      <c r="W165" s="67">
        <v>50469.87</v>
      </c>
      <c r="X165" s="67">
        <v>38693.56</v>
      </c>
      <c r="Y165" s="67"/>
      <c r="Z165" s="67"/>
      <c r="AA165" s="67"/>
      <c r="AB165" s="67"/>
      <c r="AC165" s="67"/>
      <c r="AD165" s="67"/>
      <c r="AE165" s="67">
        <v>50469.87</v>
      </c>
      <c r="AF165" s="67">
        <v>50469.87</v>
      </c>
      <c r="AG165" s="67">
        <v>50469.87</v>
      </c>
      <c r="AH165" s="67">
        <v>50469.87</v>
      </c>
      <c r="AI165" s="67">
        <v>50469.87</v>
      </c>
      <c r="AJ165" s="67">
        <v>38693.56</v>
      </c>
      <c r="AK165" s="67">
        <v>0</v>
      </c>
      <c r="AL165" s="67">
        <v>0</v>
      </c>
      <c r="AM165" s="67">
        <v>0</v>
      </c>
      <c r="AN165" s="67">
        <v>0</v>
      </c>
      <c r="AO165" s="67">
        <v>0</v>
      </c>
      <c r="AP165" s="67">
        <v>0</v>
      </c>
      <c r="AQ165" s="61">
        <f t="shared" si="10"/>
        <v>291042.91000000003</v>
      </c>
      <c r="AR165" s="67">
        <f>AVERAGE(AE165:AJ165)</f>
        <v>48507.151666666672</v>
      </c>
      <c r="AS165" s="66">
        <f t="shared" si="12"/>
        <v>582085.82000000007</v>
      </c>
      <c r="AT165" s="70"/>
      <c r="AU165" s="68"/>
      <c r="AV165" s="68"/>
    </row>
    <row r="166" spans="1:48" s="61" customFormat="1" ht="15.75" customHeight="1" x14ac:dyDescent="0.15">
      <c r="A166" s="61">
        <v>164</v>
      </c>
      <c r="B166" s="61" t="s">
        <v>42</v>
      </c>
      <c r="C166" s="62" t="s">
        <v>1160</v>
      </c>
      <c r="D166" s="62" t="s">
        <v>1161</v>
      </c>
      <c r="E166" s="61" t="s">
        <v>524</v>
      </c>
      <c r="F166" s="61" t="s">
        <v>913</v>
      </c>
      <c r="G166" s="61" t="s">
        <v>932</v>
      </c>
      <c r="H166" s="61" t="s">
        <v>914</v>
      </c>
      <c r="I166" s="61" t="s">
        <v>102</v>
      </c>
      <c r="J166" s="61" t="s">
        <v>53</v>
      </c>
      <c r="K166" s="61">
        <v>130.51</v>
      </c>
      <c r="L166" s="64">
        <v>42637</v>
      </c>
      <c r="M166" s="64">
        <v>43639</v>
      </c>
      <c r="N166" s="64">
        <v>43639</v>
      </c>
      <c r="O166" s="65"/>
      <c r="P166" s="64">
        <v>43405</v>
      </c>
      <c r="Q166" s="64">
        <v>43639</v>
      </c>
      <c r="R166" s="66">
        <v>297.67</v>
      </c>
      <c r="S166" s="67">
        <v>38848.910000000003</v>
      </c>
      <c r="T166" s="67">
        <v>38848.910000000003</v>
      </c>
      <c r="U166" s="67">
        <v>38848.910000000003</v>
      </c>
      <c r="V166" s="67">
        <v>38848.910000000003</v>
      </c>
      <c r="W166" s="67">
        <v>38848.910000000003</v>
      </c>
      <c r="X166" s="67">
        <v>29784.17</v>
      </c>
      <c r="Y166" s="67"/>
      <c r="Z166" s="67"/>
      <c r="AA166" s="67"/>
      <c r="AB166" s="67"/>
      <c r="AC166" s="67"/>
      <c r="AD166" s="67"/>
      <c r="AE166" s="67">
        <v>38848.910000000003</v>
      </c>
      <c r="AF166" s="67">
        <v>38848.910000000003</v>
      </c>
      <c r="AG166" s="67">
        <v>38848.910000000003</v>
      </c>
      <c r="AH166" s="67">
        <v>38848.910000000003</v>
      </c>
      <c r="AI166" s="67">
        <v>38848.910000000003</v>
      </c>
      <c r="AJ166" s="67">
        <v>29784.17</v>
      </c>
      <c r="AK166" s="67">
        <v>0</v>
      </c>
      <c r="AL166" s="67">
        <v>0</v>
      </c>
      <c r="AM166" s="67">
        <v>0</v>
      </c>
      <c r="AN166" s="67">
        <v>0</v>
      </c>
      <c r="AO166" s="67">
        <v>0</v>
      </c>
      <c r="AP166" s="67">
        <v>0</v>
      </c>
      <c r="AQ166" s="61">
        <f t="shared" si="10"/>
        <v>224028.72000000003</v>
      </c>
      <c r="AR166" s="67">
        <f t="shared" si="14"/>
        <v>37338.120000000003</v>
      </c>
      <c r="AS166" s="66">
        <f t="shared" si="12"/>
        <v>448057.44000000006</v>
      </c>
      <c r="AT166" s="70"/>
      <c r="AU166" s="68"/>
      <c r="AV166" s="68"/>
    </row>
    <row r="167" spans="1:48" s="61" customFormat="1" ht="15.75" customHeight="1" x14ac:dyDescent="0.15">
      <c r="A167" s="61">
        <v>165</v>
      </c>
      <c r="B167" s="61" t="s">
        <v>42</v>
      </c>
      <c r="C167" s="62" t="s">
        <v>1162</v>
      </c>
      <c r="D167" s="62" t="s">
        <v>1163</v>
      </c>
      <c r="E167" s="61" t="s">
        <v>527</v>
      </c>
      <c r="F167" s="61" t="s">
        <v>913</v>
      </c>
      <c r="G167" s="61" t="s">
        <v>932</v>
      </c>
      <c r="H167" s="61" t="s">
        <v>914</v>
      </c>
      <c r="I167" s="61" t="s">
        <v>102</v>
      </c>
      <c r="J167" s="61" t="s">
        <v>53</v>
      </c>
      <c r="K167" s="61">
        <v>53.92</v>
      </c>
      <c r="L167" s="64">
        <v>43405</v>
      </c>
      <c r="M167" s="64">
        <v>43639</v>
      </c>
      <c r="N167" s="64">
        <v>43639</v>
      </c>
      <c r="O167" s="65">
        <f>R167*K167*2</f>
        <v>37039.804800000005</v>
      </c>
      <c r="P167" s="64">
        <v>43367</v>
      </c>
      <c r="Q167" s="64">
        <v>43639</v>
      </c>
      <c r="R167" s="66">
        <v>343.47</v>
      </c>
      <c r="S167" s="67">
        <v>18519.900000000001</v>
      </c>
      <c r="T167" s="67">
        <v>18519.900000000001</v>
      </c>
      <c r="U167" s="67">
        <v>18519.900000000001</v>
      </c>
      <c r="V167" s="67">
        <v>18519.900000000001</v>
      </c>
      <c r="W167" s="67">
        <v>18519.900000000001</v>
      </c>
      <c r="X167" s="67">
        <v>14198.59</v>
      </c>
      <c r="Y167" s="67"/>
      <c r="Z167" s="67"/>
      <c r="AA167" s="67"/>
      <c r="AB167" s="67"/>
      <c r="AC167" s="67"/>
      <c r="AD167" s="67"/>
      <c r="AE167" s="67">
        <v>18519.900000000001</v>
      </c>
      <c r="AF167" s="67">
        <v>18519.900000000001</v>
      </c>
      <c r="AG167" s="67">
        <v>18519.900000000001</v>
      </c>
      <c r="AH167" s="67">
        <v>18519.900000000001</v>
      </c>
      <c r="AI167" s="67">
        <v>18519.900000000001</v>
      </c>
      <c r="AJ167" s="67">
        <v>14198.59</v>
      </c>
      <c r="AK167" s="67">
        <v>0</v>
      </c>
      <c r="AL167" s="67">
        <v>0</v>
      </c>
      <c r="AM167" s="67">
        <v>0</v>
      </c>
      <c r="AN167" s="67">
        <v>0</v>
      </c>
      <c r="AO167" s="67">
        <v>0</v>
      </c>
      <c r="AP167" s="67">
        <v>0</v>
      </c>
      <c r="AQ167" s="61">
        <f t="shared" si="10"/>
        <v>106798.09</v>
      </c>
      <c r="AR167" s="67">
        <f>AVERAGE(AE167:AJ167)</f>
        <v>17799.681666666667</v>
      </c>
      <c r="AS167" s="66">
        <f t="shared" si="12"/>
        <v>213596.18</v>
      </c>
      <c r="AT167" s="70"/>
      <c r="AU167" s="68"/>
      <c r="AV167" s="68"/>
    </row>
    <row r="168" spans="1:48" s="61" customFormat="1" ht="15.75" customHeight="1" x14ac:dyDescent="0.15">
      <c r="A168" s="61">
        <v>166</v>
      </c>
      <c r="B168" s="61" t="s">
        <v>42</v>
      </c>
      <c r="C168" s="69" t="s">
        <v>528</v>
      </c>
      <c r="D168" s="62" t="s">
        <v>529</v>
      </c>
      <c r="E168" s="61" t="s">
        <v>530</v>
      </c>
      <c r="F168" s="61" t="s">
        <v>913</v>
      </c>
      <c r="G168" s="61" t="s">
        <v>932</v>
      </c>
      <c r="H168" s="61" t="s">
        <v>914</v>
      </c>
      <c r="I168" s="61" t="s">
        <v>102</v>
      </c>
      <c r="J168" s="61" t="s">
        <v>53</v>
      </c>
      <c r="K168" s="61">
        <v>100.33</v>
      </c>
      <c r="L168" s="64">
        <v>42637</v>
      </c>
      <c r="M168" s="64">
        <v>43639</v>
      </c>
      <c r="N168" s="64">
        <v>43639</v>
      </c>
      <c r="O168" s="65"/>
      <c r="P168" s="64">
        <v>43405</v>
      </c>
      <c r="Q168" s="64">
        <v>43639</v>
      </c>
      <c r="R168" s="66">
        <v>297.67</v>
      </c>
      <c r="S168" s="67">
        <v>29865.23</v>
      </c>
      <c r="T168" s="67">
        <v>29865.23</v>
      </c>
      <c r="U168" s="67">
        <v>29865.23</v>
      </c>
      <c r="V168" s="67">
        <v>29865.23</v>
      </c>
      <c r="W168" s="67">
        <v>29865.23</v>
      </c>
      <c r="X168" s="67">
        <v>22896.68</v>
      </c>
      <c r="Y168" s="67"/>
      <c r="Z168" s="67"/>
      <c r="AA168" s="67"/>
      <c r="AB168" s="67"/>
      <c r="AC168" s="67"/>
      <c r="AD168" s="67"/>
      <c r="AE168" s="67">
        <v>29865.23</v>
      </c>
      <c r="AF168" s="67">
        <v>29865.23</v>
      </c>
      <c r="AG168" s="67">
        <v>29865.23</v>
      </c>
      <c r="AH168" s="67">
        <v>29865.23</v>
      </c>
      <c r="AI168" s="67">
        <v>29865.23</v>
      </c>
      <c r="AJ168" s="67">
        <v>22896.68</v>
      </c>
      <c r="AK168" s="67">
        <v>0</v>
      </c>
      <c r="AL168" s="67">
        <v>0</v>
      </c>
      <c r="AM168" s="67">
        <v>0</v>
      </c>
      <c r="AN168" s="67">
        <v>0</v>
      </c>
      <c r="AO168" s="67">
        <v>0</v>
      </c>
      <c r="AP168" s="67">
        <v>0</v>
      </c>
      <c r="AQ168" s="61">
        <f t="shared" si="10"/>
        <v>172222.83</v>
      </c>
      <c r="AR168" s="67">
        <f t="shared" si="14"/>
        <v>28703.804999999997</v>
      </c>
      <c r="AS168" s="66">
        <f t="shared" si="12"/>
        <v>344445.66</v>
      </c>
      <c r="AT168" s="70"/>
      <c r="AU168" s="68"/>
      <c r="AV168" s="68"/>
    </row>
    <row r="169" spans="1:48" s="61" customFormat="1" ht="15.75" customHeight="1" x14ac:dyDescent="0.15">
      <c r="A169" s="61">
        <v>167</v>
      </c>
      <c r="B169" s="61" t="s">
        <v>910</v>
      </c>
      <c r="C169" s="62" t="s">
        <v>1164</v>
      </c>
      <c r="D169" s="62" t="s">
        <v>1165</v>
      </c>
      <c r="E169" s="61" t="s">
        <v>533</v>
      </c>
      <c r="F169" s="61" t="s">
        <v>913</v>
      </c>
      <c r="G169" s="61" t="s">
        <v>932</v>
      </c>
      <c r="H169" s="61" t="s">
        <v>914</v>
      </c>
      <c r="I169" s="61" t="s">
        <v>102</v>
      </c>
      <c r="J169" s="61" t="s">
        <v>47</v>
      </c>
      <c r="K169" s="61">
        <v>101.66</v>
      </c>
      <c r="L169" s="64">
        <v>43313</v>
      </c>
      <c r="M169" s="64">
        <v>43677</v>
      </c>
      <c r="N169" s="64">
        <v>43677</v>
      </c>
      <c r="O169" s="65">
        <f>R169*K169*5</f>
        <v>116934.41500000001</v>
      </c>
      <c r="P169" s="64">
        <v>43313</v>
      </c>
      <c r="Q169" s="64">
        <v>43677</v>
      </c>
      <c r="R169" s="66">
        <v>230.05</v>
      </c>
      <c r="S169" s="67">
        <v>23386.883000000002</v>
      </c>
      <c r="T169" s="67">
        <v>23386.883000000002</v>
      </c>
      <c r="U169" s="67">
        <v>23386.883000000002</v>
      </c>
      <c r="V169" s="67">
        <v>23386.883000000002</v>
      </c>
      <c r="W169" s="67">
        <v>23386.883000000002</v>
      </c>
      <c r="X169" s="67">
        <v>23386.883000000002</v>
      </c>
      <c r="Y169" s="67">
        <v>23386.883000000002</v>
      </c>
      <c r="Z169" s="67"/>
      <c r="AA169" s="67"/>
      <c r="AB169" s="67"/>
      <c r="AC169" s="67"/>
      <c r="AD169" s="67"/>
      <c r="AE169" s="67">
        <v>11686.883</v>
      </c>
      <c r="AF169" s="67">
        <v>11686.883</v>
      </c>
      <c r="AG169" s="67">
        <v>11686.883</v>
      </c>
      <c r="AH169" s="67">
        <v>11693.441500000001</v>
      </c>
      <c r="AI169" s="67">
        <v>23386.883000000002</v>
      </c>
      <c r="AJ169" s="67">
        <v>11693.441500000001</v>
      </c>
      <c r="AK169" s="67">
        <v>11693.441500000001</v>
      </c>
      <c r="AL169" s="67">
        <v>0</v>
      </c>
      <c r="AM169" s="67">
        <v>0</v>
      </c>
      <c r="AN169" s="67">
        <v>0</v>
      </c>
      <c r="AO169" s="67">
        <v>0</v>
      </c>
      <c r="AP169" s="67">
        <v>0</v>
      </c>
      <c r="AQ169" s="61">
        <f t="shared" si="10"/>
        <v>93527.856499999994</v>
      </c>
      <c r="AR169" s="67">
        <f>AVERAGE(AE169:AK169)</f>
        <v>13361.122357142856</v>
      </c>
      <c r="AS169" s="66">
        <f t="shared" si="12"/>
        <v>160333.46828571428</v>
      </c>
      <c r="AT169" s="70"/>
      <c r="AV169" s="68"/>
    </row>
    <row r="170" spans="1:48" s="61" customFormat="1" ht="15.75" customHeight="1" x14ac:dyDescent="0.15">
      <c r="A170" s="61">
        <v>168</v>
      </c>
      <c r="B170" s="61" t="s">
        <v>910</v>
      </c>
      <c r="C170" s="62" t="s">
        <v>1166</v>
      </c>
      <c r="D170" s="62" t="s">
        <v>1167</v>
      </c>
      <c r="E170" s="61" t="s">
        <v>536</v>
      </c>
      <c r="F170" s="61" t="s">
        <v>1168</v>
      </c>
      <c r="G170" s="61" t="s">
        <v>1066</v>
      </c>
      <c r="H170" s="61" t="s">
        <v>914</v>
      </c>
      <c r="I170" s="61" t="s">
        <v>40</v>
      </c>
      <c r="J170" s="61" t="s">
        <v>41</v>
      </c>
      <c r="K170" s="61">
        <v>2298.14</v>
      </c>
      <c r="L170" s="64">
        <v>42637</v>
      </c>
      <c r="M170" s="64">
        <v>46288</v>
      </c>
      <c r="N170" s="64">
        <v>46288</v>
      </c>
      <c r="O170" s="65"/>
      <c r="P170" s="64">
        <v>43367</v>
      </c>
      <c r="Q170" s="64">
        <v>43731</v>
      </c>
      <c r="R170" s="66">
        <v>52</v>
      </c>
      <c r="S170" s="67">
        <v>119503.28</v>
      </c>
      <c r="T170" s="67">
        <v>119503.28</v>
      </c>
      <c r="U170" s="67">
        <v>119503.28</v>
      </c>
      <c r="V170" s="67">
        <v>119503.28</v>
      </c>
      <c r="W170" s="67">
        <v>119503.28</v>
      </c>
      <c r="X170" s="67">
        <v>119503.28</v>
      </c>
      <c r="Y170" s="67">
        <v>119503.28</v>
      </c>
      <c r="Z170" s="67">
        <v>119503.28</v>
      </c>
      <c r="AA170" s="67">
        <v>119503.28</v>
      </c>
      <c r="AB170" s="67">
        <v>119503.28</v>
      </c>
      <c r="AC170" s="67">
        <v>119503.28</v>
      </c>
      <c r="AD170" s="67">
        <v>119503.28</v>
      </c>
      <c r="AE170" s="67">
        <v>119503.28</v>
      </c>
      <c r="AF170" s="67">
        <v>119503.28</v>
      </c>
      <c r="AG170" s="67">
        <v>119503.28</v>
      </c>
      <c r="AH170" s="67">
        <v>119503.28</v>
      </c>
      <c r="AI170" s="67">
        <v>119503.28</v>
      </c>
      <c r="AJ170" s="67">
        <v>119503.28</v>
      </c>
      <c r="AK170" s="67">
        <v>119503.28</v>
      </c>
      <c r="AL170" s="67">
        <v>119503.28</v>
      </c>
      <c r="AM170" s="67">
        <v>119503.28</v>
      </c>
      <c r="AN170" s="67">
        <v>119503.28</v>
      </c>
      <c r="AO170" s="67">
        <v>119503.28</v>
      </c>
      <c r="AP170" s="67">
        <v>119503.28</v>
      </c>
      <c r="AQ170" s="61">
        <f t="shared" si="10"/>
        <v>1434039.36</v>
      </c>
      <c r="AR170" s="67">
        <f>AVERAGE(AE170:AP170)</f>
        <v>119503.28000000001</v>
      </c>
      <c r="AS170" s="66">
        <f t="shared" si="12"/>
        <v>1434039.36</v>
      </c>
    </row>
    <row r="171" spans="1:48" s="61" customFormat="1" ht="15.75" customHeight="1" x14ac:dyDescent="0.15">
      <c r="A171" s="61">
        <v>169</v>
      </c>
      <c r="B171" s="61" t="s">
        <v>42</v>
      </c>
      <c r="C171" s="62" t="s">
        <v>1169</v>
      </c>
      <c r="D171" s="62" t="s">
        <v>1170</v>
      </c>
      <c r="E171" s="61" t="s">
        <v>540</v>
      </c>
      <c r="F171" s="61" t="s">
        <v>913</v>
      </c>
      <c r="G171" s="61" t="s">
        <v>932</v>
      </c>
      <c r="H171" s="61" t="s">
        <v>916</v>
      </c>
      <c r="I171" s="61" t="s">
        <v>40</v>
      </c>
      <c r="J171" s="61" t="s">
        <v>47</v>
      </c>
      <c r="K171" s="61">
        <v>159.19999999999999</v>
      </c>
      <c r="L171" s="64">
        <v>42637</v>
      </c>
      <c r="M171" s="64">
        <v>43639</v>
      </c>
      <c r="N171" s="64">
        <v>43639</v>
      </c>
      <c r="O171" s="65"/>
      <c r="P171" s="64">
        <v>43367</v>
      </c>
      <c r="Q171" s="64">
        <v>43639</v>
      </c>
      <c r="R171" s="66">
        <v>198.45</v>
      </c>
      <c r="S171" s="67">
        <v>31593.24</v>
      </c>
      <c r="T171" s="67">
        <v>31593.24</v>
      </c>
      <c r="U171" s="67">
        <v>31593.24</v>
      </c>
      <c r="V171" s="67">
        <v>31593.24</v>
      </c>
      <c r="W171" s="67">
        <v>31593.24</v>
      </c>
      <c r="X171" s="67">
        <v>24221.48</v>
      </c>
      <c r="Y171" s="67"/>
      <c r="Z171" s="67"/>
      <c r="AA171" s="67"/>
      <c r="AB171" s="67"/>
      <c r="AC171" s="67"/>
      <c r="AD171" s="67"/>
      <c r="AE171" s="67">
        <v>31593.24</v>
      </c>
      <c r="AF171" s="67">
        <v>31593.24</v>
      </c>
      <c r="AG171" s="67">
        <v>31593.24</v>
      </c>
      <c r="AH171" s="67">
        <v>31593.24</v>
      </c>
      <c r="AI171" s="67">
        <v>31593.24</v>
      </c>
      <c r="AJ171" s="67">
        <v>24221.48</v>
      </c>
      <c r="AK171" s="67">
        <v>0</v>
      </c>
      <c r="AL171" s="67">
        <v>0</v>
      </c>
      <c r="AM171" s="67">
        <v>0</v>
      </c>
      <c r="AN171" s="67">
        <v>0</v>
      </c>
      <c r="AO171" s="67">
        <v>0</v>
      </c>
      <c r="AP171" s="67">
        <v>0</v>
      </c>
      <c r="AQ171" s="61">
        <f t="shared" si="10"/>
        <v>182187.68000000002</v>
      </c>
      <c r="AR171" s="67">
        <f>AVERAGE(AE171:AJ171)</f>
        <v>30364.613333333338</v>
      </c>
      <c r="AS171" s="66">
        <f t="shared" si="12"/>
        <v>364375.36000000004</v>
      </c>
      <c r="AT171" s="70"/>
      <c r="AV171" s="68"/>
    </row>
    <row r="172" spans="1:48" s="61" customFormat="1" ht="15.75" customHeight="1" x14ac:dyDescent="0.15">
      <c r="A172" s="61">
        <v>170</v>
      </c>
      <c r="B172" s="61" t="s">
        <v>910</v>
      </c>
      <c r="C172" s="62" t="s">
        <v>1171</v>
      </c>
      <c r="D172" s="62" t="s">
        <v>1172</v>
      </c>
      <c r="E172" s="61" t="s">
        <v>543</v>
      </c>
      <c r="F172" s="61" t="s">
        <v>913</v>
      </c>
      <c r="G172" s="61" t="s">
        <v>932</v>
      </c>
      <c r="H172" s="61" t="s">
        <v>916</v>
      </c>
      <c r="I172" s="61" t="s">
        <v>40</v>
      </c>
      <c r="J172" s="61" t="s">
        <v>47</v>
      </c>
      <c r="K172" s="61">
        <v>61.11</v>
      </c>
      <c r="L172" s="64">
        <v>43191</v>
      </c>
      <c r="M172" s="64">
        <v>43921</v>
      </c>
      <c r="N172" s="64">
        <v>43921</v>
      </c>
      <c r="O172" s="65">
        <f>R172*K172*9</f>
        <v>131667.606</v>
      </c>
      <c r="P172" s="64">
        <v>43556</v>
      </c>
      <c r="Q172" s="64">
        <v>43921</v>
      </c>
      <c r="R172" s="66">
        <v>239.4</v>
      </c>
      <c r="S172" s="67">
        <v>13933.08</v>
      </c>
      <c r="T172" s="67">
        <v>13933.08</v>
      </c>
      <c r="U172" s="67">
        <v>13933.08</v>
      </c>
      <c r="V172" s="67">
        <v>14629.734</v>
      </c>
      <c r="W172" s="67">
        <v>14629.734</v>
      </c>
      <c r="X172" s="67">
        <v>14629.734</v>
      </c>
      <c r="Y172" s="67">
        <v>14629.734</v>
      </c>
      <c r="Z172" s="67">
        <v>14629.734</v>
      </c>
      <c r="AA172" s="67">
        <v>14629.734</v>
      </c>
      <c r="AB172" s="67">
        <v>14629.734</v>
      </c>
      <c r="AC172" s="67">
        <v>14629.734</v>
      </c>
      <c r="AD172" s="67">
        <v>14629.734</v>
      </c>
      <c r="AE172" s="67">
        <v>9288.7199999999993</v>
      </c>
      <c r="AF172" s="67">
        <v>9288.7199999999993</v>
      </c>
      <c r="AG172" s="67">
        <v>9288.7199999999993</v>
      </c>
      <c r="AH172" s="67">
        <v>9985.3739999999998</v>
      </c>
      <c r="AI172" s="67">
        <v>9985.3739999999998</v>
      </c>
      <c r="AJ172" s="67">
        <v>9985.3739999999998</v>
      </c>
      <c r="AK172" s="67">
        <v>9753.1560000000009</v>
      </c>
      <c r="AL172" s="67">
        <v>9753.1560000000009</v>
      </c>
      <c r="AM172" s="67">
        <v>9753.1560000000009</v>
      </c>
      <c r="AN172" s="67">
        <v>14629.734</v>
      </c>
      <c r="AO172" s="67">
        <v>14629.734</v>
      </c>
      <c r="AP172" s="67">
        <v>14629.734</v>
      </c>
      <c r="AQ172" s="61">
        <f t="shared" si="10"/>
        <v>130970.95199999999</v>
      </c>
      <c r="AR172" s="67">
        <f>AVERAGE(AE172:AP172)</f>
        <v>10914.245999999999</v>
      </c>
      <c r="AS172" s="66">
        <f t="shared" si="12"/>
        <v>130970.95199999999</v>
      </c>
      <c r="AV172" s="68"/>
    </row>
    <row r="173" spans="1:48" s="61" customFormat="1" ht="15.75" customHeight="1" x14ac:dyDescent="0.15">
      <c r="A173" s="61">
        <v>171</v>
      </c>
      <c r="B173" s="61" t="s">
        <v>42</v>
      </c>
      <c r="C173" s="62" t="s">
        <v>1173</v>
      </c>
      <c r="D173" s="69" t="s">
        <v>545</v>
      </c>
      <c r="E173" s="61" t="s">
        <v>546</v>
      </c>
      <c r="F173" s="61" t="s">
        <v>913</v>
      </c>
      <c r="G173" s="61" t="s">
        <v>932</v>
      </c>
      <c r="H173" s="61" t="s">
        <v>914</v>
      </c>
      <c r="I173" s="61" t="s">
        <v>40</v>
      </c>
      <c r="J173" s="61" t="s">
        <v>41</v>
      </c>
      <c r="K173" s="61">
        <v>185.35</v>
      </c>
      <c r="L173" s="64">
        <v>42637</v>
      </c>
      <c r="M173" s="64">
        <v>43639</v>
      </c>
      <c r="N173" s="64">
        <v>43639</v>
      </c>
      <c r="O173" s="65"/>
      <c r="P173" s="64">
        <v>43367</v>
      </c>
      <c r="Q173" s="64">
        <v>43639</v>
      </c>
      <c r="R173" s="66">
        <v>228.98</v>
      </c>
      <c r="S173" s="67">
        <v>42441.440000000002</v>
      </c>
      <c r="T173" s="67">
        <v>42441.440000000002</v>
      </c>
      <c r="U173" s="67">
        <v>42441.440000000002</v>
      </c>
      <c r="V173" s="67">
        <v>42441.440000000002</v>
      </c>
      <c r="W173" s="67">
        <v>42441.440000000002</v>
      </c>
      <c r="X173" s="67">
        <v>32538.44</v>
      </c>
      <c r="Y173" s="67"/>
      <c r="Z173" s="67"/>
      <c r="AA173" s="67"/>
      <c r="AB173" s="67"/>
      <c r="AC173" s="67"/>
      <c r="AD173" s="67"/>
      <c r="AE173" s="67">
        <v>42441.440000000002</v>
      </c>
      <c r="AF173" s="67">
        <v>42441.440000000002</v>
      </c>
      <c r="AG173" s="67">
        <v>42441.440000000002</v>
      </c>
      <c r="AH173" s="67">
        <v>42441.440000000002</v>
      </c>
      <c r="AI173" s="67">
        <v>42441.440000000002</v>
      </c>
      <c r="AJ173" s="67">
        <v>32538.44</v>
      </c>
      <c r="AK173" s="67">
        <v>0</v>
      </c>
      <c r="AL173" s="67">
        <v>0</v>
      </c>
      <c r="AM173" s="67">
        <v>0</v>
      </c>
      <c r="AN173" s="67">
        <v>0</v>
      </c>
      <c r="AO173" s="67">
        <v>0</v>
      </c>
      <c r="AP173" s="67">
        <v>0</v>
      </c>
      <c r="AQ173" s="61">
        <f t="shared" si="10"/>
        <v>244745.64</v>
      </c>
      <c r="AR173" s="67">
        <f>AVERAGE(AE173:AJ173)</f>
        <v>40790.94</v>
      </c>
      <c r="AS173" s="66">
        <f t="shared" si="12"/>
        <v>489491.28</v>
      </c>
      <c r="AT173" s="70"/>
      <c r="AU173" s="68"/>
      <c r="AV173" s="68"/>
    </row>
    <row r="174" spans="1:48" s="61" customFormat="1" ht="15.75" customHeight="1" x14ac:dyDescent="0.15">
      <c r="A174" s="61">
        <v>172</v>
      </c>
      <c r="B174" s="61" t="s">
        <v>42</v>
      </c>
      <c r="C174" s="62" t="s">
        <v>1174</v>
      </c>
      <c r="D174" s="62" t="s">
        <v>1175</v>
      </c>
      <c r="E174" s="61" t="s">
        <v>549</v>
      </c>
      <c r="F174" s="61" t="s">
        <v>913</v>
      </c>
      <c r="G174" s="61" t="s">
        <v>932</v>
      </c>
      <c r="H174" s="61" t="s">
        <v>916</v>
      </c>
      <c r="I174" s="61" t="s">
        <v>40</v>
      </c>
      <c r="J174" s="61" t="s">
        <v>47</v>
      </c>
      <c r="K174" s="61">
        <v>162.34</v>
      </c>
      <c r="L174" s="64">
        <v>42735</v>
      </c>
      <c r="M174" s="64">
        <v>43639</v>
      </c>
      <c r="N174" s="64">
        <v>43639</v>
      </c>
      <c r="O174" s="65"/>
      <c r="P174" s="64">
        <v>43367</v>
      </c>
      <c r="Q174" s="64">
        <v>43639</v>
      </c>
      <c r="R174" s="66">
        <v>181.91</v>
      </c>
      <c r="S174" s="67">
        <v>29531.27</v>
      </c>
      <c r="T174" s="67">
        <v>29531.27</v>
      </c>
      <c r="U174" s="67">
        <v>29531.27</v>
      </c>
      <c r="V174" s="67">
        <v>29531.27</v>
      </c>
      <c r="W174" s="67">
        <v>29531.27</v>
      </c>
      <c r="X174" s="67">
        <v>22640.639999999999</v>
      </c>
      <c r="Y174" s="67"/>
      <c r="Z174" s="67"/>
      <c r="AA174" s="67"/>
      <c r="AB174" s="67"/>
      <c r="AC174" s="67"/>
      <c r="AD174" s="67"/>
      <c r="AE174" s="67">
        <v>19687.513533333298</v>
      </c>
      <c r="AF174" s="67">
        <v>19687.513533333298</v>
      </c>
      <c r="AG174" s="67">
        <v>19687.513533333298</v>
      </c>
      <c r="AH174" s="67">
        <v>19687.513533333298</v>
      </c>
      <c r="AI174" s="67">
        <v>19687.513533333298</v>
      </c>
      <c r="AJ174" s="67">
        <v>12796.883533333301</v>
      </c>
      <c r="AK174" s="67">
        <v>0</v>
      </c>
      <c r="AL174" s="67">
        <v>0</v>
      </c>
      <c r="AM174" s="67">
        <v>0</v>
      </c>
      <c r="AN174" s="67">
        <v>0</v>
      </c>
      <c r="AO174" s="67">
        <v>0</v>
      </c>
      <c r="AP174" s="67">
        <v>0</v>
      </c>
      <c r="AQ174" s="61">
        <f t="shared" si="10"/>
        <v>111234.45119999979</v>
      </c>
      <c r="AR174" s="67">
        <f>AVERAGE(AE174:AJ174)</f>
        <v>18539.075199999967</v>
      </c>
      <c r="AS174" s="66">
        <f t="shared" si="12"/>
        <v>222468.90239999961</v>
      </c>
      <c r="AT174" s="70"/>
      <c r="AV174" s="68"/>
    </row>
    <row r="175" spans="1:48" s="61" customFormat="1" ht="15.75" customHeight="1" x14ac:dyDescent="0.15">
      <c r="A175" s="61">
        <v>173</v>
      </c>
      <c r="B175" s="61" t="s">
        <v>42</v>
      </c>
      <c r="C175" s="62" t="s">
        <v>1100</v>
      </c>
      <c r="D175" s="62" t="s">
        <v>550</v>
      </c>
      <c r="E175" s="61" t="s">
        <v>551</v>
      </c>
      <c r="F175" s="61" t="s">
        <v>913</v>
      </c>
      <c r="G175" s="61" t="s">
        <v>932</v>
      </c>
      <c r="H175" s="61" t="s">
        <v>914</v>
      </c>
      <c r="I175" s="61" t="s">
        <v>40</v>
      </c>
      <c r="J175" s="61" t="s">
        <v>53</v>
      </c>
      <c r="K175" s="61">
        <v>86.69</v>
      </c>
      <c r="L175" s="64">
        <v>42637</v>
      </c>
      <c r="M175" s="64">
        <v>43639</v>
      </c>
      <c r="N175" s="64">
        <v>43639</v>
      </c>
      <c r="O175" s="65"/>
      <c r="P175" s="64">
        <v>43367</v>
      </c>
      <c r="Q175" s="64">
        <v>43639</v>
      </c>
      <c r="R175" s="66">
        <v>297.67</v>
      </c>
      <c r="S175" s="67">
        <v>25805.01</v>
      </c>
      <c r="T175" s="67">
        <v>25805.01</v>
      </c>
      <c r="U175" s="67">
        <v>25805.01</v>
      </c>
      <c r="V175" s="67">
        <v>25805.01</v>
      </c>
      <c r="W175" s="67">
        <v>25805.01</v>
      </c>
      <c r="X175" s="67">
        <v>19783.84</v>
      </c>
      <c r="Y175" s="67"/>
      <c r="Z175" s="67"/>
      <c r="AA175" s="67"/>
      <c r="AB175" s="67"/>
      <c r="AC175" s="67"/>
      <c r="AD175" s="67"/>
      <c r="AE175" s="67">
        <v>25805.01</v>
      </c>
      <c r="AF175" s="67">
        <v>25805.01</v>
      </c>
      <c r="AG175" s="67">
        <v>25805.01</v>
      </c>
      <c r="AH175" s="67">
        <v>25805.01</v>
      </c>
      <c r="AI175" s="67">
        <v>25805.01</v>
      </c>
      <c r="AJ175" s="67">
        <v>19783.84</v>
      </c>
      <c r="AK175" s="67">
        <v>0</v>
      </c>
      <c r="AL175" s="67">
        <v>0</v>
      </c>
      <c r="AM175" s="67">
        <v>0</v>
      </c>
      <c r="AN175" s="67">
        <v>0</v>
      </c>
      <c r="AO175" s="67">
        <v>0</v>
      </c>
      <c r="AP175" s="67">
        <v>0</v>
      </c>
      <c r="AQ175" s="61">
        <f t="shared" si="10"/>
        <v>148808.88999999998</v>
      </c>
      <c r="AR175" s="67">
        <f>AVERAGE(AE175:AJ175)</f>
        <v>24801.481666666663</v>
      </c>
      <c r="AS175" s="66">
        <f t="shared" si="12"/>
        <v>297617.77999999997</v>
      </c>
      <c r="AT175" s="70"/>
      <c r="AU175" s="68"/>
      <c r="AV175" s="68"/>
    </row>
    <row r="176" spans="1:48" s="61" customFormat="1" ht="15.75" customHeight="1" x14ac:dyDescent="0.15">
      <c r="A176" s="61">
        <v>174</v>
      </c>
      <c r="B176" s="63" t="s">
        <v>42</v>
      </c>
      <c r="C176" s="62" t="s">
        <v>1176</v>
      </c>
      <c r="D176" s="62" t="s">
        <v>1177</v>
      </c>
      <c r="E176" s="61" t="s">
        <v>554</v>
      </c>
      <c r="F176" s="61" t="s">
        <v>913</v>
      </c>
      <c r="G176" s="61" t="s">
        <v>932</v>
      </c>
      <c r="H176" s="61" t="s">
        <v>916</v>
      </c>
      <c r="I176" s="61" t="s">
        <v>40</v>
      </c>
      <c r="J176" s="61" t="s">
        <v>47</v>
      </c>
      <c r="K176" s="61">
        <v>79.87</v>
      </c>
      <c r="L176" s="64">
        <v>42735</v>
      </c>
      <c r="M176" s="64">
        <v>43639</v>
      </c>
      <c r="N176" s="64">
        <v>43555</v>
      </c>
      <c r="O176" s="65"/>
      <c r="P176" s="64">
        <v>43367</v>
      </c>
      <c r="Q176" s="64">
        <v>43639</v>
      </c>
      <c r="R176" s="66">
        <v>231.53</v>
      </c>
      <c r="S176" s="67">
        <v>12328.2007333333</v>
      </c>
      <c r="T176" s="67">
        <v>12328.2007333333</v>
      </c>
      <c r="U176" s="67">
        <v>12328.2007333333</v>
      </c>
      <c r="V176" s="67"/>
      <c r="W176" s="67"/>
      <c r="X176" s="67"/>
      <c r="Y176" s="67"/>
      <c r="Z176" s="67"/>
      <c r="AA176" s="67"/>
      <c r="AB176" s="67"/>
      <c r="AC176" s="67"/>
      <c r="AD176" s="67"/>
      <c r="AE176" s="67">
        <v>6164.1003666666702</v>
      </c>
      <c r="AF176" s="67">
        <v>6164.1003666666702</v>
      </c>
      <c r="AG176" s="67">
        <v>6164.1003666666702</v>
      </c>
      <c r="AH176" s="67">
        <v>0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1">
        <f t="shared" si="10"/>
        <v>18492.301100000012</v>
      </c>
      <c r="AR176" s="67">
        <f>AVERAGE(AE176:AG176)</f>
        <v>6164.1003666666702</v>
      </c>
      <c r="AS176" s="66">
        <f t="shared" si="12"/>
        <v>73969.204400000046</v>
      </c>
      <c r="AT176" s="70"/>
      <c r="AV176" s="68"/>
    </row>
    <row r="177" spans="1:48" s="61" customFormat="1" ht="15.75" customHeight="1" x14ac:dyDescent="0.15">
      <c r="A177" s="61">
        <v>175</v>
      </c>
      <c r="B177" s="61" t="s">
        <v>910</v>
      </c>
      <c r="C177" s="62" t="s">
        <v>1178</v>
      </c>
      <c r="D177" s="62" t="s">
        <v>1179</v>
      </c>
      <c r="E177" s="61" t="s">
        <v>557</v>
      </c>
      <c r="F177" s="61" t="s">
        <v>913</v>
      </c>
      <c r="G177" s="61" t="s">
        <v>932</v>
      </c>
      <c r="H177" s="61" t="s">
        <v>916</v>
      </c>
      <c r="I177" s="70" t="s">
        <v>40</v>
      </c>
      <c r="J177" s="61" t="s">
        <v>47</v>
      </c>
      <c r="K177" s="61">
        <v>87.04</v>
      </c>
      <c r="L177" s="64">
        <v>43282</v>
      </c>
      <c r="M177" s="64">
        <v>44165</v>
      </c>
      <c r="N177" s="64">
        <v>44165</v>
      </c>
      <c r="O177" s="65">
        <f>R177*K177*6</f>
        <v>104186.88</v>
      </c>
      <c r="P177" s="64">
        <v>43466</v>
      </c>
      <c r="Q177" s="64">
        <v>43830</v>
      </c>
      <c r="R177" s="66">
        <v>199.5</v>
      </c>
      <c r="S177" s="67">
        <v>17364.48</v>
      </c>
      <c r="T177" s="67">
        <v>17364.48</v>
      </c>
      <c r="U177" s="67">
        <v>17364.48</v>
      </c>
      <c r="V177" s="67">
        <v>17364.48</v>
      </c>
      <c r="W177" s="67">
        <v>17364.48</v>
      </c>
      <c r="X177" s="67">
        <v>17364.48</v>
      </c>
      <c r="Y177" s="67">
        <v>17364.48</v>
      </c>
      <c r="Z177" s="67">
        <v>17364.48</v>
      </c>
      <c r="AA177" s="67">
        <v>17364.48</v>
      </c>
      <c r="AB177" s="67">
        <v>17364.48</v>
      </c>
      <c r="AC177" s="67">
        <v>17364.48</v>
      </c>
      <c r="AD177" s="67">
        <v>17364.48</v>
      </c>
      <c r="AE177" s="67">
        <v>17364.48</v>
      </c>
      <c r="AF177" s="67">
        <v>17364.48</v>
      </c>
      <c r="AG177" s="67">
        <v>17364.48</v>
      </c>
      <c r="AH177" s="67">
        <v>17364.48</v>
      </c>
      <c r="AI177" s="67">
        <v>17364.48</v>
      </c>
      <c r="AJ177" s="67">
        <v>17364.48</v>
      </c>
      <c r="AK177" s="67">
        <v>11576.32</v>
      </c>
      <c r="AL177" s="67">
        <v>11576.32</v>
      </c>
      <c r="AM177" s="67">
        <v>11576.32</v>
      </c>
      <c r="AN177" s="67">
        <v>17364.48</v>
      </c>
      <c r="AO177" s="67">
        <v>17364.48</v>
      </c>
      <c r="AP177" s="67">
        <v>17364.48</v>
      </c>
      <c r="AQ177" s="61">
        <f t="shared" si="10"/>
        <v>191009.28000000003</v>
      </c>
      <c r="AR177" s="67">
        <f>AVERAGE(AE177:AP177)</f>
        <v>15917.440000000002</v>
      </c>
      <c r="AS177" s="66">
        <f t="shared" si="12"/>
        <v>191009.28000000003</v>
      </c>
      <c r="AV177" s="68"/>
    </row>
    <row r="178" spans="1:48" s="61" customFormat="1" ht="15.75" customHeight="1" x14ac:dyDescent="0.15">
      <c r="A178" s="61">
        <v>176</v>
      </c>
      <c r="B178" s="61" t="s">
        <v>42</v>
      </c>
      <c r="C178" s="62" t="s">
        <v>1180</v>
      </c>
      <c r="D178" s="62" t="s">
        <v>559</v>
      </c>
      <c r="E178" s="61" t="s">
        <v>560</v>
      </c>
      <c r="F178" s="61" t="s">
        <v>913</v>
      </c>
      <c r="G178" s="61" t="s">
        <v>932</v>
      </c>
      <c r="H178" s="61" t="s">
        <v>985</v>
      </c>
      <c r="I178" s="61" t="s">
        <v>40</v>
      </c>
      <c r="J178" s="61" t="s">
        <v>41</v>
      </c>
      <c r="K178" s="61">
        <v>108.13</v>
      </c>
      <c r="L178" s="64">
        <v>43374</v>
      </c>
      <c r="M178" s="64">
        <v>43639</v>
      </c>
      <c r="N178" s="64">
        <v>43639</v>
      </c>
      <c r="O178" s="65">
        <f>R178*K178*3</f>
        <v>83562.864000000001</v>
      </c>
      <c r="P178" s="64">
        <v>43367</v>
      </c>
      <c r="Q178" s="64">
        <v>43639</v>
      </c>
      <c r="R178" s="66">
        <v>257.60000000000002</v>
      </c>
      <c r="S178" s="67">
        <v>27854.29</v>
      </c>
      <c r="T178" s="67">
        <v>27854.29</v>
      </c>
      <c r="U178" s="67">
        <v>27854.29</v>
      </c>
      <c r="V178" s="67">
        <v>27854.29</v>
      </c>
      <c r="W178" s="67">
        <v>27854.29</v>
      </c>
      <c r="X178" s="67">
        <v>21354.95</v>
      </c>
      <c r="Y178" s="67"/>
      <c r="Z178" s="67"/>
      <c r="AA178" s="67"/>
      <c r="AB178" s="67"/>
      <c r="AC178" s="67"/>
      <c r="AD178" s="67"/>
      <c r="AE178" s="67">
        <v>27854.29</v>
      </c>
      <c r="AF178" s="67">
        <v>27854.29</v>
      </c>
      <c r="AG178" s="67">
        <v>27854.29</v>
      </c>
      <c r="AH178" s="67">
        <v>27854.29</v>
      </c>
      <c r="AI178" s="67">
        <v>27854.29</v>
      </c>
      <c r="AJ178" s="67">
        <v>21354.95</v>
      </c>
      <c r="AK178" s="67">
        <v>0</v>
      </c>
      <c r="AL178" s="67">
        <v>0</v>
      </c>
      <c r="AM178" s="67">
        <v>0</v>
      </c>
      <c r="AN178" s="67">
        <v>0</v>
      </c>
      <c r="AO178" s="67">
        <v>0</v>
      </c>
      <c r="AP178" s="67">
        <v>0</v>
      </c>
      <c r="AQ178" s="61">
        <f t="shared" si="10"/>
        <v>160626.40000000002</v>
      </c>
      <c r="AR178" s="67">
        <f>AVERAGE(AE178:AJ178)</f>
        <v>26771.066666666669</v>
      </c>
      <c r="AS178" s="66">
        <f t="shared" si="12"/>
        <v>321252.80000000005</v>
      </c>
      <c r="AT178" s="70"/>
      <c r="AU178" s="68"/>
      <c r="AV178" s="68"/>
    </row>
    <row r="179" spans="1:48" s="61" customFormat="1" ht="15.75" customHeight="1" x14ac:dyDescent="0.15">
      <c r="A179" s="61">
        <v>177</v>
      </c>
      <c r="B179" s="63" t="s">
        <v>42</v>
      </c>
      <c r="C179" s="62" t="s">
        <v>1181</v>
      </c>
      <c r="D179" s="62" t="s">
        <v>562</v>
      </c>
      <c r="E179" s="61" t="s">
        <v>563</v>
      </c>
      <c r="F179" s="61" t="s">
        <v>913</v>
      </c>
      <c r="G179" s="61" t="s">
        <v>932</v>
      </c>
      <c r="H179" s="61" t="s">
        <v>921</v>
      </c>
      <c r="I179" s="61" t="s">
        <v>40</v>
      </c>
      <c r="J179" s="61" t="s">
        <v>53</v>
      </c>
      <c r="K179" s="61">
        <v>179.47</v>
      </c>
      <c r="L179" s="64">
        <v>42917</v>
      </c>
      <c r="M179" s="64">
        <v>43639</v>
      </c>
      <c r="N179" s="64">
        <v>43585</v>
      </c>
      <c r="O179" s="65"/>
      <c r="P179" s="64">
        <v>43282</v>
      </c>
      <c r="Q179" s="64">
        <v>43639</v>
      </c>
      <c r="R179" s="66">
        <v>256.8</v>
      </c>
      <c r="S179" s="67">
        <v>46087.9</v>
      </c>
      <c r="T179" s="67">
        <v>46087.9</v>
      </c>
      <c r="U179" s="67">
        <v>46087.9</v>
      </c>
      <c r="V179" s="67">
        <v>46087.9</v>
      </c>
      <c r="W179" s="67"/>
      <c r="X179" s="67"/>
      <c r="Y179" s="67"/>
      <c r="Z179" s="67"/>
      <c r="AA179" s="67"/>
      <c r="AB179" s="67"/>
      <c r="AC179" s="67"/>
      <c r="AD179" s="67"/>
      <c r="AE179" s="67">
        <v>46087.9</v>
      </c>
      <c r="AF179" s="67">
        <v>46087.9</v>
      </c>
      <c r="AG179" s="67">
        <v>46087.9</v>
      </c>
      <c r="AH179" s="67">
        <v>46087.9</v>
      </c>
      <c r="AI179" s="67">
        <v>0</v>
      </c>
      <c r="AJ179" s="67">
        <v>0</v>
      </c>
      <c r="AK179" s="67">
        <v>0</v>
      </c>
      <c r="AL179" s="67">
        <v>0</v>
      </c>
      <c r="AM179" s="67">
        <v>0</v>
      </c>
      <c r="AN179" s="67">
        <v>0</v>
      </c>
      <c r="AO179" s="67">
        <v>0</v>
      </c>
      <c r="AP179" s="67">
        <v>0</v>
      </c>
      <c r="AQ179" s="61">
        <f t="shared" ref="AQ179:AQ242" si="15">SUM(AE179:AP179)</f>
        <v>184351.6</v>
      </c>
      <c r="AR179" s="67">
        <f>AVERAGE(AE179:AH179)</f>
        <v>46087.9</v>
      </c>
      <c r="AS179" s="66">
        <f t="shared" si="12"/>
        <v>553054.80000000005</v>
      </c>
      <c r="AT179" s="70"/>
      <c r="AU179" s="68"/>
      <c r="AV179" s="68"/>
    </row>
    <row r="180" spans="1:48" s="61" customFormat="1" ht="15.75" customHeight="1" x14ac:dyDescent="0.15">
      <c r="A180" s="61">
        <v>178</v>
      </c>
      <c r="B180" s="61" t="s">
        <v>910</v>
      </c>
      <c r="C180" s="62" t="s">
        <v>1182</v>
      </c>
      <c r="D180" s="62" t="s">
        <v>1183</v>
      </c>
      <c r="E180" s="61" t="s">
        <v>566</v>
      </c>
      <c r="F180" s="61" t="s">
        <v>913</v>
      </c>
      <c r="G180" s="61" t="s">
        <v>932</v>
      </c>
      <c r="H180" s="61" t="s">
        <v>921</v>
      </c>
      <c r="I180" s="61" t="s">
        <v>40</v>
      </c>
      <c r="J180" s="61" t="s">
        <v>53</v>
      </c>
      <c r="K180" s="61">
        <v>199.71</v>
      </c>
      <c r="L180" s="64">
        <v>43191</v>
      </c>
      <c r="M180" s="64">
        <v>44255</v>
      </c>
      <c r="N180" s="64">
        <v>44255</v>
      </c>
      <c r="O180" s="65">
        <f>R180*K180*9</f>
        <v>461569.75200000004</v>
      </c>
      <c r="P180" s="64">
        <v>43556</v>
      </c>
      <c r="Q180" s="64">
        <v>43889</v>
      </c>
      <c r="R180" s="66">
        <v>256.8</v>
      </c>
      <c r="S180" s="67">
        <v>47930.400000000001</v>
      </c>
      <c r="T180" s="67">
        <v>47930.400000000001</v>
      </c>
      <c r="U180" s="67">
        <v>47930.400000000001</v>
      </c>
      <c r="V180" s="67">
        <v>51285.527999999998</v>
      </c>
      <c r="W180" s="67">
        <v>51285.527999999998</v>
      </c>
      <c r="X180" s="67">
        <v>51285.527999999998</v>
      </c>
      <c r="Y180" s="67">
        <v>51285.527999999998</v>
      </c>
      <c r="Z180" s="67">
        <v>51285.527999999998</v>
      </c>
      <c r="AA180" s="67">
        <v>51285.527999999998</v>
      </c>
      <c r="AB180" s="67">
        <v>51285.527999999998</v>
      </c>
      <c r="AC180" s="67">
        <v>51285.527999999998</v>
      </c>
      <c r="AD180" s="67">
        <v>51285.527999999998</v>
      </c>
      <c r="AE180" s="67">
        <v>47930.400000000001</v>
      </c>
      <c r="AF180" s="67">
        <v>47930.400000000001</v>
      </c>
      <c r="AG180" s="67">
        <v>47930.400000000001</v>
      </c>
      <c r="AH180" s="67">
        <v>51285.527999999998</v>
      </c>
      <c r="AI180" s="67">
        <v>51285.527999999998</v>
      </c>
      <c r="AJ180" s="67">
        <v>51285.527999999998</v>
      </c>
      <c r="AK180" s="67">
        <v>51285.527999999998</v>
      </c>
      <c r="AL180" s="67">
        <v>51285.527999999998</v>
      </c>
      <c r="AM180" s="67">
        <v>51285.527999999998</v>
      </c>
      <c r="AN180" s="67">
        <v>51285.527999999998</v>
      </c>
      <c r="AO180" s="67">
        <v>51285.527999999998</v>
      </c>
      <c r="AP180" s="67">
        <v>51285.527999999998</v>
      </c>
      <c r="AQ180" s="61">
        <f t="shared" si="15"/>
        <v>605360.95200000005</v>
      </c>
      <c r="AR180" s="67">
        <f>AVERAGE(AE180:AP180)</f>
        <v>50446.746000000006</v>
      </c>
      <c r="AS180" s="66">
        <f t="shared" si="12"/>
        <v>605360.95200000005</v>
      </c>
      <c r="AU180" s="68"/>
      <c r="AV180" s="68"/>
    </row>
    <row r="181" spans="1:48" s="61" customFormat="1" ht="15.75" customHeight="1" x14ac:dyDescent="0.15">
      <c r="A181" s="61">
        <v>179</v>
      </c>
      <c r="B181" s="61" t="s">
        <v>42</v>
      </c>
      <c r="C181" s="62" t="s">
        <v>1184</v>
      </c>
      <c r="D181" s="62" t="s">
        <v>1185</v>
      </c>
      <c r="E181" s="61" t="s">
        <v>569</v>
      </c>
      <c r="F181" s="61" t="s">
        <v>913</v>
      </c>
      <c r="G181" s="61" t="s">
        <v>932</v>
      </c>
      <c r="H181" s="61" t="s">
        <v>914</v>
      </c>
      <c r="I181" s="61" t="s">
        <v>40</v>
      </c>
      <c r="J181" s="61" t="s">
        <v>47</v>
      </c>
      <c r="K181" s="61">
        <v>107.77</v>
      </c>
      <c r="L181" s="64">
        <v>42735</v>
      </c>
      <c r="M181" s="64">
        <v>43639</v>
      </c>
      <c r="N181" s="64">
        <v>43639</v>
      </c>
      <c r="O181" s="65"/>
      <c r="P181" s="64">
        <v>43367</v>
      </c>
      <c r="Q181" s="64">
        <v>43639</v>
      </c>
      <c r="R181" s="66">
        <v>246.15</v>
      </c>
      <c r="S181" s="67">
        <v>26527.59</v>
      </c>
      <c r="T181" s="67">
        <v>26527.59</v>
      </c>
      <c r="U181" s="67">
        <v>26527.59</v>
      </c>
      <c r="V181" s="67">
        <v>26527.59</v>
      </c>
      <c r="W181" s="67">
        <v>26527.59</v>
      </c>
      <c r="X181" s="67">
        <v>20337.82</v>
      </c>
      <c r="Y181" s="67"/>
      <c r="Z181" s="67"/>
      <c r="AA181" s="67"/>
      <c r="AB181" s="67"/>
      <c r="AC181" s="67"/>
      <c r="AD181" s="67"/>
      <c r="AE181" s="67">
        <v>17685.0615</v>
      </c>
      <c r="AF181" s="67">
        <v>17685.0615</v>
      </c>
      <c r="AG181" s="67">
        <v>17685.0615</v>
      </c>
      <c r="AH181" s="67">
        <v>17685.0615</v>
      </c>
      <c r="AI181" s="67">
        <v>17685.0615</v>
      </c>
      <c r="AJ181" s="67">
        <v>11495.291499999999</v>
      </c>
      <c r="AK181" s="67">
        <v>0</v>
      </c>
      <c r="AL181" s="67">
        <v>0</v>
      </c>
      <c r="AM181" s="67">
        <v>0</v>
      </c>
      <c r="AN181" s="67">
        <v>0</v>
      </c>
      <c r="AO181" s="67">
        <v>0</v>
      </c>
      <c r="AP181" s="67">
        <v>0</v>
      </c>
      <c r="AQ181" s="61">
        <f t="shared" si="15"/>
        <v>99920.598999999987</v>
      </c>
      <c r="AR181" s="67">
        <f>AVERAGE(AE181:AJ181)</f>
        <v>16653.433166666666</v>
      </c>
      <c r="AS181" s="66">
        <f t="shared" si="12"/>
        <v>199841.19799999997</v>
      </c>
      <c r="AT181" s="70"/>
      <c r="AV181" s="68"/>
    </row>
    <row r="182" spans="1:48" s="61" customFormat="1" ht="15.75" customHeight="1" x14ac:dyDescent="0.15">
      <c r="A182" s="61">
        <v>180</v>
      </c>
      <c r="B182" s="63" t="s">
        <v>42</v>
      </c>
      <c r="C182" s="62" t="s">
        <v>1186</v>
      </c>
      <c r="D182" s="62" t="s">
        <v>1187</v>
      </c>
      <c r="E182" s="61" t="s">
        <v>572</v>
      </c>
      <c r="F182" s="61" t="s">
        <v>913</v>
      </c>
      <c r="G182" s="61" t="s">
        <v>932</v>
      </c>
      <c r="H182" s="61" t="s">
        <v>921</v>
      </c>
      <c r="I182" s="61" t="s">
        <v>40</v>
      </c>
      <c r="J182" s="61" t="s">
        <v>47</v>
      </c>
      <c r="K182" s="61">
        <v>192.15</v>
      </c>
      <c r="L182" s="64">
        <v>42637</v>
      </c>
      <c r="M182" s="64">
        <v>43639</v>
      </c>
      <c r="N182" s="64">
        <v>43555</v>
      </c>
      <c r="O182" s="65"/>
      <c r="P182" s="64">
        <v>43367</v>
      </c>
      <c r="Q182" s="64">
        <v>43639</v>
      </c>
      <c r="R182" s="66">
        <v>206.08</v>
      </c>
      <c r="S182" s="67">
        <v>26398.848000000002</v>
      </c>
      <c r="T182" s="67">
        <v>26398.848000000002</v>
      </c>
      <c r="U182" s="67">
        <v>26398.848000000002</v>
      </c>
      <c r="V182" s="67"/>
      <c r="W182" s="67"/>
      <c r="X182" s="67"/>
      <c r="Y182" s="67"/>
      <c r="Z182" s="67"/>
      <c r="AA182" s="67"/>
      <c r="AB182" s="67"/>
      <c r="AC182" s="67"/>
      <c r="AD182" s="67"/>
      <c r="AE182" s="67">
        <v>13199.424000000001</v>
      </c>
      <c r="AF182" s="67">
        <v>13199.424000000001</v>
      </c>
      <c r="AG182" s="67">
        <v>13199.424000000001</v>
      </c>
      <c r="AH182" s="67">
        <v>0</v>
      </c>
      <c r="AI182" s="67">
        <v>0</v>
      </c>
      <c r="AJ182" s="67">
        <v>0</v>
      </c>
      <c r="AK182" s="67">
        <v>0</v>
      </c>
      <c r="AL182" s="67">
        <v>0</v>
      </c>
      <c r="AM182" s="67">
        <v>0</v>
      </c>
      <c r="AN182" s="67">
        <v>0</v>
      </c>
      <c r="AO182" s="67">
        <v>0</v>
      </c>
      <c r="AP182" s="67">
        <v>0</v>
      </c>
      <c r="AQ182" s="61">
        <f t="shared" si="15"/>
        <v>39598.272000000004</v>
      </c>
      <c r="AR182" s="67">
        <f>AVERAGE(AE182:AG182)</f>
        <v>13199.424000000001</v>
      </c>
      <c r="AS182" s="66">
        <f t="shared" si="12"/>
        <v>158393.08800000002</v>
      </c>
      <c r="AT182" s="70"/>
      <c r="AV182" s="68"/>
    </row>
    <row r="183" spans="1:48" s="61" customFormat="1" ht="15.75" customHeight="1" x14ac:dyDescent="0.15">
      <c r="A183" s="61">
        <v>181</v>
      </c>
      <c r="B183" s="63" t="s">
        <v>42</v>
      </c>
      <c r="C183" s="62" t="s">
        <v>1188</v>
      </c>
      <c r="D183" s="69" t="s">
        <v>574</v>
      </c>
      <c r="E183" s="61" t="s">
        <v>575</v>
      </c>
      <c r="F183" s="61" t="s">
        <v>913</v>
      </c>
      <c r="G183" s="61" t="s">
        <v>932</v>
      </c>
      <c r="H183" s="61" t="s">
        <v>914</v>
      </c>
      <c r="I183" s="61" t="s">
        <v>40</v>
      </c>
      <c r="J183" s="61" t="s">
        <v>47</v>
      </c>
      <c r="K183" s="61">
        <v>104.78</v>
      </c>
      <c r="L183" s="64">
        <v>42917</v>
      </c>
      <c r="M183" s="64">
        <v>43639</v>
      </c>
      <c r="N183" s="64">
        <v>43555</v>
      </c>
      <c r="O183" s="65"/>
      <c r="P183" s="64">
        <v>43367</v>
      </c>
      <c r="Q183" s="64">
        <v>43639</v>
      </c>
      <c r="R183" s="66">
        <v>274.77999999999997</v>
      </c>
      <c r="S183" s="67">
        <v>14395.724200000001</v>
      </c>
      <c r="T183" s="67">
        <v>14395.724200000001</v>
      </c>
      <c r="U183" s="67">
        <v>14395.724200000001</v>
      </c>
      <c r="V183" s="67"/>
      <c r="W183" s="67"/>
      <c r="X183" s="67"/>
      <c r="Y183" s="67"/>
      <c r="Z183" s="67"/>
      <c r="AA183" s="67"/>
      <c r="AB183" s="67"/>
      <c r="AC183" s="67"/>
      <c r="AD183" s="67"/>
      <c r="AE183" s="67">
        <v>0.20919999999750899</v>
      </c>
      <c r="AF183" s="67">
        <v>0.20919999999750899</v>
      </c>
      <c r="AG183" s="67">
        <v>0.20919999999750899</v>
      </c>
      <c r="AH183" s="67">
        <v>0</v>
      </c>
      <c r="AI183" s="67">
        <v>0</v>
      </c>
      <c r="AJ183" s="67">
        <v>0</v>
      </c>
      <c r="AK183" s="67">
        <v>0</v>
      </c>
      <c r="AL183" s="67">
        <v>0</v>
      </c>
      <c r="AM183" s="67">
        <v>0</v>
      </c>
      <c r="AN183" s="67">
        <v>0</v>
      </c>
      <c r="AO183" s="67">
        <v>0</v>
      </c>
      <c r="AP183" s="67">
        <v>0</v>
      </c>
      <c r="AQ183" s="61">
        <f t="shared" si="15"/>
        <v>0.62759999999252702</v>
      </c>
      <c r="AR183" s="67">
        <f>AVERAGE(AE183:AP183)</f>
        <v>5.2299999999377254E-2</v>
      </c>
      <c r="AS183" s="66">
        <f t="shared" si="12"/>
        <v>0.62759999999252702</v>
      </c>
      <c r="AT183" s="70"/>
      <c r="AV183" s="68"/>
    </row>
    <row r="184" spans="1:48" s="61" customFormat="1" ht="15.75" customHeight="1" x14ac:dyDescent="0.15">
      <c r="A184" s="61">
        <v>182</v>
      </c>
      <c r="B184" s="63" t="s">
        <v>42</v>
      </c>
      <c r="C184" s="62" t="s">
        <v>1189</v>
      </c>
      <c r="D184" s="62" t="s">
        <v>1190</v>
      </c>
      <c r="E184" s="61" t="s">
        <v>578</v>
      </c>
      <c r="F184" s="61" t="s">
        <v>913</v>
      </c>
      <c r="G184" s="61" t="s">
        <v>932</v>
      </c>
      <c r="H184" s="61" t="s">
        <v>921</v>
      </c>
      <c r="I184" s="61" t="s">
        <v>102</v>
      </c>
      <c r="J184" s="61" t="s">
        <v>47</v>
      </c>
      <c r="K184" s="61">
        <v>175.42</v>
      </c>
      <c r="L184" s="64">
        <v>43191</v>
      </c>
      <c r="M184" s="64">
        <v>44165</v>
      </c>
      <c r="N184" s="64">
        <v>43555</v>
      </c>
      <c r="O184" s="65">
        <f>R184*K184*9</f>
        <v>253062.64619999999</v>
      </c>
      <c r="P184" s="64">
        <v>43556</v>
      </c>
      <c r="Q184" s="64">
        <v>43921</v>
      </c>
      <c r="R184" s="66">
        <v>160.29</v>
      </c>
      <c r="S184" s="67">
        <v>17518.6106666667</v>
      </c>
      <c r="T184" s="67">
        <v>17518.6106666667</v>
      </c>
      <c r="U184" s="67">
        <v>17518.6106666667</v>
      </c>
      <c r="V184" s="67"/>
      <c r="W184" s="67"/>
      <c r="X184" s="67"/>
      <c r="Y184" s="67"/>
      <c r="Z184" s="67"/>
      <c r="AA184" s="67"/>
      <c r="AB184" s="67"/>
      <c r="AC184" s="67"/>
      <c r="AD184" s="67"/>
      <c r="AE184" s="67">
        <v>8759.3053333333301</v>
      </c>
      <c r="AF184" s="67">
        <v>8759.3053333333301</v>
      </c>
      <c r="AG184" s="67">
        <v>8759.3053333333301</v>
      </c>
      <c r="AH184" s="67">
        <v>0</v>
      </c>
      <c r="AI184" s="67">
        <v>0</v>
      </c>
      <c r="AJ184" s="67">
        <v>0</v>
      </c>
      <c r="AK184" s="67">
        <v>0</v>
      </c>
      <c r="AL184" s="67">
        <v>0</v>
      </c>
      <c r="AM184" s="67">
        <v>0</v>
      </c>
      <c r="AN184" s="67">
        <v>0</v>
      </c>
      <c r="AO184" s="67">
        <v>0</v>
      </c>
      <c r="AP184" s="67">
        <v>0</v>
      </c>
      <c r="AQ184" s="61">
        <f t="shared" si="15"/>
        <v>26277.91599999999</v>
      </c>
      <c r="AR184" s="67">
        <f>AVERAGE(AE184:AG184)</f>
        <v>8759.3053333333301</v>
      </c>
      <c r="AS184" s="66">
        <f t="shared" si="12"/>
        <v>105111.66399999996</v>
      </c>
      <c r="AT184" s="70"/>
      <c r="AV184" s="68"/>
    </row>
    <row r="185" spans="1:48" s="61" customFormat="1" ht="15.75" customHeight="1" x14ac:dyDescent="0.15">
      <c r="A185" s="61">
        <v>183</v>
      </c>
      <c r="B185" s="61" t="s">
        <v>42</v>
      </c>
      <c r="C185" s="62" t="s">
        <v>1191</v>
      </c>
      <c r="D185" s="62" t="s">
        <v>1192</v>
      </c>
      <c r="E185" s="61" t="s">
        <v>581</v>
      </c>
      <c r="F185" s="61" t="s">
        <v>913</v>
      </c>
      <c r="G185" s="61" t="s">
        <v>932</v>
      </c>
      <c r="H185" s="61" t="s">
        <v>985</v>
      </c>
      <c r="I185" s="61" t="s">
        <v>40</v>
      </c>
      <c r="J185" s="61" t="s">
        <v>41</v>
      </c>
      <c r="K185" s="61">
        <v>215.7</v>
      </c>
      <c r="L185" s="64">
        <v>43282</v>
      </c>
      <c r="M185" s="64">
        <v>43639</v>
      </c>
      <c r="N185" s="64">
        <v>43639</v>
      </c>
      <c r="O185" s="65">
        <f>R185*K185*6</f>
        <v>142685.54999999999</v>
      </c>
      <c r="P185" s="64">
        <v>43367</v>
      </c>
      <c r="Q185" s="64">
        <v>43639</v>
      </c>
      <c r="R185" s="66">
        <v>110.25</v>
      </c>
      <c r="S185" s="67">
        <v>23780.93</v>
      </c>
      <c r="T185" s="67">
        <v>23780.93</v>
      </c>
      <c r="U185" s="67">
        <v>23780.93</v>
      </c>
      <c r="V185" s="67">
        <v>23780.93</v>
      </c>
      <c r="W185" s="67">
        <v>23780.93</v>
      </c>
      <c r="X185" s="67">
        <v>18232.04</v>
      </c>
      <c r="Y185" s="67"/>
      <c r="Z185" s="67"/>
      <c r="AA185" s="67"/>
      <c r="AB185" s="67"/>
      <c r="AC185" s="67"/>
      <c r="AD185" s="67"/>
      <c r="AE185" s="67">
        <v>23780.93</v>
      </c>
      <c r="AF185" s="67">
        <v>23780.93</v>
      </c>
      <c r="AG185" s="67">
        <v>23780.93</v>
      </c>
      <c r="AH185" s="67">
        <v>23780.93</v>
      </c>
      <c r="AI185" s="67">
        <v>23780.93</v>
      </c>
      <c r="AJ185" s="67">
        <v>18232.04</v>
      </c>
      <c r="AK185" s="67">
        <v>0</v>
      </c>
      <c r="AL185" s="67">
        <v>0</v>
      </c>
      <c r="AM185" s="67">
        <v>0</v>
      </c>
      <c r="AN185" s="67">
        <v>0</v>
      </c>
      <c r="AO185" s="67">
        <v>0</v>
      </c>
      <c r="AP185" s="67">
        <v>0</v>
      </c>
      <c r="AQ185" s="61">
        <f t="shared" si="15"/>
        <v>137136.69</v>
      </c>
      <c r="AR185" s="67">
        <f>AVERAGE(AE185:AJ185)</f>
        <v>22856.115000000002</v>
      </c>
      <c r="AS185" s="66">
        <f t="shared" si="12"/>
        <v>274273.38</v>
      </c>
      <c r="AT185" s="70"/>
      <c r="AU185" s="68"/>
      <c r="AV185" s="68"/>
    </row>
    <row r="186" spans="1:48" s="61" customFormat="1" ht="15.75" customHeight="1" x14ac:dyDescent="0.15">
      <c r="A186" s="61">
        <v>184</v>
      </c>
      <c r="B186" s="61" t="s">
        <v>910</v>
      </c>
      <c r="C186" s="62" t="s">
        <v>1180</v>
      </c>
      <c r="D186" s="62" t="s">
        <v>582</v>
      </c>
      <c r="E186" s="61" t="s">
        <v>583</v>
      </c>
      <c r="F186" s="61" t="s">
        <v>913</v>
      </c>
      <c r="G186" s="61" t="s">
        <v>932</v>
      </c>
      <c r="H186" s="61" t="s">
        <v>921</v>
      </c>
      <c r="I186" s="61" t="s">
        <v>40</v>
      </c>
      <c r="J186" s="61" t="s">
        <v>41</v>
      </c>
      <c r="K186" s="61">
        <v>107.45</v>
      </c>
      <c r="L186" s="64">
        <v>43175</v>
      </c>
      <c r="M186" s="64">
        <v>44165</v>
      </c>
      <c r="N186" s="64">
        <v>44165</v>
      </c>
      <c r="O186" s="65">
        <f>R186*K186*10</f>
        <v>333417.34999999998</v>
      </c>
      <c r="P186" s="64">
        <v>43540</v>
      </c>
      <c r="Q186" s="64">
        <v>43905</v>
      </c>
      <c r="R186" s="66">
        <v>310.3</v>
      </c>
      <c r="S186" s="67">
        <v>31160.5</v>
      </c>
      <c r="T186" s="67">
        <v>31160.5</v>
      </c>
      <c r="U186" s="67">
        <v>32323.825333333301</v>
      </c>
      <c r="V186" s="67">
        <v>33341.735000000001</v>
      </c>
      <c r="W186" s="67">
        <v>33341.735000000001</v>
      </c>
      <c r="X186" s="67">
        <v>33341.735000000001</v>
      </c>
      <c r="Y186" s="67">
        <v>33341.735000000001</v>
      </c>
      <c r="Z186" s="67">
        <v>33341.735000000001</v>
      </c>
      <c r="AA186" s="67">
        <v>33341.735000000001</v>
      </c>
      <c r="AB186" s="67">
        <v>33341.735000000001</v>
      </c>
      <c r="AC186" s="67">
        <v>33341.735000000001</v>
      </c>
      <c r="AD186" s="67">
        <v>33341.735000000001</v>
      </c>
      <c r="AE186" s="67">
        <v>31160.5</v>
      </c>
      <c r="AF186" s="67">
        <v>31160.5</v>
      </c>
      <c r="AG186" s="67">
        <v>32323.825333333301</v>
      </c>
      <c r="AH186" s="67">
        <v>33341.735000000001</v>
      </c>
      <c r="AI186" s="67">
        <v>33341.735000000001</v>
      </c>
      <c r="AJ186" s="67">
        <v>33341.735000000001</v>
      </c>
      <c r="AK186" s="67">
        <v>33341.735000000001</v>
      </c>
      <c r="AL186" s="67">
        <v>33341.735000000001</v>
      </c>
      <c r="AM186" s="67">
        <v>33341.735000000001</v>
      </c>
      <c r="AN186" s="67">
        <v>33341.735000000001</v>
      </c>
      <c r="AO186" s="67">
        <v>33341.735000000001</v>
      </c>
      <c r="AP186" s="67">
        <v>33341.735000000001</v>
      </c>
      <c r="AQ186" s="61">
        <f t="shared" si="15"/>
        <v>394720.44033333322</v>
      </c>
      <c r="AR186" s="67">
        <f>AVERAGE(AE186:AP186)</f>
        <v>32893.370027777768</v>
      </c>
      <c r="AS186" s="66">
        <f t="shared" si="12"/>
        <v>394720.44033333322</v>
      </c>
      <c r="AU186" s="68"/>
      <c r="AV186" s="68"/>
    </row>
    <row r="187" spans="1:48" s="61" customFormat="1" ht="15.75" customHeight="1" x14ac:dyDescent="0.15">
      <c r="A187" s="61">
        <v>185</v>
      </c>
      <c r="B187" s="61" t="s">
        <v>910</v>
      </c>
      <c r="C187" s="62" t="s">
        <v>1193</v>
      </c>
      <c r="D187" s="62" t="s">
        <v>1194</v>
      </c>
      <c r="E187" s="61" t="s">
        <v>586</v>
      </c>
      <c r="F187" s="61" t="s">
        <v>913</v>
      </c>
      <c r="G187" s="61" t="s">
        <v>932</v>
      </c>
      <c r="H187" s="61" t="s">
        <v>914</v>
      </c>
      <c r="I187" s="61" t="s">
        <v>40</v>
      </c>
      <c r="J187" s="61" t="s">
        <v>41</v>
      </c>
      <c r="K187" s="61">
        <v>1004.77</v>
      </c>
      <c r="L187" s="64">
        <v>43070</v>
      </c>
      <c r="M187" s="64">
        <v>44895</v>
      </c>
      <c r="N187" s="64">
        <v>44895</v>
      </c>
      <c r="O187" s="65"/>
      <c r="P187" s="64">
        <v>43435</v>
      </c>
      <c r="Q187" s="64">
        <v>43799</v>
      </c>
      <c r="R187" s="66">
        <v>73.5</v>
      </c>
      <c r="S187" s="67">
        <v>73850.600000000006</v>
      </c>
      <c r="T187" s="67">
        <v>73850.600000000006</v>
      </c>
      <c r="U187" s="67">
        <v>73850.600000000006</v>
      </c>
      <c r="V187" s="67">
        <v>73850.600000000006</v>
      </c>
      <c r="W187" s="67">
        <v>73850.600000000006</v>
      </c>
      <c r="X187" s="67">
        <v>73850.600000000006</v>
      </c>
      <c r="Y187" s="67">
        <v>73850.600000000006</v>
      </c>
      <c r="Z187" s="67">
        <v>73850.600000000006</v>
      </c>
      <c r="AA187" s="67">
        <v>73850.600000000006</v>
      </c>
      <c r="AB187" s="67">
        <v>73850.600000000006</v>
      </c>
      <c r="AC187" s="67">
        <v>73850.600000000006</v>
      </c>
      <c r="AD187" s="67">
        <v>77548.1486</v>
      </c>
      <c r="AE187" s="67">
        <v>73850.600000000006</v>
      </c>
      <c r="AF187" s="67">
        <v>73850.600000000006</v>
      </c>
      <c r="AG187" s="67">
        <v>73850.600000000006</v>
      </c>
      <c r="AH187" s="67">
        <v>73850.600000000006</v>
      </c>
      <c r="AI187" s="67">
        <v>73850.600000000006</v>
      </c>
      <c r="AJ187" s="67">
        <v>73850.600000000006</v>
      </c>
      <c r="AK187" s="67">
        <v>73850.600000000006</v>
      </c>
      <c r="AL187" s="67">
        <v>73850.600000000006</v>
      </c>
      <c r="AM187" s="67">
        <v>73850.600000000006</v>
      </c>
      <c r="AN187" s="67">
        <v>73850.600000000006</v>
      </c>
      <c r="AO187" s="67">
        <v>73850.600000000006</v>
      </c>
      <c r="AP187" s="67">
        <v>77548.1486</v>
      </c>
      <c r="AQ187" s="61">
        <f t="shared" si="15"/>
        <v>889904.74859999982</v>
      </c>
      <c r="AR187" s="67">
        <f>AVERAGE(AE187:AP187)</f>
        <v>74158.72904999998</v>
      </c>
      <c r="AS187" s="66">
        <f t="shared" si="12"/>
        <v>889904.74859999982</v>
      </c>
    </row>
    <row r="188" spans="1:48" s="61" customFormat="1" ht="15.75" customHeight="1" x14ac:dyDescent="0.15">
      <c r="A188" s="61">
        <v>186</v>
      </c>
      <c r="B188" s="63" t="s">
        <v>42</v>
      </c>
      <c r="C188" s="62" t="s">
        <v>1195</v>
      </c>
      <c r="D188" s="62" t="s">
        <v>588</v>
      </c>
      <c r="E188" s="61" t="s">
        <v>589</v>
      </c>
      <c r="F188" s="61" t="s">
        <v>913</v>
      </c>
      <c r="G188" s="61" t="s">
        <v>932</v>
      </c>
      <c r="H188" s="61" t="s">
        <v>921</v>
      </c>
      <c r="I188" s="61" t="s">
        <v>102</v>
      </c>
      <c r="J188" s="61" t="s">
        <v>41</v>
      </c>
      <c r="K188" s="61">
        <v>164.25</v>
      </c>
      <c r="L188" s="64">
        <v>42637</v>
      </c>
      <c r="M188" s="64">
        <v>43639</v>
      </c>
      <c r="N188" s="64">
        <v>43555</v>
      </c>
      <c r="O188" s="65"/>
      <c r="P188" s="64">
        <v>43367</v>
      </c>
      <c r="Q188" s="64">
        <v>43639</v>
      </c>
      <c r="R188" s="66">
        <v>257.60000000000002</v>
      </c>
      <c r="S188" s="67">
        <v>42310.8</v>
      </c>
      <c r="T188" s="67">
        <v>42310.8</v>
      </c>
      <c r="U188" s="67">
        <v>42310.8</v>
      </c>
      <c r="V188" s="67"/>
      <c r="W188" s="67"/>
      <c r="X188" s="67"/>
      <c r="Y188" s="67"/>
      <c r="Z188" s="67"/>
      <c r="AA188" s="67"/>
      <c r="AB188" s="67"/>
      <c r="AC188" s="67"/>
      <c r="AD188" s="67"/>
      <c r="AE188" s="67">
        <v>42310.8</v>
      </c>
      <c r="AF188" s="67">
        <v>42310.8</v>
      </c>
      <c r="AG188" s="67">
        <v>42310.8</v>
      </c>
      <c r="AH188" s="67">
        <v>0</v>
      </c>
      <c r="AI188" s="67">
        <v>0</v>
      </c>
      <c r="AJ188" s="67">
        <v>0</v>
      </c>
      <c r="AK188" s="67">
        <v>0</v>
      </c>
      <c r="AL188" s="67">
        <v>0</v>
      </c>
      <c r="AM188" s="67">
        <v>0</v>
      </c>
      <c r="AN188" s="67">
        <v>0</v>
      </c>
      <c r="AO188" s="67">
        <v>0</v>
      </c>
      <c r="AP188" s="67">
        <v>0</v>
      </c>
      <c r="AQ188" s="61">
        <f t="shared" si="15"/>
        <v>126932.40000000001</v>
      </c>
      <c r="AR188" s="67">
        <f>AVERAGE(AE188:AG188)</f>
        <v>42310.8</v>
      </c>
      <c r="AS188" s="66">
        <f t="shared" si="12"/>
        <v>507729.60000000003</v>
      </c>
      <c r="AT188" s="70"/>
      <c r="AU188" s="68"/>
      <c r="AV188" s="68"/>
    </row>
    <row r="189" spans="1:48" s="61" customFormat="1" ht="15.75" customHeight="1" x14ac:dyDescent="0.15">
      <c r="A189" s="61">
        <v>187</v>
      </c>
      <c r="B189" s="61" t="s">
        <v>42</v>
      </c>
      <c r="C189" s="62" t="s">
        <v>1100</v>
      </c>
      <c r="D189" s="62" t="s">
        <v>590</v>
      </c>
      <c r="E189" s="61" t="s">
        <v>591</v>
      </c>
      <c r="F189" s="61" t="s">
        <v>913</v>
      </c>
      <c r="G189" s="61" t="s">
        <v>932</v>
      </c>
      <c r="H189" s="61" t="s">
        <v>914</v>
      </c>
      <c r="I189" s="61" t="s">
        <v>40</v>
      </c>
      <c r="J189" s="61" t="s">
        <v>53</v>
      </c>
      <c r="K189" s="61">
        <v>103.82</v>
      </c>
      <c r="L189" s="64">
        <v>42637</v>
      </c>
      <c r="M189" s="64">
        <v>43639</v>
      </c>
      <c r="N189" s="64">
        <v>43639</v>
      </c>
      <c r="O189" s="65"/>
      <c r="P189" s="64">
        <v>43367</v>
      </c>
      <c r="Q189" s="64">
        <v>43639</v>
      </c>
      <c r="R189" s="66">
        <v>303.39999999999998</v>
      </c>
      <c r="S189" s="67">
        <v>31498.99</v>
      </c>
      <c r="T189" s="67">
        <v>31498.99</v>
      </c>
      <c r="U189" s="67">
        <v>31498.99</v>
      </c>
      <c r="V189" s="67">
        <v>31498.99</v>
      </c>
      <c r="W189" s="67">
        <v>31498.99</v>
      </c>
      <c r="X189" s="67">
        <v>24149.22</v>
      </c>
      <c r="Y189" s="67"/>
      <c r="Z189" s="67"/>
      <c r="AA189" s="67"/>
      <c r="AB189" s="67"/>
      <c r="AC189" s="67"/>
      <c r="AD189" s="67"/>
      <c r="AE189" s="67">
        <v>31498.99</v>
      </c>
      <c r="AF189" s="67">
        <v>31498.99</v>
      </c>
      <c r="AG189" s="67">
        <v>31498.99</v>
      </c>
      <c r="AH189" s="67">
        <v>31498.99</v>
      </c>
      <c r="AI189" s="67">
        <v>31498.99</v>
      </c>
      <c r="AJ189" s="67">
        <v>24149.22</v>
      </c>
      <c r="AK189" s="67">
        <v>0</v>
      </c>
      <c r="AL189" s="67">
        <v>0</v>
      </c>
      <c r="AM189" s="67">
        <v>0</v>
      </c>
      <c r="AN189" s="67">
        <v>0</v>
      </c>
      <c r="AO189" s="67">
        <v>0</v>
      </c>
      <c r="AP189" s="67">
        <v>0</v>
      </c>
      <c r="AQ189" s="61">
        <f t="shared" si="15"/>
        <v>181644.17</v>
      </c>
      <c r="AR189" s="67">
        <f>AVERAGE(AE189:AJ189)</f>
        <v>30274.028333333335</v>
      </c>
      <c r="AS189" s="66">
        <f t="shared" si="12"/>
        <v>363288.34</v>
      </c>
      <c r="AT189" s="70"/>
      <c r="AU189" s="68"/>
      <c r="AV189" s="68"/>
    </row>
    <row r="190" spans="1:48" s="61" customFormat="1" ht="15.75" customHeight="1" x14ac:dyDescent="0.15">
      <c r="A190" s="61">
        <v>188</v>
      </c>
      <c r="B190" s="61" t="s">
        <v>42</v>
      </c>
      <c r="C190" s="62" t="s">
        <v>1196</v>
      </c>
      <c r="D190" s="62" t="s">
        <v>1197</v>
      </c>
      <c r="E190" s="61" t="s">
        <v>594</v>
      </c>
      <c r="F190" s="61" t="s">
        <v>913</v>
      </c>
      <c r="G190" s="61" t="s">
        <v>932</v>
      </c>
      <c r="H190" s="61" t="s">
        <v>916</v>
      </c>
      <c r="I190" s="61" t="s">
        <v>102</v>
      </c>
      <c r="J190" s="61" t="s">
        <v>64</v>
      </c>
      <c r="K190" s="61">
        <v>194.02</v>
      </c>
      <c r="L190" s="64">
        <v>42637</v>
      </c>
      <c r="M190" s="64">
        <v>43639</v>
      </c>
      <c r="N190" s="64">
        <v>43639</v>
      </c>
      <c r="O190" s="65"/>
      <c r="P190" s="64">
        <v>43367</v>
      </c>
      <c r="Q190" s="64">
        <v>43639</v>
      </c>
      <c r="R190" s="66">
        <v>165.38</v>
      </c>
      <c r="S190" s="67">
        <v>32087.027600000001</v>
      </c>
      <c r="T190" s="67">
        <v>32087.027600000001</v>
      </c>
      <c r="U190" s="67">
        <v>32087.027600000001</v>
      </c>
      <c r="V190" s="67">
        <v>32087.027600000001</v>
      </c>
      <c r="W190" s="67">
        <v>32087.027600000001</v>
      </c>
      <c r="X190" s="67">
        <v>24600.0544933333</v>
      </c>
      <c r="Y190" s="67"/>
      <c r="Z190" s="67"/>
      <c r="AA190" s="67"/>
      <c r="AB190" s="67"/>
      <c r="AC190" s="67"/>
      <c r="AD190" s="67"/>
      <c r="AE190" s="67">
        <v>26739.189666666702</v>
      </c>
      <c r="AF190" s="67">
        <v>26739.189666666702</v>
      </c>
      <c r="AG190" s="67">
        <v>26739.189666666702</v>
      </c>
      <c r="AH190" s="67">
        <v>32087.027600000001</v>
      </c>
      <c r="AI190" s="67">
        <v>32087.027600000001</v>
      </c>
      <c r="AJ190" s="67">
        <v>24600.0544933333</v>
      </c>
      <c r="AK190" s="67">
        <v>0</v>
      </c>
      <c r="AL190" s="67">
        <v>0</v>
      </c>
      <c r="AM190" s="67">
        <v>0</v>
      </c>
      <c r="AN190" s="67">
        <v>0</v>
      </c>
      <c r="AO190" s="67">
        <v>0</v>
      </c>
      <c r="AP190" s="67">
        <v>0</v>
      </c>
      <c r="AQ190" s="61">
        <f t="shared" si="15"/>
        <v>168991.67869333341</v>
      </c>
      <c r="AR190" s="67">
        <f>AVERAGE(AE190:AJ190)</f>
        <v>28165.279782222235</v>
      </c>
      <c r="AS190" s="66">
        <f t="shared" si="12"/>
        <v>337983.35738666682</v>
      </c>
      <c r="AT190" s="70"/>
      <c r="AV190" s="68"/>
    </row>
    <row r="191" spans="1:48" s="61" customFormat="1" ht="15.75" customHeight="1" x14ac:dyDescent="0.15">
      <c r="A191" s="61">
        <v>189</v>
      </c>
      <c r="B191" s="61" t="s">
        <v>42</v>
      </c>
      <c r="C191" s="62" t="s">
        <v>1198</v>
      </c>
      <c r="D191" s="62" t="s">
        <v>1199</v>
      </c>
      <c r="E191" s="61" t="s">
        <v>597</v>
      </c>
      <c r="F191" s="61" t="s">
        <v>913</v>
      </c>
      <c r="G191" s="61" t="s">
        <v>932</v>
      </c>
      <c r="H191" s="61" t="s">
        <v>914</v>
      </c>
      <c r="I191" s="61" t="s">
        <v>40</v>
      </c>
      <c r="J191" s="61" t="s">
        <v>47</v>
      </c>
      <c r="K191" s="61">
        <v>104.78</v>
      </c>
      <c r="L191" s="64">
        <v>42735</v>
      </c>
      <c r="M191" s="64">
        <v>43639</v>
      </c>
      <c r="N191" s="64">
        <v>43639</v>
      </c>
      <c r="O191" s="65"/>
      <c r="P191" s="64">
        <v>43367</v>
      </c>
      <c r="Q191" s="64">
        <v>43639</v>
      </c>
      <c r="R191" s="66">
        <v>246.15</v>
      </c>
      <c r="S191" s="67">
        <v>25791.599999999999</v>
      </c>
      <c r="T191" s="67">
        <v>25791.599999999999</v>
      </c>
      <c r="U191" s="67">
        <v>25791.599999999999</v>
      </c>
      <c r="V191" s="67">
        <v>25791.599999999999</v>
      </c>
      <c r="W191" s="67">
        <v>25791.599999999999</v>
      </c>
      <c r="X191" s="67">
        <v>19773.560000000001</v>
      </c>
      <c r="Y191" s="67"/>
      <c r="Z191" s="67"/>
      <c r="AA191" s="67"/>
      <c r="AB191" s="67"/>
      <c r="AC191" s="67"/>
      <c r="AD191" s="67"/>
      <c r="AE191" s="67">
        <v>17194.401000000002</v>
      </c>
      <c r="AF191" s="67">
        <v>17194.401000000002</v>
      </c>
      <c r="AG191" s="67">
        <v>17194.401000000002</v>
      </c>
      <c r="AH191" s="67">
        <v>17194.401000000002</v>
      </c>
      <c r="AI191" s="67">
        <v>17194.401000000002</v>
      </c>
      <c r="AJ191" s="67">
        <v>11176.361000000001</v>
      </c>
      <c r="AK191" s="67">
        <v>0</v>
      </c>
      <c r="AL191" s="67">
        <v>0</v>
      </c>
      <c r="AM191" s="67">
        <v>0</v>
      </c>
      <c r="AN191" s="67">
        <v>0</v>
      </c>
      <c r="AO191" s="67">
        <v>0</v>
      </c>
      <c r="AP191" s="67">
        <v>0</v>
      </c>
      <c r="AQ191" s="61">
        <f t="shared" si="15"/>
        <v>97148.366000000009</v>
      </c>
      <c r="AR191" s="67">
        <f>AVERAGE(AE191:AJ191)</f>
        <v>16191.394333333335</v>
      </c>
      <c r="AS191" s="66">
        <f t="shared" si="12"/>
        <v>194296.73200000002</v>
      </c>
      <c r="AT191" s="70"/>
      <c r="AV191" s="68"/>
    </row>
    <row r="192" spans="1:48" s="61" customFormat="1" ht="15.75" customHeight="1" x14ac:dyDescent="0.15">
      <c r="A192" s="61">
        <v>190</v>
      </c>
      <c r="B192" s="63" t="s">
        <v>42</v>
      </c>
      <c r="C192" s="62" t="s">
        <v>1200</v>
      </c>
      <c r="D192" s="62" t="s">
        <v>1201</v>
      </c>
      <c r="E192" s="61" t="s">
        <v>600</v>
      </c>
      <c r="F192" s="61" t="s">
        <v>913</v>
      </c>
      <c r="G192" s="61" t="s">
        <v>932</v>
      </c>
      <c r="H192" s="61" t="s">
        <v>916</v>
      </c>
      <c r="I192" s="61" t="s">
        <v>40</v>
      </c>
      <c r="J192" s="61" t="s">
        <v>47</v>
      </c>
      <c r="K192" s="61">
        <v>110.79</v>
      </c>
      <c r="L192" s="64">
        <v>42917</v>
      </c>
      <c r="M192" s="64">
        <v>43639</v>
      </c>
      <c r="N192" s="64">
        <v>43555</v>
      </c>
      <c r="O192" s="65"/>
      <c r="P192" s="64">
        <v>43282</v>
      </c>
      <c r="Q192" s="64">
        <v>43639</v>
      </c>
      <c r="R192" s="66">
        <v>189</v>
      </c>
      <c r="S192" s="67">
        <v>10469.655000000001</v>
      </c>
      <c r="T192" s="67">
        <v>10469.655000000001</v>
      </c>
      <c r="U192" s="67">
        <v>10469.655000000001</v>
      </c>
      <c r="V192" s="67"/>
      <c r="W192" s="67"/>
      <c r="X192" s="67"/>
      <c r="Y192" s="67"/>
      <c r="Z192" s="67"/>
      <c r="AA192" s="67"/>
      <c r="AB192" s="67"/>
      <c r="AC192" s="67"/>
      <c r="AD192" s="67"/>
      <c r="AE192" s="67">
        <v>0</v>
      </c>
      <c r="AF192" s="67">
        <v>0</v>
      </c>
      <c r="AG192" s="67">
        <v>0</v>
      </c>
      <c r="AH192" s="67">
        <v>0</v>
      </c>
      <c r="AI192" s="67">
        <v>0</v>
      </c>
      <c r="AJ192" s="67">
        <v>0</v>
      </c>
      <c r="AK192" s="67">
        <v>0</v>
      </c>
      <c r="AL192" s="67">
        <v>0</v>
      </c>
      <c r="AM192" s="67">
        <v>0</v>
      </c>
      <c r="AN192" s="67">
        <v>0</v>
      </c>
      <c r="AO192" s="67">
        <v>0</v>
      </c>
      <c r="AP192" s="67">
        <v>0</v>
      </c>
      <c r="AQ192" s="61">
        <f t="shared" si="15"/>
        <v>0</v>
      </c>
      <c r="AR192" s="67">
        <f t="shared" ref="AR192:AR219" si="16">AVERAGE(AE192:AP192)</f>
        <v>0</v>
      </c>
      <c r="AS192" s="66">
        <f t="shared" si="12"/>
        <v>0</v>
      </c>
      <c r="AT192" s="70"/>
      <c r="AV192" s="68"/>
    </row>
    <row r="193" spans="1:48" s="61" customFormat="1" ht="15.75" customHeight="1" x14ac:dyDescent="0.15">
      <c r="A193" s="61">
        <v>191</v>
      </c>
      <c r="B193" s="61" t="s">
        <v>910</v>
      </c>
      <c r="C193" s="62" t="s">
        <v>1202</v>
      </c>
      <c r="D193" s="62" t="s">
        <v>1203</v>
      </c>
      <c r="E193" s="61" t="s">
        <v>603</v>
      </c>
      <c r="F193" s="61" t="s">
        <v>913</v>
      </c>
      <c r="G193" s="61" t="s">
        <v>932</v>
      </c>
      <c r="H193" s="61" t="s">
        <v>916</v>
      </c>
      <c r="I193" s="70" t="s">
        <v>102</v>
      </c>
      <c r="J193" s="61" t="s">
        <v>64</v>
      </c>
      <c r="K193" s="61">
        <v>513.91999999999996</v>
      </c>
      <c r="L193" s="64">
        <v>42637</v>
      </c>
      <c r="M193" s="64">
        <v>44309</v>
      </c>
      <c r="N193" s="64">
        <v>44309</v>
      </c>
      <c r="O193" s="65"/>
      <c r="P193" s="64">
        <v>43367</v>
      </c>
      <c r="Q193" s="64">
        <v>43731</v>
      </c>
      <c r="R193" s="66">
        <v>110.25</v>
      </c>
      <c r="S193" s="67">
        <v>56659.68</v>
      </c>
      <c r="T193" s="67">
        <v>56659.68</v>
      </c>
      <c r="U193" s="67">
        <v>56659.68</v>
      </c>
      <c r="V193" s="67">
        <v>56659.68</v>
      </c>
      <c r="W193" s="67">
        <v>56659.68</v>
      </c>
      <c r="X193" s="67">
        <v>56659.68</v>
      </c>
      <c r="Y193" s="67">
        <v>56659.68</v>
      </c>
      <c r="Z193" s="67">
        <v>56659.68</v>
      </c>
      <c r="AA193" s="67">
        <v>57320.41</v>
      </c>
      <c r="AB193" s="67">
        <v>59491.38</v>
      </c>
      <c r="AC193" s="67">
        <v>59491.38</v>
      </c>
      <c r="AD193" s="67">
        <v>59491.38</v>
      </c>
      <c r="AE193" s="67">
        <v>56659.68</v>
      </c>
      <c r="AF193" s="67">
        <v>56659.68</v>
      </c>
      <c r="AG193" s="67">
        <v>56659.68</v>
      </c>
      <c r="AH193" s="67">
        <v>47216.4</v>
      </c>
      <c r="AI193" s="67">
        <v>47216.4</v>
      </c>
      <c r="AJ193" s="67">
        <v>47216.4</v>
      </c>
      <c r="AK193" s="67">
        <v>37773.120000000003</v>
      </c>
      <c r="AL193" s="67">
        <v>47216.4</v>
      </c>
      <c r="AM193" s="67">
        <v>57320.41</v>
      </c>
      <c r="AN193" s="67">
        <v>59491.38</v>
      </c>
      <c r="AO193" s="67">
        <v>59491.38</v>
      </c>
      <c r="AP193" s="67">
        <v>59491.38</v>
      </c>
      <c r="AQ193" s="61">
        <f t="shared" si="15"/>
        <v>632412.31000000006</v>
      </c>
      <c r="AR193" s="67">
        <f>AVERAGE(AE193:AP193)</f>
        <v>52701.02583333334</v>
      </c>
      <c r="AS193" s="66">
        <f t="shared" si="12"/>
        <v>632412.31000000006</v>
      </c>
      <c r="AV193" s="68"/>
    </row>
    <row r="194" spans="1:48" s="61" customFormat="1" ht="15.75" customHeight="1" x14ac:dyDescent="0.15">
      <c r="A194" s="61">
        <v>192</v>
      </c>
      <c r="B194" s="61" t="s">
        <v>910</v>
      </c>
      <c r="C194" s="62" t="s">
        <v>1204</v>
      </c>
      <c r="D194" s="62" t="s">
        <v>1205</v>
      </c>
      <c r="E194" s="61" t="s">
        <v>606</v>
      </c>
      <c r="F194" s="61" t="s">
        <v>1168</v>
      </c>
      <c r="G194" s="61" t="s">
        <v>932</v>
      </c>
      <c r="H194" s="61" t="s">
        <v>952</v>
      </c>
      <c r="I194" s="61" t="s">
        <v>40</v>
      </c>
      <c r="J194" s="61" t="s">
        <v>47</v>
      </c>
      <c r="K194" s="61">
        <v>1452.9</v>
      </c>
      <c r="L194" s="64">
        <v>42907</v>
      </c>
      <c r="M194" s="64">
        <v>45558</v>
      </c>
      <c r="N194" s="64">
        <v>45558</v>
      </c>
      <c r="O194" s="65"/>
      <c r="P194" s="64">
        <v>43272</v>
      </c>
      <c r="Q194" s="64">
        <v>43636</v>
      </c>
      <c r="R194" s="66">
        <v>33.17</v>
      </c>
      <c r="S194" s="67">
        <v>48192.692999999999</v>
      </c>
      <c r="T194" s="67">
        <v>48192.692999999999</v>
      </c>
      <c r="U194" s="67">
        <v>48192.692999999999</v>
      </c>
      <c r="V194" s="67">
        <v>48192.692999999999</v>
      </c>
      <c r="W194" s="67">
        <v>48192.692999999999</v>
      </c>
      <c r="X194" s="67">
        <v>49317.189169999998</v>
      </c>
      <c r="Y194" s="67">
        <v>51566.18</v>
      </c>
      <c r="Z194" s="67">
        <v>51566.18</v>
      </c>
      <c r="AA194" s="67">
        <v>51566.18</v>
      </c>
      <c r="AB194" s="67">
        <v>51566.18</v>
      </c>
      <c r="AC194" s="67">
        <v>51566.18</v>
      </c>
      <c r="AD194" s="67">
        <v>51566.18</v>
      </c>
      <c r="AE194" s="67">
        <v>32128.462</v>
      </c>
      <c r="AF194" s="67">
        <v>32128.462</v>
      </c>
      <c r="AG194" s="67">
        <v>32128.462</v>
      </c>
      <c r="AH194" s="67">
        <v>40160.577499999999</v>
      </c>
      <c r="AI194" s="67">
        <v>48192.692999999999</v>
      </c>
      <c r="AJ194" s="67">
        <v>49317.189169999998</v>
      </c>
      <c r="AK194" s="67">
        <v>43534.0645</v>
      </c>
      <c r="AL194" s="67">
        <v>51566.18</v>
      </c>
      <c r="AM194" s="67">
        <v>51566.18</v>
      </c>
      <c r="AN194" s="67">
        <v>51566.18</v>
      </c>
      <c r="AO194" s="67">
        <v>51566.18</v>
      </c>
      <c r="AP194" s="67">
        <v>51566.18</v>
      </c>
      <c r="AQ194" s="61">
        <f t="shared" si="15"/>
        <v>535420.81016999995</v>
      </c>
      <c r="AR194" s="67">
        <f t="shared" si="16"/>
        <v>44618.400847499994</v>
      </c>
      <c r="AS194" s="66">
        <f t="shared" si="12"/>
        <v>535420.81016999995</v>
      </c>
    </row>
    <row r="195" spans="1:48" s="61" customFormat="1" ht="15.75" customHeight="1" x14ac:dyDescent="0.15">
      <c r="A195" s="61">
        <v>193</v>
      </c>
      <c r="B195" s="61" t="s">
        <v>910</v>
      </c>
      <c r="C195" s="62" t="s">
        <v>1206</v>
      </c>
      <c r="D195" s="62" t="s">
        <v>1207</v>
      </c>
      <c r="E195" s="61" t="s">
        <v>609</v>
      </c>
      <c r="F195" s="61" t="s">
        <v>913</v>
      </c>
      <c r="G195" s="61" t="s">
        <v>932</v>
      </c>
      <c r="H195" s="61" t="s">
        <v>916</v>
      </c>
      <c r="I195" s="61" t="s">
        <v>40</v>
      </c>
      <c r="J195" s="61" t="s">
        <v>47</v>
      </c>
      <c r="K195" s="61">
        <v>92.35</v>
      </c>
      <c r="L195" s="64">
        <v>43102</v>
      </c>
      <c r="M195" s="64">
        <v>44135</v>
      </c>
      <c r="N195" s="64">
        <v>44135</v>
      </c>
      <c r="O195" s="65">
        <f>R195*K195*12</f>
        <v>244358.09999999998</v>
      </c>
      <c r="P195" s="64">
        <v>43467</v>
      </c>
      <c r="Q195" s="64">
        <v>43831</v>
      </c>
      <c r="R195" s="66">
        <v>220.5</v>
      </c>
      <c r="S195" s="67">
        <v>20363.18</v>
      </c>
      <c r="T195" s="67">
        <v>20363.18</v>
      </c>
      <c r="U195" s="67">
        <v>20363.18</v>
      </c>
      <c r="V195" s="67">
        <v>20363.18</v>
      </c>
      <c r="W195" s="67">
        <v>20363.18</v>
      </c>
      <c r="X195" s="67">
        <v>20363.18</v>
      </c>
      <c r="Y195" s="67">
        <v>20363.18</v>
      </c>
      <c r="Z195" s="67">
        <v>20363.18</v>
      </c>
      <c r="AA195" s="67">
        <v>20363.18</v>
      </c>
      <c r="AB195" s="67">
        <v>20363.18</v>
      </c>
      <c r="AC195" s="67">
        <v>20363.18</v>
      </c>
      <c r="AD195" s="67">
        <v>20363.18</v>
      </c>
      <c r="AE195" s="67">
        <v>20363.18</v>
      </c>
      <c r="AF195" s="67">
        <v>20363.18</v>
      </c>
      <c r="AG195" s="67">
        <v>20363.18</v>
      </c>
      <c r="AH195" s="67">
        <v>20363.18</v>
      </c>
      <c r="AI195" s="67">
        <v>20363.18</v>
      </c>
      <c r="AJ195" s="67">
        <v>20363.18</v>
      </c>
      <c r="AK195" s="67">
        <v>20363.18</v>
      </c>
      <c r="AL195" s="67">
        <v>20363.18</v>
      </c>
      <c r="AM195" s="67">
        <v>20363.18</v>
      </c>
      <c r="AN195" s="67">
        <v>20363.18</v>
      </c>
      <c r="AO195" s="67">
        <v>20363.18</v>
      </c>
      <c r="AP195" s="67">
        <v>20363.18</v>
      </c>
      <c r="AQ195" s="61">
        <f t="shared" si="15"/>
        <v>244358.15999999995</v>
      </c>
      <c r="AR195" s="67">
        <f t="shared" si="16"/>
        <v>20363.179999999997</v>
      </c>
      <c r="AS195" s="66">
        <f t="shared" si="12"/>
        <v>244358.15999999997</v>
      </c>
      <c r="AV195" s="68"/>
    </row>
    <row r="196" spans="1:48" s="61" customFormat="1" ht="15.75" customHeight="1" x14ac:dyDescent="0.15">
      <c r="A196" s="61">
        <v>194</v>
      </c>
      <c r="B196" s="61" t="s">
        <v>910</v>
      </c>
      <c r="C196" s="62" t="s">
        <v>1208</v>
      </c>
      <c r="D196" s="62" t="s">
        <v>1209</v>
      </c>
      <c r="E196" s="61" t="s">
        <v>612</v>
      </c>
      <c r="F196" s="61" t="s">
        <v>913</v>
      </c>
      <c r="G196" s="61" t="s">
        <v>932</v>
      </c>
      <c r="H196" s="61" t="s">
        <v>952</v>
      </c>
      <c r="I196" s="61" t="s">
        <v>40</v>
      </c>
      <c r="J196" s="61" t="s">
        <v>47</v>
      </c>
      <c r="K196" s="61">
        <v>89.49</v>
      </c>
      <c r="L196" s="64">
        <v>43191</v>
      </c>
      <c r="M196" s="64">
        <v>44165</v>
      </c>
      <c r="N196" s="64">
        <v>44165</v>
      </c>
      <c r="O196" s="65">
        <f>R196*K196*9</f>
        <v>143765.685</v>
      </c>
      <c r="P196" s="64">
        <v>43556</v>
      </c>
      <c r="Q196" s="64">
        <v>43921</v>
      </c>
      <c r="R196" s="66">
        <v>178.5</v>
      </c>
      <c r="S196" s="67">
        <v>15213.3</v>
      </c>
      <c r="T196" s="67">
        <v>15213.3</v>
      </c>
      <c r="U196" s="67">
        <v>15213.3</v>
      </c>
      <c r="V196" s="67">
        <v>15973.965</v>
      </c>
      <c r="W196" s="67">
        <v>15973.965</v>
      </c>
      <c r="X196" s="67">
        <v>15973.965</v>
      </c>
      <c r="Y196" s="67">
        <v>15973.965</v>
      </c>
      <c r="Z196" s="67">
        <v>15973.965</v>
      </c>
      <c r="AA196" s="67">
        <v>15973.965</v>
      </c>
      <c r="AB196" s="67">
        <v>15973.965</v>
      </c>
      <c r="AC196" s="67">
        <v>15973.965</v>
      </c>
      <c r="AD196" s="67">
        <v>15973.965</v>
      </c>
      <c r="AE196" s="67">
        <v>7606.65</v>
      </c>
      <c r="AF196" s="67">
        <v>7606.65</v>
      </c>
      <c r="AG196" s="67">
        <v>7606.65</v>
      </c>
      <c r="AH196" s="67">
        <v>10902.865</v>
      </c>
      <c r="AI196" s="67">
        <v>10902.865</v>
      </c>
      <c r="AJ196" s="67">
        <v>10902.865</v>
      </c>
      <c r="AK196" s="67">
        <v>10649.31</v>
      </c>
      <c r="AL196" s="67">
        <v>10649.31</v>
      </c>
      <c r="AM196" s="67">
        <v>10649.31</v>
      </c>
      <c r="AN196" s="67">
        <v>15973.965</v>
      </c>
      <c r="AO196" s="67">
        <v>15973.965</v>
      </c>
      <c r="AP196" s="67">
        <v>15973.965</v>
      </c>
      <c r="AQ196" s="61">
        <f t="shared" si="15"/>
        <v>135398.37</v>
      </c>
      <c r="AR196" s="67">
        <f t="shared" si="16"/>
        <v>11283.1975</v>
      </c>
      <c r="AS196" s="66">
        <f t="shared" ref="AS196:AS259" si="17">AR196*12</f>
        <v>135398.37</v>
      </c>
      <c r="AV196" s="68"/>
    </row>
    <row r="197" spans="1:48" s="61" customFormat="1" ht="15.75" customHeight="1" x14ac:dyDescent="0.15">
      <c r="A197" s="61">
        <v>195</v>
      </c>
      <c r="B197" s="61" t="s">
        <v>910</v>
      </c>
      <c r="C197" s="62" t="s">
        <v>1210</v>
      </c>
      <c r="D197" s="62" t="s">
        <v>1211</v>
      </c>
      <c r="E197" s="61" t="s">
        <v>615</v>
      </c>
      <c r="F197" s="61" t="s">
        <v>913</v>
      </c>
      <c r="G197" s="61" t="s">
        <v>932</v>
      </c>
      <c r="H197" s="61" t="s">
        <v>952</v>
      </c>
      <c r="I197" s="61" t="s">
        <v>102</v>
      </c>
      <c r="J197" s="61" t="s">
        <v>41</v>
      </c>
      <c r="K197" s="61">
        <v>382.64</v>
      </c>
      <c r="L197" s="64">
        <v>43221</v>
      </c>
      <c r="M197" s="64">
        <v>46142</v>
      </c>
      <c r="N197" s="64">
        <v>46142</v>
      </c>
      <c r="O197" s="65">
        <f>R197*K197*8</f>
        <v>229584</v>
      </c>
      <c r="P197" s="64">
        <v>43586</v>
      </c>
      <c r="Q197" s="64">
        <v>43951</v>
      </c>
      <c r="R197" s="66">
        <v>75</v>
      </c>
      <c r="S197" s="67">
        <v>28698</v>
      </c>
      <c r="T197" s="67">
        <v>28698</v>
      </c>
      <c r="U197" s="67">
        <v>28698</v>
      </c>
      <c r="V197" s="67">
        <v>28698</v>
      </c>
      <c r="W197" s="67">
        <v>28698</v>
      </c>
      <c r="X197" s="67">
        <v>28698</v>
      </c>
      <c r="Y197" s="67">
        <v>28698</v>
      </c>
      <c r="Z197" s="67">
        <v>28698</v>
      </c>
      <c r="AA197" s="67">
        <v>28698</v>
      </c>
      <c r="AB197" s="67">
        <v>28698</v>
      </c>
      <c r="AC197" s="67">
        <v>28698</v>
      </c>
      <c r="AD197" s="67">
        <v>28698</v>
      </c>
      <c r="AE197" s="67">
        <v>19132</v>
      </c>
      <c r="AF197" s="67">
        <v>19132</v>
      </c>
      <c r="AG197" s="67">
        <v>19132</v>
      </c>
      <c r="AH197" s="67">
        <v>19132</v>
      </c>
      <c r="AI197" s="67">
        <v>19132</v>
      </c>
      <c r="AJ197" s="67">
        <v>19132</v>
      </c>
      <c r="AK197" s="67">
        <v>19132</v>
      </c>
      <c r="AL197" s="67">
        <v>19132</v>
      </c>
      <c r="AM197" s="67">
        <v>19132</v>
      </c>
      <c r="AN197" s="67">
        <v>19132</v>
      </c>
      <c r="AO197" s="67">
        <v>19132</v>
      </c>
      <c r="AP197" s="67">
        <v>19132</v>
      </c>
      <c r="AQ197" s="61">
        <f t="shared" si="15"/>
        <v>229584</v>
      </c>
      <c r="AR197" s="67">
        <f t="shared" si="16"/>
        <v>19132</v>
      </c>
      <c r="AS197" s="66">
        <f t="shared" si="17"/>
        <v>229584</v>
      </c>
    </row>
    <row r="198" spans="1:48" s="61" customFormat="1" ht="15.75" customHeight="1" x14ac:dyDescent="0.15">
      <c r="A198" s="61">
        <v>196</v>
      </c>
      <c r="B198" s="61" t="s">
        <v>910</v>
      </c>
      <c r="C198" s="62" t="s">
        <v>1212</v>
      </c>
      <c r="D198" s="62" t="s">
        <v>1213</v>
      </c>
      <c r="E198" s="61" t="s">
        <v>618</v>
      </c>
      <c r="F198" s="61" t="s">
        <v>913</v>
      </c>
      <c r="G198" s="61" t="s">
        <v>932</v>
      </c>
      <c r="H198" s="61" t="s">
        <v>916</v>
      </c>
      <c r="I198" s="61" t="s">
        <v>102</v>
      </c>
      <c r="J198" s="61" t="s">
        <v>41</v>
      </c>
      <c r="K198" s="61">
        <v>90</v>
      </c>
      <c r="L198" s="64">
        <v>43221</v>
      </c>
      <c r="M198" s="64">
        <v>46142</v>
      </c>
      <c r="N198" s="64">
        <v>46142</v>
      </c>
      <c r="O198" s="65">
        <f>R198*K198*8</f>
        <v>54000</v>
      </c>
      <c r="P198" s="64">
        <v>43586</v>
      </c>
      <c r="Q198" s="64">
        <v>43951</v>
      </c>
      <c r="R198" s="66">
        <v>75</v>
      </c>
      <c r="S198" s="67">
        <v>6750</v>
      </c>
      <c r="T198" s="67">
        <v>6750</v>
      </c>
      <c r="U198" s="67">
        <v>6750</v>
      </c>
      <c r="V198" s="67">
        <v>6750</v>
      </c>
      <c r="W198" s="67">
        <v>6750</v>
      </c>
      <c r="X198" s="67">
        <v>6750</v>
      </c>
      <c r="Y198" s="67">
        <v>6750</v>
      </c>
      <c r="Z198" s="67">
        <v>6750</v>
      </c>
      <c r="AA198" s="67">
        <v>6750</v>
      </c>
      <c r="AB198" s="67">
        <v>6750</v>
      </c>
      <c r="AC198" s="67">
        <v>6750</v>
      </c>
      <c r="AD198" s="67">
        <v>6750</v>
      </c>
      <c r="AE198" s="67">
        <v>4500</v>
      </c>
      <c r="AF198" s="67">
        <v>4500</v>
      </c>
      <c r="AG198" s="67">
        <v>4500</v>
      </c>
      <c r="AH198" s="67">
        <v>4500</v>
      </c>
      <c r="AI198" s="67">
        <v>4500</v>
      </c>
      <c r="AJ198" s="67">
        <v>4500</v>
      </c>
      <c r="AK198" s="67">
        <v>4500</v>
      </c>
      <c r="AL198" s="67">
        <v>4500</v>
      </c>
      <c r="AM198" s="67">
        <v>4500</v>
      </c>
      <c r="AN198" s="67">
        <v>4500</v>
      </c>
      <c r="AO198" s="67">
        <v>4500</v>
      </c>
      <c r="AP198" s="67">
        <v>4500</v>
      </c>
      <c r="AQ198" s="61">
        <f t="shared" si="15"/>
        <v>54000</v>
      </c>
      <c r="AR198" s="67">
        <f t="shared" si="16"/>
        <v>4500</v>
      </c>
      <c r="AS198" s="66">
        <f t="shared" si="17"/>
        <v>54000</v>
      </c>
    </row>
    <row r="199" spans="1:48" s="61" customFormat="1" ht="15.75" customHeight="1" x14ac:dyDescent="0.15">
      <c r="A199" s="61">
        <v>197</v>
      </c>
      <c r="B199" s="61" t="s">
        <v>910</v>
      </c>
      <c r="C199" s="62" t="s">
        <v>1214</v>
      </c>
      <c r="D199" s="62" t="s">
        <v>1215</v>
      </c>
      <c r="E199" s="61">
        <v>3017</v>
      </c>
      <c r="F199" s="61" t="s">
        <v>913</v>
      </c>
      <c r="G199" s="61" t="s">
        <v>932</v>
      </c>
      <c r="H199" s="61" t="s">
        <v>916</v>
      </c>
      <c r="I199" s="61" t="s">
        <v>40</v>
      </c>
      <c r="J199" s="61" t="s">
        <v>64</v>
      </c>
      <c r="K199" s="61">
        <v>321.83999999999997</v>
      </c>
      <c r="L199" s="64">
        <v>43525</v>
      </c>
      <c r="M199" s="64">
        <v>45351</v>
      </c>
      <c r="N199" s="64">
        <v>45351</v>
      </c>
      <c r="O199" s="64"/>
      <c r="P199" s="64">
        <v>43525</v>
      </c>
      <c r="Q199" s="64">
        <v>43889</v>
      </c>
      <c r="R199" s="66">
        <v>155</v>
      </c>
      <c r="S199" s="67"/>
      <c r="T199" s="67"/>
      <c r="U199" s="67">
        <v>49885.2</v>
      </c>
      <c r="V199" s="67">
        <v>49885.2</v>
      </c>
      <c r="W199" s="67">
        <v>49885.2</v>
      </c>
      <c r="X199" s="67">
        <v>49885.2</v>
      </c>
      <c r="Y199" s="67">
        <v>49885.2</v>
      </c>
      <c r="Z199" s="67">
        <v>49885.2</v>
      </c>
      <c r="AA199" s="67">
        <v>49885.2</v>
      </c>
      <c r="AB199" s="67">
        <v>49885.2</v>
      </c>
      <c r="AC199" s="67">
        <v>49885.2</v>
      </c>
      <c r="AD199" s="67">
        <v>49885.2</v>
      </c>
      <c r="AE199" s="67">
        <v>0</v>
      </c>
      <c r="AF199" s="67">
        <v>0</v>
      </c>
      <c r="AG199" s="67">
        <v>33256.800000000003</v>
      </c>
      <c r="AH199" s="67">
        <v>33256.800000000003</v>
      </c>
      <c r="AI199" s="67">
        <v>33256.800000000003</v>
      </c>
      <c r="AJ199" s="67">
        <v>49885.2</v>
      </c>
      <c r="AK199" s="67">
        <v>49885.2</v>
      </c>
      <c r="AL199" s="67">
        <v>49885.2</v>
      </c>
      <c r="AM199" s="67">
        <v>49885.2</v>
      </c>
      <c r="AN199" s="67">
        <v>49885.2</v>
      </c>
      <c r="AO199" s="67">
        <v>49885.2</v>
      </c>
      <c r="AP199" s="67">
        <v>49885.2</v>
      </c>
      <c r="AQ199" s="61">
        <f t="shared" si="15"/>
        <v>448966.80000000005</v>
      </c>
      <c r="AR199" s="67">
        <f>AVERAGE(AG199:AP199)</f>
        <v>44896.680000000008</v>
      </c>
      <c r="AS199" s="66">
        <f t="shared" si="17"/>
        <v>538760.16000000015</v>
      </c>
    </row>
    <row r="200" spans="1:48" s="61" customFormat="1" ht="15.75" customHeight="1" x14ac:dyDescent="0.15">
      <c r="A200" s="61">
        <v>198</v>
      </c>
      <c r="B200" s="61" t="s">
        <v>910</v>
      </c>
      <c r="C200" s="62" t="s">
        <v>1216</v>
      </c>
      <c r="D200" s="62" t="s">
        <v>622</v>
      </c>
      <c r="E200" s="61" t="s">
        <v>1217</v>
      </c>
      <c r="F200" s="61" t="s">
        <v>983</v>
      </c>
      <c r="G200" s="61" t="s">
        <v>947</v>
      </c>
      <c r="H200" s="61" t="s">
        <v>921</v>
      </c>
      <c r="I200" s="61" t="s">
        <v>102</v>
      </c>
      <c r="J200" s="61" t="s">
        <v>53</v>
      </c>
      <c r="K200" s="61">
        <v>2764.58</v>
      </c>
      <c r="L200" s="64">
        <v>43221</v>
      </c>
      <c r="M200" s="64">
        <v>43585</v>
      </c>
      <c r="N200" s="64">
        <v>43585</v>
      </c>
      <c r="O200" s="65">
        <f>R200*K200*8</f>
        <v>0</v>
      </c>
      <c r="P200" s="64">
        <v>43221</v>
      </c>
      <c r="Q200" s="64">
        <v>43585</v>
      </c>
      <c r="R200" s="66"/>
      <c r="S200" s="67">
        <v>21363.74</v>
      </c>
      <c r="T200" s="67">
        <v>2930.99</v>
      </c>
      <c r="U200" s="67">
        <v>11677.36</v>
      </c>
      <c r="V200" s="67">
        <v>4510.82</v>
      </c>
      <c r="W200" s="67">
        <v>18441.95</v>
      </c>
      <c r="X200" s="67"/>
      <c r="Y200" s="67"/>
      <c r="Z200" s="67"/>
      <c r="AA200" s="67"/>
      <c r="AB200" s="67"/>
      <c r="AC200" s="67"/>
      <c r="AD200" s="67"/>
      <c r="AE200" s="67">
        <v>21363.74</v>
      </c>
      <c r="AF200" s="67">
        <v>2930.99</v>
      </c>
      <c r="AG200" s="67">
        <v>11677.36</v>
      </c>
      <c r="AH200" s="67">
        <v>4510.82</v>
      </c>
      <c r="AI200" s="67">
        <v>18441.95</v>
      </c>
      <c r="AJ200" s="67">
        <v>0</v>
      </c>
      <c r="AK200" s="67">
        <v>0</v>
      </c>
      <c r="AL200" s="67">
        <v>0</v>
      </c>
      <c r="AM200" s="67">
        <v>0</v>
      </c>
      <c r="AN200" s="67">
        <v>0</v>
      </c>
      <c r="AO200" s="67">
        <v>0</v>
      </c>
      <c r="AP200" s="67">
        <v>0</v>
      </c>
      <c r="AQ200" s="61">
        <f t="shared" si="15"/>
        <v>58924.86</v>
      </c>
      <c r="AR200" s="67">
        <f>AVERAGE(AE200:AI200)</f>
        <v>11784.972</v>
      </c>
      <c r="AS200" s="66">
        <f t="shared" si="17"/>
        <v>141419.66399999999</v>
      </c>
      <c r="AT200" s="70"/>
      <c r="AU200" s="68"/>
      <c r="AV200" s="68"/>
    </row>
    <row r="201" spans="1:48" s="61" customFormat="1" ht="15.75" customHeight="1" x14ac:dyDescent="0.15">
      <c r="A201" s="61">
        <v>199</v>
      </c>
      <c r="B201" s="61" t="s">
        <v>910</v>
      </c>
      <c r="C201" s="62" t="s">
        <v>1218</v>
      </c>
      <c r="D201" s="62" t="s">
        <v>1219</v>
      </c>
      <c r="E201" s="61" t="s">
        <v>626</v>
      </c>
      <c r="F201" s="61" t="s">
        <v>913</v>
      </c>
      <c r="G201" s="61" t="s">
        <v>932</v>
      </c>
      <c r="H201" s="63" t="s">
        <v>132</v>
      </c>
      <c r="I201" s="61" t="s">
        <v>40</v>
      </c>
      <c r="J201" s="61" t="s">
        <v>64</v>
      </c>
      <c r="K201" s="61">
        <v>182.46</v>
      </c>
      <c r="L201" s="64">
        <v>43556</v>
      </c>
      <c r="M201" s="64">
        <v>44651</v>
      </c>
      <c r="N201" s="64">
        <v>44651</v>
      </c>
      <c r="O201" s="64"/>
      <c r="P201" s="64">
        <v>43556</v>
      </c>
      <c r="Q201" s="64">
        <v>43921</v>
      </c>
      <c r="R201" s="66">
        <v>147</v>
      </c>
      <c r="S201" s="67"/>
      <c r="T201" s="67"/>
      <c r="U201" s="67"/>
      <c r="V201" s="67">
        <v>26821.62</v>
      </c>
      <c r="W201" s="67">
        <v>26821.62</v>
      </c>
      <c r="X201" s="67">
        <v>26821.62</v>
      </c>
      <c r="Y201" s="67">
        <v>26821.62</v>
      </c>
      <c r="Z201" s="67">
        <v>26821.62</v>
      </c>
      <c r="AA201" s="67">
        <v>26821.62</v>
      </c>
      <c r="AB201" s="67">
        <v>26821.62</v>
      </c>
      <c r="AC201" s="67">
        <v>26821.62</v>
      </c>
      <c r="AD201" s="67">
        <v>26821.62</v>
      </c>
      <c r="AE201" s="67">
        <v>0</v>
      </c>
      <c r="AF201" s="67">
        <v>0</v>
      </c>
      <c r="AG201" s="67">
        <v>0</v>
      </c>
      <c r="AH201" s="67">
        <v>0</v>
      </c>
      <c r="AI201" s="67">
        <v>26821.62</v>
      </c>
      <c r="AJ201" s="67">
        <v>26821.62</v>
      </c>
      <c r="AK201" s="67">
        <v>26821.62</v>
      </c>
      <c r="AL201" s="67">
        <v>26821.62</v>
      </c>
      <c r="AM201" s="67">
        <v>26821.62</v>
      </c>
      <c r="AN201" s="67">
        <v>26821.62</v>
      </c>
      <c r="AO201" s="67">
        <v>26821.62</v>
      </c>
      <c r="AP201" s="67">
        <v>26821.62</v>
      </c>
      <c r="AQ201" s="61">
        <f t="shared" si="15"/>
        <v>214572.96</v>
      </c>
      <c r="AR201" s="67">
        <f>AVERAGE(AI201:AP201)</f>
        <v>26821.62</v>
      </c>
      <c r="AS201" s="66">
        <f t="shared" si="17"/>
        <v>321859.44</v>
      </c>
    </row>
    <row r="202" spans="1:48" s="61" customFormat="1" ht="15.75" customHeight="1" x14ac:dyDescent="0.15">
      <c r="A202" s="61">
        <v>200</v>
      </c>
      <c r="B202" s="61" t="s">
        <v>910</v>
      </c>
      <c r="C202" s="62" t="s">
        <v>1220</v>
      </c>
      <c r="D202" s="62" t="s">
        <v>1221</v>
      </c>
      <c r="E202" s="61" t="s">
        <v>629</v>
      </c>
      <c r="F202" s="61" t="s">
        <v>913</v>
      </c>
      <c r="G202" s="61" t="s">
        <v>932</v>
      </c>
      <c r="H202" s="61" t="s">
        <v>914</v>
      </c>
      <c r="I202" s="61" t="s">
        <v>40</v>
      </c>
      <c r="J202" s="61" t="s">
        <v>47</v>
      </c>
      <c r="K202" s="61">
        <v>62.74</v>
      </c>
      <c r="L202" s="64">
        <v>43480</v>
      </c>
      <c r="M202" s="64">
        <v>44575</v>
      </c>
      <c r="N202" s="64">
        <v>44575</v>
      </c>
      <c r="O202" s="64"/>
      <c r="P202" s="64">
        <v>43480</v>
      </c>
      <c r="Q202" s="64">
        <v>43844</v>
      </c>
      <c r="R202" s="66">
        <v>286.23</v>
      </c>
      <c r="S202" s="67">
        <v>8979.0350999999991</v>
      </c>
      <c r="T202" s="67">
        <v>17958.07</v>
      </c>
      <c r="U202" s="67">
        <v>17958.07</v>
      </c>
      <c r="V202" s="67">
        <v>17958.07</v>
      </c>
      <c r="W202" s="67">
        <v>17958.07</v>
      </c>
      <c r="X202" s="67">
        <v>17958.07</v>
      </c>
      <c r="Y202" s="67">
        <v>17958.07</v>
      </c>
      <c r="Z202" s="67">
        <v>17958.07</v>
      </c>
      <c r="AA202" s="67">
        <v>17958.07</v>
      </c>
      <c r="AB202" s="67">
        <v>17958.07</v>
      </c>
      <c r="AC202" s="67">
        <v>17958.07</v>
      </c>
      <c r="AD202" s="67">
        <v>17958.07</v>
      </c>
      <c r="AE202" s="67">
        <v>0</v>
      </c>
      <c r="AF202" s="67">
        <v>17958.07</v>
      </c>
      <c r="AG202" s="67">
        <v>17958.07</v>
      </c>
      <c r="AH202" s="67">
        <v>17958.07</v>
      </c>
      <c r="AI202" s="67">
        <v>17958.07</v>
      </c>
      <c r="AJ202" s="67">
        <v>17958.07</v>
      </c>
      <c r="AK202" s="67">
        <v>17958.07</v>
      </c>
      <c r="AL202" s="67">
        <v>17958.07</v>
      </c>
      <c r="AM202" s="67">
        <v>17958.07</v>
      </c>
      <c r="AN202" s="67">
        <v>17958.07</v>
      </c>
      <c r="AO202" s="67">
        <v>17958.07</v>
      </c>
      <c r="AP202" s="67">
        <v>17958.07</v>
      </c>
      <c r="AQ202" s="61">
        <f t="shared" si="15"/>
        <v>197538.77000000005</v>
      </c>
      <c r="AR202" s="67">
        <f>AVERAGE(AF202:AP202)</f>
        <v>17958.070000000003</v>
      </c>
      <c r="AS202" s="66">
        <f t="shared" si="17"/>
        <v>215496.84000000003</v>
      </c>
    </row>
    <row r="203" spans="1:48" s="61" customFormat="1" ht="15.75" customHeight="1" x14ac:dyDescent="0.15">
      <c r="A203" s="61">
        <v>201</v>
      </c>
      <c r="B203" s="61" t="s">
        <v>910</v>
      </c>
      <c r="C203" s="62" t="s">
        <v>1222</v>
      </c>
      <c r="D203" s="62" t="s">
        <v>1223</v>
      </c>
      <c r="E203" s="61" t="s">
        <v>632</v>
      </c>
      <c r="F203" s="61" t="s">
        <v>913</v>
      </c>
      <c r="G203" s="61" t="s">
        <v>932</v>
      </c>
      <c r="H203" s="61" t="s">
        <v>952</v>
      </c>
      <c r="I203" s="61" t="s">
        <v>102</v>
      </c>
      <c r="J203" s="61" t="s">
        <v>47</v>
      </c>
      <c r="K203" s="61">
        <v>213.13</v>
      </c>
      <c r="L203" s="64">
        <v>42795</v>
      </c>
      <c r="M203" s="64">
        <v>43799</v>
      </c>
      <c r="N203" s="64">
        <v>43646</v>
      </c>
      <c r="O203" s="65"/>
      <c r="P203" s="64">
        <v>43525</v>
      </c>
      <c r="Q203" s="64">
        <v>43799</v>
      </c>
      <c r="R203" s="66">
        <v>131.66</v>
      </c>
      <c r="S203" s="67">
        <v>26224.949345794401</v>
      </c>
      <c r="T203" s="67">
        <v>26224.949345794401</v>
      </c>
      <c r="U203" s="67">
        <v>28060.695800000001</v>
      </c>
      <c r="V203" s="67">
        <v>28060.695800000001</v>
      </c>
      <c r="W203" s="67">
        <v>28060.695800000001</v>
      </c>
      <c r="X203" s="67">
        <v>28060.695800000001</v>
      </c>
      <c r="Y203" s="67"/>
      <c r="Z203" s="67"/>
      <c r="AA203" s="67"/>
      <c r="AB203" s="67"/>
      <c r="AC203" s="68"/>
      <c r="AD203" s="67"/>
      <c r="AE203" s="67">
        <v>16871.3840791277</v>
      </c>
      <c r="AF203" s="67">
        <v>18094.7502791277</v>
      </c>
      <c r="AG203" s="67">
        <v>19360.695800000001</v>
      </c>
      <c r="AH203" s="67">
        <v>19318.813633333299</v>
      </c>
      <c r="AI203" s="67">
        <v>19318.813633333299</v>
      </c>
      <c r="AJ203" s="67">
        <v>19318.813633333299</v>
      </c>
      <c r="AK203" s="67">
        <v>0</v>
      </c>
      <c r="AL203" s="67">
        <v>0</v>
      </c>
      <c r="AM203" s="67">
        <v>0</v>
      </c>
      <c r="AN203" s="67">
        <v>0</v>
      </c>
      <c r="AO203" s="67">
        <v>0</v>
      </c>
      <c r="AP203" s="67">
        <v>0</v>
      </c>
      <c r="AQ203" s="61">
        <f t="shared" si="15"/>
        <v>112283.27105825528</v>
      </c>
      <c r="AR203" s="67">
        <f>AVERAGE(AE203:AJ203)</f>
        <v>18713.878509709215</v>
      </c>
      <c r="AS203" s="66">
        <f t="shared" si="17"/>
        <v>224566.54211651057</v>
      </c>
      <c r="AT203" s="70"/>
      <c r="AV203" s="68"/>
    </row>
    <row r="204" spans="1:48" s="61" customFormat="1" ht="15.75" customHeight="1" x14ac:dyDescent="0.15">
      <c r="A204" s="61">
        <v>202</v>
      </c>
      <c r="B204" s="63" t="s">
        <v>42</v>
      </c>
      <c r="C204" s="62" t="s">
        <v>1224</v>
      </c>
      <c r="D204" s="69" t="s">
        <v>634</v>
      </c>
      <c r="E204" s="61" t="s">
        <v>635</v>
      </c>
      <c r="F204" s="61" t="s">
        <v>913</v>
      </c>
      <c r="G204" s="61" t="s">
        <v>932</v>
      </c>
      <c r="H204" s="61" t="s">
        <v>916</v>
      </c>
      <c r="I204" s="70" t="s">
        <v>102</v>
      </c>
      <c r="J204" s="61" t="s">
        <v>47</v>
      </c>
      <c r="K204" s="61">
        <v>105</v>
      </c>
      <c r="L204" s="64">
        <v>43466</v>
      </c>
      <c r="M204" s="64">
        <v>44561</v>
      </c>
      <c r="N204" s="64">
        <v>43555</v>
      </c>
      <c r="O204" s="64"/>
      <c r="P204" s="64">
        <v>43466</v>
      </c>
      <c r="Q204" s="64">
        <v>43830</v>
      </c>
      <c r="R204" s="66">
        <v>200</v>
      </c>
      <c r="S204" s="67">
        <v>21000</v>
      </c>
      <c r="T204" s="67">
        <v>21000</v>
      </c>
      <c r="U204" s="67">
        <v>21000</v>
      </c>
      <c r="V204" s="67"/>
      <c r="W204" s="67"/>
      <c r="X204" s="67"/>
      <c r="Y204" s="67"/>
      <c r="Z204" s="67"/>
      <c r="AA204" s="67"/>
      <c r="AB204" s="67"/>
      <c r="AC204" s="67"/>
      <c r="AD204" s="67"/>
      <c r="AE204" s="67">
        <v>21000</v>
      </c>
      <c r="AF204" s="67">
        <v>21000</v>
      </c>
      <c r="AG204" s="67">
        <v>21000</v>
      </c>
      <c r="AH204" s="67">
        <v>0</v>
      </c>
      <c r="AI204" s="67">
        <v>0</v>
      </c>
      <c r="AJ204" s="67">
        <v>0</v>
      </c>
      <c r="AK204" s="67">
        <v>0</v>
      </c>
      <c r="AL204" s="67">
        <v>0</v>
      </c>
      <c r="AM204" s="67">
        <v>0</v>
      </c>
      <c r="AN204" s="67">
        <v>0</v>
      </c>
      <c r="AO204" s="67">
        <v>0</v>
      </c>
      <c r="AP204" s="67">
        <v>0</v>
      </c>
      <c r="AQ204" s="61">
        <f t="shared" si="15"/>
        <v>63000</v>
      </c>
      <c r="AR204" s="67">
        <f>AVERAGE(AE204:AG204)</f>
        <v>21000</v>
      </c>
      <c r="AS204" s="66">
        <f t="shared" si="17"/>
        <v>252000</v>
      </c>
      <c r="AT204" s="70"/>
      <c r="AV204" s="68"/>
    </row>
    <row r="205" spans="1:48" s="61" customFormat="1" ht="15.75" customHeight="1" x14ac:dyDescent="0.15">
      <c r="A205" s="61">
        <v>203</v>
      </c>
      <c r="B205" s="63" t="s">
        <v>42</v>
      </c>
      <c r="C205" s="62" t="s">
        <v>1225</v>
      </c>
      <c r="D205" s="62" t="s">
        <v>1226</v>
      </c>
      <c r="E205" s="61" t="s">
        <v>638</v>
      </c>
      <c r="F205" s="61" t="s">
        <v>913</v>
      </c>
      <c r="G205" s="61" t="s">
        <v>932</v>
      </c>
      <c r="H205" s="61" t="s">
        <v>952</v>
      </c>
      <c r="I205" s="61" t="s">
        <v>40</v>
      </c>
      <c r="J205" s="61" t="s">
        <v>41</v>
      </c>
      <c r="K205" s="61">
        <v>169.46</v>
      </c>
      <c r="L205" s="64">
        <v>42917</v>
      </c>
      <c r="M205" s="64">
        <v>43982</v>
      </c>
      <c r="N205" s="64">
        <v>43585</v>
      </c>
      <c r="O205" s="65"/>
      <c r="P205" s="64">
        <v>43282</v>
      </c>
      <c r="Q205" s="64">
        <v>43646</v>
      </c>
      <c r="R205" s="66">
        <v>136.5</v>
      </c>
      <c r="S205" s="67">
        <v>23131.29</v>
      </c>
      <c r="T205" s="67">
        <v>23131.29</v>
      </c>
      <c r="U205" s="67">
        <v>23131.29</v>
      </c>
      <c r="V205" s="67">
        <v>23131.29</v>
      </c>
      <c r="W205" s="67"/>
      <c r="X205" s="67"/>
      <c r="Y205" s="67"/>
      <c r="Z205" s="67"/>
      <c r="AA205" s="67"/>
      <c r="AB205" s="67"/>
      <c r="AC205" s="67"/>
      <c r="AD205" s="67"/>
      <c r="AE205" s="67">
        <v>23131.29</v>
      </c>
      <c r="AF205" s="67">
        <v>23131.29</v>
      </c>
      <c r="AG205" s="67">
        <v>23131.29</v>
      </c>
      <c r="AH205" s="67">
        <v>23131.29</v>
      </c>
      <c r="AI205" s="67">
        <v>0</v>
      </c>
      <c r="AJ205" s="67">
        <v>0</v>
      </c>
      <c r="AK205" s="67">
        <v>0</v>
      </c>
      <c r="AL205" s="67">
        <v>0</v>
      </c>
      <c r="AM205" s="67">
        <v>0</v>
      </c>
      <c r="AN205" s="67">
        <v>0</v>
      </c>
      <c r="AO205" s="67">
        <v>0</v>
      </c>
      <c r="AP205" s="67">
        <v>0</v>
      </c>
      <c r="AQ205" s="61">
        <f t="shared" si="15"/>
        <v>92525.16</v>
      </c>
      <c r="AR205" s="67">
        <f>AVERAGE(AE205:AH205)</f>
        <v>23131.29</v>
      </c>
      <c r="AS205" s="66">
        <f t="shared" si="17"/>
        <v>277575.48</v>
      </c>
      <c r="AT205" s="70"/>
      <c r="AU205" s="68"/>
      <c r="AV205" s="68"/>
    </row>
    <row r="206" spans="1:48" s="61" customFormat="1" ht="15.75" customHeight="1" x14ac:dyDescent="0.15">
      <c r="A206" s="61">
        <v>204</v>
      </c>
      <c r="B206" s="61" t="s">
        <v>910</v>
      </c>
      <c r="C206" s="62" t="s">
        <v>1227</v>
      </c>
      <c r="D206" s="62" t="s">
        <v>1228</v>
      </c>
      <c r="E206" s="61" t="s">
        <v>641</v>
      </c>
      <c r="F206" s="61" t="s">
        <v>913</v>
      </c>
      <c r="G206" s="61" t="s">
        <v>932</v>
      </c>
      <c r="H206" s="61" t="s">
        <v>952</v>
      </c>
      <c r="I206" s="61" t="s">
        <v>40</v>
      </c>
      <c r="J206" s="61" t="s">
        <v>41</v>
      </c>
      <c r="K206" s="61">
        <v>355.61</v>
      </c>
      <c r="L206" s="64">
        <v>43160</v>
      </c>
      <c r="M206" s="64">
        <v>44773</v>
      </c>
      <c r="N206" s="64">
        <v>44773</v>
      </c>
      <c r="O206" s="65">
        <f>R206*K206*10</f>
        <v>373390.5</v>
      </c>
      <c r="P206" s="64">
        <v>43525</v>
      </c>
      <c r="Q206" s="64">
        <v>43890</v>
      </c>
      <c r="R206" s="66">
        <v>105</v>
      </c>
      <c r="S206" s="67">
        <v>35561</v>
      </c>
      <c r="T206" s="67">
        <v>35561</v>
      </c>
      <c r="U206" s="67">
        <v>37339.050000000003</v>
      </c>
      <c r="V206" s="67">
        <v>37339.050000000003</v>
      </c>
      <c r="W206" s="67">
        <v>37339.050000000003</v>
      </c>
      <c r="X206" s="67">
        <v>37339.050000000003</v>
      </c>
      <c r="Y206" s="67">
        <v>37339.050000000003</v>
      </c>
      <c r="Z206" s="67">
        <v>37339.050000000003</v>
      </c>
      <c r="AA206" s="67">
        <v>37339.050000000003</v>
      </c>
      <c r="AB206" s="67">
        <v>37339.050000000003</v>
      </c>
      <c r="AC206" s="67">
        <v>37339.050000000003</v>
      </c>
      <c r="AD206" s="67">
        <v>37339.050000000003</v>
      </c>
      <c r="AE206" s="67">
        <v>35561</v>
      </c>
      <c r="AF206" s="67">
        <v>35561</v>
      </c>
      <c r="AG206" s="67">
        <v>37339.050000000003</v>
      </c>
      <c r="AH206" s="67">
        <v>37339.050000000003</v>
      </c>
      <c r="AI206" s="67">
        <v>37339.050000000003</v>
      </c>
      <c r="AJ206" s="67">
        <v>37339.050000000003</v>
      </c>
      <c r="AK206" s="67">
        <v>37339.050000000003</v>
      </c>
      <c r="AL206" s="67">
        <v>37339.050000000003</v>
      </c>
      <c r="AM206" s="67">
        <v>37339.050000000003</v>
      </c>
      <c r="AN206" s="67">
        <v>37339.050000000003</v>
      </c>
      <c r="AO206" s="67">
        <v>37339.050000000003</v>
      </c>
      <c r="AP206" s="67">
        <v>37339.050000000003</v>
      </c>
      <c r="AQ206" s="61">
        <f t="shared" si="15"/>
        <v>444512.49999999994</v>
      </c>
      <c r="AR206" s="67">
        <f>AVERAGE(AE206:AP206)</f>
        <v>37042.708333333328</v>
      </c>
      <c r="AS206" s="66">
        <f t="shared" si="17"/>
        <v>444512.49999999994</v>
      </c>
    </row>
    <row r="207" spans="1:48" s="61" customFormat="1" ht="15.75" customHeight="1" x14ac:dyDescent="0.15">
      <c r="A207" s="61">
        <v>205</v>
      </c>
      <c r="B207" s="61" t="s">
        <v>910</v>
      </c>
      <c r="C207" s="62" t="s">
        <v>1229</v>
      </c>
      <c r="D207" s="62" t="s">
        <v>643</v>
      </c>
      <c r="E207" s="61" t="s">
        <v>644</v>
      </c>
      <c r="F207" s="61" t="s">
        <v>913</v>
      </c>
      <c r="G207" s="61" t="s">
        <v>932</v>
      </c>
      <c r="H207" s="61" t="s">
        <v>921</v>
      </c>
      <c r="I207" s="61" t="s">
        <v>40</v>
      </c>
      <c r="J207" s="61" t="s">
        <v>41</v>
      </c>
      <c r="K207" s="61">
        <v>208.33</v>
      </c>
      <c r="L207" s="64">
        <v>43222</v>
      </c>
      <c r="M207" s="64">
        <v>44227</v>
      </c>
      <c r="N207" s="64">
        <v>44227</v>
      </c>
      <c r="O207" s="65">
        <f>R207*K207*8</f>
        <v>374994</v>
      </c>
      <c r="P207" s="64">
        <v>43222</v>
      </c>
      <c r="Q207" s="64">
        <v>43586</v>
      </c>
      <c r="R207" s="66">
        <v>225</v>
      </c>
      <c r="S207" s="67">
        <v>46874.25</v>
      </c>
      <c r="T207" s="67">
        <v>46874.25</v>
      </c>
      <c r="U207" s="67">
        <v>46874.25</v>
      </c>
      <c r="V207" s="67">
        <v>46874.25</v>
      </c>
      <c r="W207" s="67">
        <v>50155.45</v>
      </c>
      <c r="X207" s="67">
        <v>50155.45</v>
      </c>
      <c r="Y207" s="67">
        <v>50155.45</v>
      </c>
      <c r="Z207" s="67">
        <v>50155.45</v>
      </c>
      <c r="AA207" s="67">
        <v>50155.45</v>
      </c>
      <c r="AB207" s="67">
        <v>50155.45</v>
      </c>
      <c r="AC207" s="67">
        <v>50155.45</v>
      </c>
      <c r="AD207" s="67">
        <v>50155.45</v>
      </c>
      <c r="AE207" s="67">
        <v>46874.25</v>
      </c>
      <c r="AF207" s="67">
        <v>46874.25</v>
      </c>
      <c r="AG207" s="67">
        <v>46874.25</v>
      </c>
      <c r="AH207" s="67">
        <v>46874.25</v>
      </c>
      <c r="AI207" s="67">
        <v>50155.45</v>
      </c>
      <c r="AJ207" s="67">
        <v>50155.45</v>
      </c>
      <c r="AK207" s="67">
        <v>50155.45</v>
      </c>
      <c r="AL207" s="67">
        <v>50155.45</v>
      </c>
      <c r="AM207" s="67">
        <v>50155.45</v>
      </c>
      <c r="AN207" s="67">
        <v>50155.45</v>
      </c>
      <c r="AO207" s="67">
        <v>50155.45</v>
      </c>
      <c r="AP207" s="67">
        <v>50155.45</v>
      </c>
      <c r="AQ207" s="61">
        <f t="shared" si="15"/>
        <v>588740.6</v>
      </c>
      <c r="AR207" s="67">
        <f t="shared" si="16"/>
        <v>49061.716666666667</v>
      </c>
      <c r="AS207" s="66">
        <f t="shared" si="17"/>
        <v>588740.6</v>
      </c>
      <c r="AU207" s="68"/>
      <c r="AV207" s="68"/>
    </row>
    <row r="208" spans="1:48" s="61" customFormat="1" ht="15.75" customHeight="1" x14ac:dyDescent="0.15">
      <c r="A208" s="61">
        <v>206</v>
      </c>
      <c r="B208" s="61" t="s">
        <v>910</v>
      </c>
      <c r="C208" s="62" t="s">
        <v>1230</v>
      </c>
      <c r="D208" s="62" t="s">
        <v>1231</v>
      </c>
      <c r="E208" s="61" t="s">
        <v>647</v>
      </c>
      <c r="F208" s="61" t="s">
        <v>913</v>
      </c>
      <c r="G208" s="61" t="s">
        <v>932</v>
      </c>
      <c r="H208" s="61" t="s">
        <v>916</v>
      </c>
      <c r="I208" s="61" t="s">
        <v>102</v>
      </c>
      <c r="J208" s="61" t="s">
        <v>64</v>
      </c>
      <c r="K208" s="61">
        <v>363.9</v>
      </c>
      <c r="L208" s="64">
        <v>42637</v>
      </c>
      <c r="M208" s="64">
        <v>44309</v>
      </c>
      <c r="N208" s="64">
        <v>44309</v>
      </c>
      <c r="O208" s="65"/>
      <c r="P208" s="64">
        <v>43367</v>
      </c>
      <c r="Q208" s="64">
        <v>43731</v>
      </c>
      <c r="R208" s="66">
        <v>143.33000000000001</v>
      </c>
      <c r="S208" s="67">
        <v>52157.79</v>
      </c>
      <c r="T208" s="67">
        <v>52157.79</v>
      </c>
      <c r="U208" s="67">
        <v>52157.79</v>
      </c>
      <c r="V208" s="67">
        <v>52157.79</v>
      </c>
      <c r="W208" s="67">
        <v>52157.79</v>
      </c>
      <c r="X208" s="67">
        <v>52157.79</v>
      </c>
      <c r="Y208" s="67">
        <v>52157.79</v>
      </c>
      <c r="Z208" s="67">
        <v>52157.79</v>
      </c>
      <c r="AA208" s="67">
        <v>52766.59</v>
      </c>
      <c r="AB208" s="67">
        <v>54766.95</v>
      </c>
      <c r="AC208" s="67">
        <v>54766.95</v>
      </c>
      <c r="AD208" s="67">
        <v>54766.95</v>
      </c>
      <c r="AE208" s="67">
        <v>52157.79</v>
      </c>
      <c r="AF208" s="67">
        <v>52157.79</v>
      </c>
      <c r="AG208" s="67">
        <v>52157.79</v>
      </c>
      <c r="AH208" s="67">
        <v>52157.79</v>
      </c>
      <c r="AI208" s="67">
        <v>52157.79</v>
      </c>
      <c r="AJ208" s="67">
        <v>52157.79</v>
      </c>
      <c r="AK208" s="67">
        <v>52157.79</v>
      </c>
      <c r="AL208" s="67">
        <v>52157.79</v>
      </c>
      <c r="AM208" s="67">
        <v>52766.59</v>
      </c>
      <c r="AN208" s="67">
        <v>54766.95</v>
      </c>
      <c r="AO208" s="67">
        <v>54766.95</v>
      </c>
      <c r="AP208" s="67">
        <v>54766.95</v>
      </c>
      <c r="AQ208" s="61">
        <f t="shared" si="15"/>
        <v>634329.75999999978</v>
      </c>
      <c r="AR208" s="67">
        <f t="shared" si="16"/>
        <v>52860.813333333317</v>
      </c>
      <c r="AS208" s="66">
        <f t="shared" si="17"/>
        <v>634329.75999999978</v>
      </c>
      <c r="AV208" s="68"/>
    </row>
    <row r="209" spans="1:48" s="61" customFormat="1" ht="15.75" customHeight="1" x14ac:dyDescent="0.15">
      <c r="A209" s="61">
        <v>207</v>
      </c>
      <c r="B209" s="61" t="s">
        <v>910</v>
      </c>
      <c r="C209" s="62" t="s">
        <v>1232</v>
      </c>
      <c r="D209" s="62" t="s">
        <v>1233</v>
      </c>
      <c r="E209" s="61" t="s">
        <v>650</v>
      </c>
      <c r="F209" s="61" t="s">
        <v>913</v>
      </c>
      <c r="G209" s="61" t="s">
        <v>932</v>
      </c>
      <c r="H209" s="61" t="s">
        <v>916</v>
      </c>
      <c r="I209" s="61" t="s">
        <v>40</v>
      </c>
      <c r="J209" s="61" t="s">
        <v>64</v>
      </c>
      <c r="K209" s="61">
        <v>154.30000000000001</v>
      </c>
      <c r="L209" s="64">
        <v>42637</v>
      </c>
      <c r="M209" s="64">
        <v>44309</v>
      </c>
      <c r="N209" s="64">
        <v>44309</v>
      </c>
      <c r="O209" s="65"/>
      <c r="P209" s="64">
        <v>43367</v>
      </c>
      <c r="Q209" s="64">
        <v>43731</v>
      </c>
      <c r="R209" s="66">
        <v>209.47</v>
      </c>
      <c r="S209" s="67">
        <v>32321.22</v>
      </c>
      <c r="T209" s="67">
        <v>32321.22</v>
      </c>
      <c r="U209" s="67">
        <v>32321.22</v>
      </c>
      <c r="V209" s="67">
        <v>32321.22</v>
      </c>
      <c r="W209" s="67">
        <v>32321.22</v>
      </c>
      <c r="X209" s="67">
        <v>32321.22</v>
      </c>
      <c r="Y209" s="67">
        <v>32321.22</v>
      </c>
      <c r="Z209" s="67">
        <v>32321.22</v>
      </c>
      <c r="AA209" s="67">
        <v>32698.18</v>
      </c>
      <c r="AB209" s="67">
        <v>33936.74</v>
      </c>
      <c r="AC209" s="67">
        <v>33936.74</v>
      </c>
      <c r="AD209" s="67">
        <v>33936.74</v>
      </c>
      <c r="AE209" s="67">
        <v>32321.22</v>
      </c>
      <c r="AF209" s="67">
        <v>32321.22</v>
      </c>
      <c r="AG209" s="67">
        <v>32321.22</v>
      </c>
      <c r="AH209" s="67">
        <v>32321.22</v>
      </c>
      <c r="AI209" s="67">
        <v>32321.22</v>
      </c>
      <c r="AJ209" s="67">
        <v>32321.22</v>
      </c>
      <c r="AK209" s="67">
        <v>32321.22</v>
      </c>
      <c r="AL209" s="67">
        <v>32321.22</v>
      </c>
      <c r="AM209" s="67">
        <v>32698.18</v>
      </c>
      <c r="AN209" s="67">
        <v>33936.74</v>
      </c>
      <c r="AO209" s="67">
        <v>33936.74</v>
      </c>
      <c r="AP209" s="67">
        <v>33936.74</v>
      </c>
      <c r="AQ209" s="61">
        <f t="shared" si="15"/>
        <v>393078.16</v>
      </c>
      <c r="AR209" s="67">
        <f t="shared" si="16"/>
        <v>32756.513333333332</v>
      </c>
      <c r="AS209" s="66">
        <f t="shared" si="17"/>
        <v>393078.16</v>
      </c>
      <c r="AV209" s="68"/>
    </row>
    <row r="210" spans="1:48" s="61" customFormat="1" ht="15.75" customHeight="1" x14ac:dyDescent="0.15">
      <c r="A210" s="61">
        <v>208</v>
      </c>
      <c r="B210" s="61" t="s">
        <v>910</v>
      </c>
      <c r="C210" s="62" t="s">
        <v>1234</v>
      </c>
      <c r="D210" s="62" t="s">
        <v>1235</v>
      </c>
      <c r="E210" s="61" t="s">
        <v>653</v>
      </c>
      <c r="F210" s="61" t="s">
        <v>913</v>
      </c>
      <c r="G210" s="61" t="s">
        <v>932</v>
      </c>
      <c r="H210" s="61" t="s">
        <v>952</v>
      </c>
      <c r="I210" s="61" t="s">
        <v>40</v>
      </c>
      <c r="J210" s="61" t="s">
        <v>41</v>
      </c>
      <c r="K210" s="61">
        <v>182.1</v>
      </c>
      <c r="L210" s="64">
        <v>43040</v>
      </c>
      <c r="M210" s="64">
        <v>44135</v>
      </c>
      <c r="N210" s="64">
        <v>44135</v>
      </c>
      <c r="O210" s="65"/>
      <c r="P210" s="64">
        <v>43405</v>
      </c>
      <c r="Q210" s="64">
        <v>43769</v>
      </c>
      <c r="R210" s="66">
        <v>178.5</v>
      </c>
      <c r="S210" s="67">
        <v>32504.85</v>
      </c>
      <c r="T210" s="67">
        <v>32504.85</v>
      </c>
      <c r="U210" s="67">
        <v>32504.85</v>
      </c>
      <c r="V210" s="67">
        <v>32504.85</v>
      </c>
      <c r="W210" s="67">
        <v>32504.85</v>
      </c>
      <c r="X210" s="67">
        <v>32504.85</v>
      </c>
      <c r="Y210" s="67">
        <v>32504.85</v>
      </c>
      <c r="Z210" s="67">
        <v>32504.85</v>
      </c>
      <c r="AA210" s="67">
        <v>32504.85</v>
      </c>
      <c r="AB210" s="67">
        <v>32504.85</v>
      </c>
      <c r="AC210" s="67">
        <v>34131</v>
      </c>
      <c r="AD210" s="67">
        <v>34131</v>
      </c>
      <c r="AE210" s="67">
        <v>32504.85</v>
      </c>
      <c r="AF210" s="67">
        <v>32504.85</v>
      </c>
      <c r="AG210" s="67">
        <v>32504.85</v>
      </c>
      <c r="AH210" s="67">
        <v>32504.85</v>
      </c>
      <c r="AI210" s="67">
        <v>32504.85</v>
      </c>
      <c r="AJ210" s="67">
        <v>32504.85</v>
      </c>
      <c r="AK210" s="67">
        <v>32504.85</v>
      </c>
      <c r="AL210" s="67">
        <v>32504.85</v>
      </c>
      <c r="AM210" s="67">
        <v>32504.85</v>
      </c>
      <c r="AN210" s="67">
        <v>32504.85</v>
      </c>
      <c r="AO210" s="67">
        <v>34131</v>
      </c>
      <c r="AP210" s="67">
        <v>34131</v>
      </c>
      <c r="AQ210" s="61">
        <f t="shared" si="15"/>
        <v>393310.5</v>
      </c>
      <c r="AR210" s="67">
        <f t="shared" si="16"/>
        <v>32775.875</v>
      </c>
      <c r="AS210" s="66">
        <f t="shared" si="17"/>
        <v>393310.5</v>
      </c>
      <c r="AU210" s="68"/>
      <c r="AV210" s="68"/>
    </row>
    <row r="211" spans="1:48" s="61" customFormat="1" ht="15.75" customHeight="1" x14ac:dyDescent="0.15">
      <c r="A211" s="61">
        <v>209</v>
      </c>
      <c r="B211" s="61" t="s">
        <v>910</v>
      </c>
      <c r="C211" s="62" t="s">
        <v>1236</v>
      </c>
      <c r="D211" s="62" t="s">
        <v>1237</v>
      </c>
      <c r="E211" s="61" t="s">
        <v>656</v>
      </c>
      <c r="F211" s="61" t="s">
        <v>913</v>
      </c>
      <c r="G211" s="61" t="s">
        <v>932</v>
      </c>
      <c r="H211" s="61" t="s">
        <v>916</v>
      </c>
      <c r="I211" s="61" t="s">
        <v>102</v>
      </c>
      <c r="J211" s="61" t="s">
        <v>64</v>
      </c>
      <c r="K211" s="61">
        <v>313.94</v>
      </c>
      <c r="L211" s="64">
        <v>42795</v>
      </c>
      <c r="M211" s="64">
        <v>44309</v>
      </c>
      <c r="N211" s="64">
        <v>44309</v>
      </c>
      <c r="O211" s="65"/>
      <c r="P211" s="64">
        <v>43367</v>
      </c>
      <c r="Q211" s="64">
        <v>43731</v>
      </c>
      <c r="R211" s="66">
        <v>154.35</v>
      </c>
      <c r="S211" s="67">
        <v>48456.639999999999</v>
      </c>
      <c r="T211" s="67">
        <v>48456.639999999999</v>
      </c>
      <c r="U211" s="67">
        <v>48456.639999999999</v>
      </c>
      <c r="V211" s="67">
        <v>48456.639999999999</v>
      </c>
      <c r="W211" s="67">
        <v>48456.639999999999</v>
      </c>
      <c r="X211" s="67">
        <v>48456.639999999999</v>
      </c>
      <c r="Y211" s="67">
        <v>48456.639999999999</v>
      </c>
      <c r="Z211" s="67">
        <v>48456.639999999999</v>
      </c>
      <c r="AA211" s="67">
        <v>49022.15</v>
      </c>
      <c r="AB211" s="67">
        <v>50880.26</v>
      </c>
      <c r="AC211" s="67">
        <v>50880.26</v>
      </c>
      <c r="AD211" s="67">
        <v>50880.26</v>
      </c>
      <c r="AE211" s="67">
        <v>48456.639999999999</v>
      </c>
      <c r="AF211" s="67">
        <v>48456.639999999999</v>
      </c>
      <c r="AG211" s="67">
        <v>48456.639999999999</v>
      </c>
      <c r="AH211" s="67">
        <v>48456.639999999999</v>
      </c>
      <c r="AI211" s="67">
        <v>48456.639999999999</v>
      </c>
      <c r="AJ211" s="67">
        <v>48456.639999999999</v>
      </c>
      <c r="AK211" s="67">
        <v>48456.639999999999</v>
      </c>
      <c r="AL211" s="67">
        <v>48456.639999999999</v>
      </c>
      <c r="AM211" s="67">
        <v>49022.15</v>
      </c>
      <c r="AN211" s="67">
        <v>50880.26</v>
      </c>
      <c r="AO211" s="67">
        <v>50880.26</v>
      </c>
      <c r="AP211" s="67">
        <v>50880.26</v>
      </c>
      <c r="AQ211" s="61">
        <f t="shared" si="15"/>
        <v>589316.05000000005</v>
      </c>
      <c r="AR211" s="67">
        <f t="shared" si="16"/>
        <v>49109.670833333337</v>
      </c>
      <c r="AS211" s="66">
        <f t="shared" si="17"/>
        <v>589316.05000000005</v>
      </c>
      <c r="AV211" s="68"/>
    </row>
    <row r="212" spans="1:48" s="61" customFormat="1" ht="15.75" customHeight="1" x14ac:dyDescent="0.15">
      <c r="A212" s="61">
        <v>210</v>
      </c>
      <c r="B212" s="61" t="s">
        <v>910</v>
      </c>
      <c r="C212" s="62" t="s">
        <v>1238</v>
      </c>
      <c r="D212" s="62" t="s">
        <v>1239</v>
      </c>
      <c r="E212" s="61" t="s">
        <v>659</v>
      </c>
      <c r="F212" s="61" t="s">
        <v>913</v>
      </c>
      <c r="G212" s="61" t="s">
        <v>947</v>
      </c>
      <c r="H212" s="61" t="s">
        <v>916</v>
      </c>
      <c r="I212" s="61" t="s">
        <v>102</v>
      </c>
      <c r="J212" s="61" t="s">
        <v>53</v>
      </c>
      <c r="K212" s="61">
        <v>290.75</v>
      </c>
      <c r="L212" s="64">
        <v>42627</v>
      </c>
      <c r="M212" s="64">
        <v>46278</v>
      </c>
      <c r="N212" s="64">
        <v>46278</v>
      </c>
      <c r="O212" s="65"/>
      <c r="P212" s="64"/>
      <c r="Q212" s="64"/>
      <c r="R212" s="66"/>
      <c r="S212" s="67">
        <v>20488.88</v>
      </c>
      <c r="T212" s="67">
        <v>20639.259999999998</v>
      </c>
      <c r="U212" s="67">
        <v>21487.1</v>
      </c>
      <c r="V212" s="67">
        <v>21293.07</v>
      </c>
      <c r="W212" s="67">
        <v>23989.65</v>
      </c>
      <c r="X212" s="67"/>
      <c r="Y212" s="67"/>
      <c r="Z212" s="67"/>
      <c r="AA212" s="67"/>
      <c r="AB212" s="67"/>
      <c r="AC212" s="67"/>
      <c r="AD212" s="67"/>
      <c r="AE212" s="67">
        <v>20488.88</v>
      </c>
      <c r="AF212" s="67">
        <v>20639.259999999998</v>
      </c>
      <c r="AG212" s="67">
        <v>21487.1</v>
      </c>
      <c r="AH212" s="67">
        <v>21293.07</v>
      </c>
      <c r="AI212" s="67">
        <v>23989.65</v>
      </c>
      <c r="AJ212" s="67">
        <v>0</v>
      </c>
      <c r="AK212" s="67">
        <v>0</v>
      </c>
      <c r="AL212" s="67">
        <v>0</v>
      </c>
      <c r="AM212" s="67">
        <v>0</v>
      </c>
      <c r="AN212" s="67">
        <v>0</v>
      </c>
      <c r="AO212" s="67">
        <v>0</v>
      </c>
      <c r="AP212" s="67">
        <v>0</v>
      </c>
      <c r="AQ212" s="61">
        <f t="shared" si="15"/>
        <v>107897.95999999999</v>
      </c>
      <c r="AR212" s="67">
        <f>AVERAGE(AE212:AI212)</f>
        <v>21579.591999999997</v>
      </c>
      <c r="AS212" s="66">
        <f t="shared" si="17"/>
        <v>258955.10399999996</v>
      </c>
    </row>
    <row r="213" spans="1:48" s="61" customFormat="1" ht="15.75" customHeight="1" x14ac:dyDescent="0.15">
      <c r="A213" s="61">
        <v>211</v>
      </c>
      <c r="B213" s="61" t="s">
        <v>910</v>
      </c>
      <c r="C213" s="62" t="s">
        <v>1240</v>
      </c>
      <c r="D213" s="62" t="s">
        <v>1241</v>
      </c>
      <c r="E213" s="61" t="s">
        <v>662</v>
      </c>
      <c r="F213" s="61" t="s">
        <v>1168</v>
      </c>
      <c r="G213" s="61" t="s">
        <v>932</v>
      </c>
      <c r="H213" s="61" t="s">
        <v>952</v>
      </c>
      <c r="I213" s="61" t="s">
        <v>102</v>
      </c>
      <c r="J213" s="61" t="s">
        <v>41</v>
      </c>
      <c r="K213" s="61">
        <v>2444.67</v>
      </c>
      <c r="L213" s="64">
        <v>43497</v>
      </c>
      <c r="M213" s="64">
        <v>46288</v>
      </c>
      <c r="N213" s="64">
        <v>46288</v>
      </c>
      <c r="O213" s="64"/>
      <c r="P213" s="64">
        <v>43497</v>
      </c>
      <c r="Q213" s="64">
        <v>43861</v>
      </c>
      <c r="R213" s="66">
        <v>41.2</v>
      </c>
      <c r="S213" s="67"/>
      <c r="T213" s="67">
        <v>100720.4</v>
      </c>
      <c r="U213" s="67">
        <v>100720.4</v>
      </c>
      <c r="V213" s="67">
        <v>100720.4</v>
      </c>
      <c r="W213" s="67">
        <v>100720.4</v>
      </c>
      <c r="X213" s="67">
        <v>100720.4</v>
      </c>
      <c r="Y213" s="67">
        <v>100720.4</v>
      </c>
      <c r="Z213" s="67">
        <v>100720.4</v>
      </c>
      <c r="AA213" s="67">
        <v>100720.4</v>
      </c>
      <c r="AB213" s="67">
        <v>100720.4</v>
      </c>
      <c r="AC213" s="67">
        <v>100720.4</v>
      </c>
      <c r="AD213" s="67">
        <v>100720.4</v>
      </c>
      <c r="AE213" s="67">
        <v>0</v>
      </c>
      <c r="AF213" s="67">
        <v>100720.4</v>
      </c>
      <c r="AG213" s="67">
        <v>100720.4</v>
      </c>
      <c r="AH213" s="67">
        <v>100720.4</v>
      </c>
      <c r="AI213" s="67">
        <v>100720.4</v>
      </c>
      <c r="AJ213" s="67">
        <v>100720.4</v>
      </c>
      <c r="AK213" s="67">
        <v>100720.4</v>
      </c>
      <c r="AL213" s="67">
        <v>100720.4</v>
      </c>
      <c r="AM213" s="67">
        <v>100720.4</v>
      </c>
      <c r="AN213" s="67">
        <v>100720.4</v>
      </c>
      <c r="AO213" s="67">
        <v>100720.4</v>
      </c>
      <c r="AP213" s="67">
        <v>100720.4</v>
      </c>
      <c r="AQ213" s="61">
        <f t="shared" si="15"/>
        <v>1107924.4000000001</v>
      </c>
      <c r="AR213" s="67">
        <f>AVERAGE(AF213:AP213)</f>
        <v>100720.40000000001</v>
      </c>
      <c r="AS213" s="66">
        <f t="shared" si="17"/>
        <v>1208644.8</v>
      </c>
    </row>
    <row r="214" spans="1:48" s="61" customFormat="1" ht="15.75" customHeight="1" x14ac:dyDescent="0.15">
      <c r="A214" s="61">
        <v>212</v>
      </c>
      <c r="B214" s="61" t="s">
        <v>910</v>
      </c>
      <c r="C214" s="62" t="s">
        <v>1242</v>
      </c>
      <c r="D214" s="62" t="s">
        <v>664</v>
      </c>
      <c r="E214" s="61" t="s">
        <v>665</v>
      </c>
      <c r="F214" s="61" t="s">
        <v>913</v>
      </c>
      <c r="G214" s="61" t="s">
        <v>947</v>
      </c>
      <c r="H214" s="61" t="s">
        <v>916</v>
      </c>
      <c r="I214" s="61" t="s">
        <v>102</v>
      </c>
      <c r="J214" s="61" t="s">
        <v>53</v>
      </c>
      <c r="K214" s="61">
        <v>439.82</v>
      </c>
      <c r="L214" s="64">
        <v>42637</v>
      </c>
      <c r="M214" s="64">
        <v>46288</v>
      </c>
      <c r="N214" s="64">
        <v>46288</v>
      </c>
      <c r="O214" s="65"/>
      <c r="P214" s="64"/>
      <c r="Q214" s="64"/>
      <c r="R214" s="66"/>
      <c r="S214" s="67">
        <v>37399.71</v>
      </c>
      <c r="T214" s="67">
        <v>46584.3</v>
      </c>
      <c r="U214" s="67">
        <v>38213.629999999997</v>
      </c>
      <c r="V214" s="67">
        <v>40012.78</v>
      </c>
      <c r="W214" s="67">
        <v>43827.15</v>
      </c>
      <c r="X214" s="67"/>
      <c r="Y214" s="67"/>
      <c r="Z214" s="67"/>
      <c r="AA214" s="67"/>
      <c r="AB214" s="67"/>
      <c r="AC214" s="67"/>
      <c r="AD214" s="67"/>
      <c r="AE214" s="67">
        <v>37399.71</v>
      </c>
      <c r="AF214" s="67">
        <v>46584.3</v>
      </c>
      <c r="AG214" s="67">
        <v>38213.629999999997</v>
      </c>
      <c r="AH214" s="67">
        <v>40012.78</v>
      </c>
      <c r="AI214" s="67">
        <v>43827.15</v>
      </c>
      <c r="AJ214" s="67">
        <v>0</v>
      </c>
      <c r="AK214" s="67">
        <v>0</v>
      </c>
      <c r="AL214" s="67">
        <v>0</v>
      </c>
      <c r="AM214" s="67">
        <v>0</v>
      </c>
      <c r="AN214" s="67">
        <v>0</v>
      </c>
      <c r="AO214" s="67">
        <v>0</v>
      </c>
      <c r="AP214" s="67">
        <v>0</v>
      </c>
      <c r="AQ214" s="61">
        <f t="shared" si="15"/>
        <v>206037.57</v>
      </c>
      <c r="AR214" s="67">
        <f>AVERAGE(AE214:AI214)</f>
        <v>41207.514000000003</v>
      </c>
      <c r="AS214" s="66">
        <f t="shared" si="17"/>
        <v>494490.16800000006</v>
      </c>
    </row>
    <row r="215" spans="1:48" s="61" customFormat="1" ht="15.75" customHeight="1" x14ac:dyDescent="0.15">
      <c r="A215" s="61">
        <v>213</v>
      </c>
      <c r="B215" s="61" t="s">
        <v>910</v>
      </c>
      <c r="C215" s="69" t="s">
        <v>666</v>
      </c>
      <c r="D215" s="62" t="s">
        <v>1243</v>
      </c>
      <c r="E215" s="61" t="s">
        <v>668</v>
      </c>
      <c r="F215" s="61" t="s">
        <v>983</v>
      </c>
      <c r="G215" s="61" t="s">
        <v>940</v>
      </c>
      <c r="H215" s="61" t="s">
        <v>914</v>
      </c>
      <c r="I215" s="61" t="s">
        <v>102</v>
      </c>
      <c r="J215" s="61" t="s">
        <v>53</v>
      </c>
      <c r="K215" s="61">
        <v>2231.64</v>
      </c>
      <c r="L215" s="64">
        <v>42637</v>
      </c>
      <c r="M215" s="64">
        <v>44827</v>
      </c>
      <c r="N215" s="64">
        <v>44827</v>
      </c>
      <c r="O215" s="65"/>
      <c r="P215" s="64">
        <v>43367</v>
      </c>
      <c r="Q215" s="64">
        <v>43731</v>
      </c>
      <c r="R215" s="66">
        <v>83.2</v>
      </c>
      <c r="S215" s="67">
        <v>185672.45</v>
      </c>
      <c r="T215" s="67">
        <v>185672.45</v>
      </c>
      <c r="U215" s="67">
        <v>185672.45</v>
      </c>
      <c r="V215" s="67">
        <v>185672.45</v>
      </c>
      <c r="W215" s="67">
        <v>185672.45</v>
      </c>
      <c r="X215" s="67">
        <v>185672.45</v>
      </c>
      <c r="Y215" s="67">
        <v>185672.45</v>
      </c>
      <c r="Z215" s="67">
        <v>185672.45</v>
      </c>
      <c r="AA215" s="67">
        <v>187406.43</v>
      </c>
      <c r="AB215" s="67">
        <v>193103.81</v>
      </c>
      <c r="AC215" s="67">
        <v>193103.81</v>
      </c>
      <c r="AD215" s="67">
        <v>193103.81</v>
      </c>
      <c r="AE215" s="67">
        <v>185672.45</v>
      </c>
      <c r="AF215" s="67">
        <v>185672.45</v>
      </c>
      <c r="AG215" s="67">
        <v>185672.45</v>
      </c>
      <c r="AH215" s="67">
        <v>185672.45</v>
      </c>
      <c r="AI215" s="67">
        <v>185672.45</v>
      </c>
      <c r="AJ215" s="67">
        <v>185672.45</v>
      </c>
      <c r="AK215" s="67">
        <v>185672.45</v>
      </c>
      <c r="AL215" s="67">
        <v>185672.45</v>
      </c>
      <c r="AM215" s="67">
        <v>187406.43</v>
      </c>
      <c r="AN215" s="67">
        <v>193103.81</v>
      </c>
      <c r="AO215" s="67">
        <v>193103.81</v>
      </c>
      <c r="AP215" s="67">
        <v>193103.81</v>
      </c>
      <c r="AQ215" s="61">
        <f t="shared" si="15"/>
        <v>2252097.46</v>
      </c>
      <c r="AR215" s="67">
        <f>AVERAGE(AE215:AP215)</f>
        <v>187674.78833333333</v>
      </c>
      <c r="AS215" s="66">
        <f t="shared" si="17"/>
        <v>2252097.46</v>
      </c>
    </row>
    <row r="216" spans="1:48" s="61" customFormat="1" ht="15.75" customHeight="1" x14ac:dyDescent="0.15">
      <c r="A216" s="61">
        <v>214</v>
      </c>
      <c r="B216" s="61" t="s">
        <v>910</v>
      </c>
      <c r="C216" s="62" t="s">
        <v>1244</v>
      </c>
      <c r="D216" s="62" t="s">
        <v>1245</v>
      </c>
      <c r="E216" s="61" t="s">
        <v>671</v>
      </c>
      <c r="F216" s="61" t="s">
        <v>913</v>
      </c>
      <c r="G216" s="61" t="s">
        <v>947</v>
      </c>
      <c r="H216" s="61" t="s">
        <v>916</v>
      </c>
      <c r="I216" s="61" t="s">
        <v>102</v>
      </c>
      <c r="J216" s="61" t="s">
        <v>53</v>
      </c>
      <c r="K216" s="61">
        <v>417.74</v>
      </c>
      <c r="L216" s="64">
        <v>42637</v>
      </c>
      <c r="M216" s="64">
        <v>46288</v>
      </c>
      <c r="N216" s="64">
        <v>46288</v>
      </c>
      <c r="O216" s="65"/>
      <c r="P216" s="64"/>
      <c r="Q216" s="64"/>
      <c r="R216" s="66"/>
      <c r="S216" s="67">
        <v>33730.82</v>
      </c>
      <c r="T216" s="67">
        <v>37480.36</v>
      </c>
      <c r="U216" s="67">
        <v>32260.32</v>
      </c>
      <c r="V216" s="67">
        <v>31448.560000000001</v>
      </c>
      <c r="W216" s="67">
        <v>38064.71</v>
      </c>
      <c r="X216" s="67"/>
      <c r="Y216" s="67"/>
      <c r="Z216" s="67"/>
      <c r="AA216" s="67"/>
      <c r="AB216" s="67"/>
      <c r="AC216" s="67"/>
      <c r="AD216" s="67"/>
      <c r="AE216" s="67">
        <v>33730.82</v>
      </c>
      <c r="AF216" s="67">
        <v>37480.36</v>
      </c>
      <c r="AG216" s="67">
        <v>32260.32</v>
      </c>
      <c r="AH216" s="67">
        <v>31448.560000000001</v>
      </c>
      <c r="AI216" s="67">
        <v>38064.71</v>
      </c>
      <c r="AJ216" s="67">
        <v>0</v>
      </c>
      <c r="AK216" s="67">
        <v>0</v>
      </c>
      <c r="AL216" s="67">
        <v>0</v>
      </c>
      <c r="AM216" s="67">
        <v>0</v>
      </c>
      <c r="AN216" s="67">
        <v>0</v>
      </c>
      <c r="AO216" s="67">
        <v>0</v>
      </c>
      <c r="AP216" s="67">
        <v>0</v>
      </c>
      <c r="AQ216" s="61">
        <f t="shared" si="15"/>
        <v>172984.77</v>
      </c>
      <c r="AR216" s="67">
        <f>AVERAGE(AE216:AI216)</f>
        <v>34596.953999999998</v>
      </c>
      <c r="AS216" s="66">
        <f t="shared" si="17"/>
        <v>415163.44799999997</v>
      </c>
    </row>
    <row r="217" spans="1:48" s="61" customFormat="1" ht="15.75" customHeight="1" x14ac:dyDescent="0.15">
      <c r="A217" s="61">
        <v>215</v>
      </c>
      <c r="B217" s="61" t="s">
        <v>910</v>
      </c>
      <c r="C217" s="62" t="s">
        <v>1246</v>
      </c>
      <c r="D217" s="62" t="s">
        <v>673</v>
      </c>
      <c r="E217" s="61" t="s">
        <v>674</v>
      </c>
      <c r="F217" s="61" t="s">
        <v>913</v>
      </c>
      <c r="G217" s="61" t="s">
        <v>932</v>
      </c>
      <c r="H217" s="61" t="s">
        <v>914</v>
      </c>
      <c r="I217" s="61" t="s">
        <v>102</v>
      </c>
      <c r="J217" s="61" t="s">
        <v>53</v>
      </c>
      <c r="K217" s="61">
        <v>367.08</v>
      </c>
      <c r="L217" s="64">
        <v>42637</v>
      </c>
      <c r="M217" s="64">
        <v>44462</v>
      </c>
      <c r="N217" s="64">
        <v>44462</v>
      </c>
      <c r="O217" s="65"/>
      <c r="P217" s="64">
        <v>43367</v>
      </c>
      <c r="Q217" s="64">
        <v>43731</v>
      </c>
      <c r="R217" s="66">
        <v>220.5</v>
      </c>
      <c r="S217" s="67">
        <v>80941.14</v>
      </c>
      <c r="T217" s="67">
        <v>80941.14</v>
      </c>
      <c r="U217" s="67">
        <v>80941.14</v>
      </c>
      <c r="V217" s="67">
        <v>80941.14</v>
      </c>
      <c r="W217" s="67">
        <v>80941.14</v>
      </c>
      <c r="X217" s="67">
        <v>80941.14</v>
      </c>
      <c r="Y217" s="67">
        <v>80941.14</v>
      </c>
      <c r="Z217" s="67">
        <v>80941.14</v>
      </c>
      <c r="AA217" s="67">
        <v>81885.88</v>
      </c>
      <c r="AB217" s="67">
        <v>84990.03</v>
      </c>
      <c r="AC217" s="67">
        <v>84990.03</v>
      </c>
      <c r="AD217" s="67">
        <v>84990.03</v>
      </c>
      <c r="AE217" s="67">
        <v>80941.14</v>
      </c>
      <c r="AF217" s="67">
        <v>80941.14</v>
      </c>
      <c r="AG217" s="67">
        <v>80941.14</v>
      </c>
      <c r="AH217" s="67">
        <v>80941.14</v>
      </c>
      <c r="AI217" s="67">
        <v>80941.14</v>
      </c>
      <c r="AJ217" s="67">
        <v>80941.14</v>
      </c>
      <c r="AK217" s="67">
        <v>80941.14</v>
      </c>
      <c r="AL217" s="67">
        <v>80941.14</v>
      </c>
      <c r="AM217" s="67">
        <v>81885.88</v>
      </c>
      <c r="AN217" s="67">
        <v>84990.03</v>
      </c>
      <c r="AO217" s="67">
        <v>84990.03</v>
      </c>
      <c r="AP217" s="67">
        <v>84990.03</v>
      </c>
      <c r="AQ217" s="61">
        <f t="shared" si="15"/>
        <v>984385.09000000008</v>
      </c>
      <c r="AR217" s="67">
        <f t="shared" si="16"/>
        <v>82032.090833333335</v>
      </c>
      <c r="AS217" s="66">
        <f t="shared" si="17"/>
        <v>984385.09000000008</v>
      </c>
      <c r="AU217" s="68"/>
      <c r="AV217" s="68"/>
    </row>
    <row r="218" spans="1:48" s="61" customFormat="1" ht="15.75" customHeight="1" x14ac:dyDescent="0.15">
      <c r="A218" s="61">
        <v>216</v>
      </c>
      <c r="B218" s="61" t="s">
        <v>42</v>
      </c>
      <c r="C218" s="62" t="s">
        <v>1247</v>
      </c>
      <c r="D218" s="62" t="s">
        <v>676</v>
      </c>
      <c r="E218" s="61" t="s">
        <v>677</v>
      </c>
      <c r="F218" s="61" t="s">
        <v>913</v>
      </c>
      <c r="G218" s="61" t="s">
        <v>932</v>
      </c>
      <c r="H218" s="61" t="s">
        <v>914</v>
      </c>
      <c r="I218" s="61" t="s">
        <v>40</v>
      </c>
      <c r="J218" s="61" t="s">
        <v>41</v>
      </c>
      <c r="K218" s="61">
        <v>180.14</v>
      </c>
      <c r="L218" s="64">
        <v>42637</v>
      </c>
      <c r="M218" s="64">
        <v>43639</v>
      </c>
      <c r="N218" s="64">
        <v>43639</v>
      </c>
      <c r="O218" s="65"/>
      <c r="P218" s="64">
        <v>43367</v>
      </c>
      <c r="Q218" s="64">
        <v>43639</v>
      </c>
      <c r="R218" s="66">
        <v>246.15</v>
      </c>
      <c r="S218" s="67">
        <v>44341.46</v>
      </c>
      <c r="T218" s="67">
        <v>44341.46</v>
      </c>
      <c r="U218" s="67">
        <v>44341.46</v>
      </c>
      <c r="V218" s="67">
        <v>44341.46</v>
      </c>
      <c r="W218" s="67">
        <v>44341.46</v>
      </c>
      <c r="X218" s="67">
        <v>33995.120000000003</v>
      </c>
      <c r="Y218" s="67"/>
      <c r="Z218" s="67"/>
      <c r="AA218" s="67"/>
      <c r="AB218" s="67"/>
      <c r="AC218" s="67"/>
      <c r="AD218" s="67"/>
      <c r="AE218" s="67">
        <v>44341.46</v>
      </c>
      <c r="AF218" s="67">
        <v>44341.46</v>
      </c>
      <c r="AG218" s="67">
        <v>44341.46</v>
      </c>
      <c r="AH218" s="67">
        <v>44341.46</v>
      </c>
      <c r="AI218" s="67">
        <v>44341.46</v>
      </c>
      <c r="AJ218" s="67">
        <v>33995.120000000003</v>
      </c>
      <c r="AK218" s="67">
        <v>0</v>
      </c>
      <c r="AL218" s="67">
        <v>0</v>
      </c>
      <c r="AM218" s="67">
        <v>0</v>
      </c>
      <c r="AN218" s="67">
        <v>0</v>
      </c>
      <c r="AO218" s="67">
        <v>0</v>
      </c>
      <c r="AP218" s="67">
        <v>0</v>
      </c>
      <c r="AQ218" s="61">
        <f t="shared" si="15"/>
        <v>255702.41999999998</v>
      </c>
      <c r="AR218" s="67">
        <f>AVERAGE(AE218:AJ218)</f>
        <v>42617.07</v>
      </c>
      <c r="AS218" s="66">
        <f t="shared" si="17"/>
        <v>511404.83999999997</v>
      </c>
      <c r="AT218" s="70"/>
      <c r="AU218" s="68"/>
      <c r="AV218" s="68"/>
    </row>
    <row r="219" spans="1:48" s="61" customFormat="1" ht="15.75" customHeight="1" x14ac:dyDescent="0.15">
      <c r="A219" s="61">
        <v>217</v>
      </c>
      <c r="B219" s="61" t="s">
        <v>910</v>
      </c>
      <c r="C219" s="62" t="s">
        <v>1248</v>
      </c>
      <c r="D219" s="62" t="s">
        <v>1249</v>
      </c>
      <c r="E219" s="61" t="s">
        <v>680</v>
      </c>
      <c r="F219" s="61" t="s">
        <v>913</v>
      </c>
      <c r="G219" s="61" t="s">
        <v>932</v>
      </c>
      <c r="H219" s="61" t="s">
        <v>916</v>
      </c>
      <c r="I219" s="61" t="s">
        <v>102</v>
      </c>
      <c r="J219" s="61" t="s">
        <v>64</v>
      </c>
      <c r="K219" s="61">
        <v>406.8</v>
      </c>
      <c r="L219" s="64">
        <v>42637</v>
      </c>
      <c r="M219" s="64">
        <v>44309</v>
      </c>
      <c r="N219" s="64">
        <v>44309</v>
      </c>
      <c r="O219" s="65"/>
      <c r="P219" s="64">
        <v>43367</v>
      </c>
      <c r="Q219" s="64">
        <v>43731</v>
      </c>
      <c r="R219" s="66">
        <v>126.79</v>
      </c>
      <c r="S219" s="67">
        <v>51578.17</v>
      </c>
      <c r="T219" s="67">
        <v>51578.17</v>
      </c>
      <c r="U219" s="67">
        <v>51578.17</v>
      </c>
      <c r="V219" s="67">
        <v>51578.17</v>
      </c>
      <c r="W219" s="67">
        <v>51578.17</v>
      </c>
      <c r="X219" s="67">
        <v>51578.17</v>
      </c>
      <c r="Y219" s="67">
        <v>51578.17</v>
      </c>
      <c r="Z219" s="67">
        <v>51578.17</v>
      </c>
      <c r="AA219" s="67">
        <v>52179.96</v>
      </c>
      <c r="AB219" s="67">
        <v>54157.279999999999</v>
      </c>
      <c r="AC219" s="67">
        <v>54157.279999999999</v>
      </c>
      <c r="AD219" s="67">
        <v>54157.279999999999</v>
      </c>
      <c r="AE219" s="67">
        <v>51578.17</v>
      </c>
      <c r="AF219" s="67">
        <v>51578.17</v>
      </c>
      <c r="AG219" s="67">
        <v>51578.17</v>
      </c>
      <c r="AH219" s="67">
        <v>51578.17</v>
      </c>
      <c r="AI219" s="67">
        <v>51578.17</v>
      </c>
      <c r="AJ219" s="67">
        <v>51578.17</v>
      </c>
      <c r="AK219" s="67">
        <v>51578.17</v>
      </c>
      <c r="AL219" s="67">
        <v>51578.17</v>
      </c>
      <c r="AM219" s="67">
        <v>52179.96</v>
      </c>
      <c r="AN219" s="67">
        <v>54157.279999999999</v>
      </c>
      <c r="AO219" s="67">
        <v>54157.279999999999</v>
      </c>
      <c r="AP219" s="67">
        <v>54157.279999999999</v>
      </c>
      <c r="AQ219" s="61">
        <f t="shared" si="15"/>
        <v>627277.16</v>
      </c>
      <c r="AR219" s="67">
        <f t="shared" si="16"/>
        <v>52273.096666666672</v>
      </c>
      <c r="AS219" s="66">
        <f t="shared" si="17"/>
        <v>627277.16</v>
      </c>
      <c r="AV219" s="68"/>
    </row>
    <row r="220" spans="1:48" s="61" customFormat="1" ht="15.75" customHeight="1" x14ac:dyDescent="0.15">
      <c r="A220" s="61">
        <v>218</v>
      </c>
      <c r="B220" s="63" t="s">
        <v>42</v>
      </c>
      <c r="C220" s="62" t="s">
        <v>1250</v>
      </c>
      <c r="D220" s="62" t="s">
        <v>682</v>
      </c>
      <c r="E220" s="61" t="s">
        <v>683</v>
      </c>
      <c r="F220" s="61" t="s">
        <v>913</v>
      </c>
      <c r="G220" s="61" t="s">
        <v>932</v>
      </c>
      <c r="H220" s="61" t="s">
        <v>921</v>
      </c>
      <c r="I220" s="61" t="s">
        <v>40</v>
      </c>
      <c r="J220" s="61" t="s">
        <v>53</v>
      </c>
      <c r="K220" s="61">
        <v>198.68</v>
      </c>
      <c r="L220" s="64">
        <v>42637</v>
      </c>
      <c r="M220" s="64">
        <v>43639</v>
      </c>
      <c r="N220" s="64">
        <v>43600</v>
      </c>
      <c r="O220" s="65"/>
      <c r="P220" s="64">
        <v>43367</v>
      </c>
      <c r="Q220" s="64">
        <v>43639</v>
      </c>
      <c r="R220" s="66">
        <v>274.77999999999997</v>
      </c>
      <c r="S220" s="67">
        <v>54593.29</v>
      </c>
      <c r="T220" s="67">
        <v>54593.29</v>
      </c>
      <c r="U220" s="67">
        <v>54593.29</v>
      </c>
      <c r="V220" s="67">
        <v>54593.29</v>
      </c>
      <c r="W220" s="67">
        <v>25476.87</v>
      </c>
      <c r="X220" s="67"/>
      <c r="Y220" s="67"/>
      <c r="Z220" s="67"/>
      <c r="AA220" s="67"/>
      <c r="AB220" s="67"/>
      <c r="AC220" s="67"/>
      <c r="AD220" s="67"/>
      <c r="AE220" s="67">
        <v>54593.29</v>
      </c>
      <c r="AF220" s="67">
        <v>54593.29</v>
      </c>
      <c r="AG220" s="67">
        <v>54593.29</v>
      </c>
      <c r="AH220" s="67">
        <v>54593.29</v>
      </c>
      <c r="AI220" s="67">
        <v>25476.87</v>
      </c>
      <c r="AJ220" s="67">
        <v>0</v>
      </c>
      <c r="AK220" s="67">
        <v>0</v>
      </c>
      <c r="AL220" s="67">
        <v>0</v>
      </c>
      <c r="AM220" s="67">
        <v>0</v>
      </c>
      <c r="AN220" s="67">
        <v>0</v>
      </c>
      <c r="AO220" s="67">
        <v>0</v>
      </c>
      <c r="AP220" s="67">
        <v>0</v>
      </c>
      <c r="AQ220" s="61">
        <f t="shared" si="15"/>
        <v>243850.03</v>
      </c>
      <c r="AR220" s="67">
        <f>AVERAGE(AE220:AI220)</f>
        <v>48770.006000000001</v>
      </c>
      <c r="AS220" s="66">
        <f t="shared" si="17"/>
        <v>585240.07200000004</v>
      </c>
      <c r="AT220" s="70"/>
      <c r="AU220" s="68"/>
      <c r="AV220" s="68"/>
    </row>
    <row r="221" spans="1:48" s="61" customFormat="1" ht="15.75" customHeight="1" x14ac:dyDescent="0.15">
      <c r="A221" s="61">
        <v>219</v>
      </c>
      <c r="B221" s="61" t="s">
        <v>910</v>
      </c>
      <c r="C221" s="62" t="s">
        <v>1251</v>
      </c>
      <c r="D221" s="62" t="s">
        <v>1252</v>
      </c>
      <c r="E221" s="61" t="s">
        <v>686</v>
      </c>
      <c r="F221" s="61" t="s">
        <v>1168</v>
      </c>
      <c r="G221" s="61" t="s">
        <v>1066</v>
      </c>
      <c r="H221" s="61" t="s">
        <v>985</v>
      </c>
      <c r="I221" s="61" t="s">
        <v>102</v>
      </c>
      <c r="J221" s="61" t="s">
        <v>41</v>
      </c>
      <c r="K221" s="61">
        <v>3966.68</v>
      </c>
      <c r="L221" s="64">
        <v>42637</v>
      </c>
      <c r="M221" s="64">
        <v>44462</v>
      </c>
      <c r="N221" s="64">
        <v>44462</v>
      </c>
      <c r="O221" s="65"/>
      <c r="P221" s="64">
        <v>43367</v>
      </c>
      <c r="Q221" s="64">
        <v>43731</v>
      </c>
      <c r="R221" s="66">
        <v>51.5</v>
      </c>
      <c r="S221" s="67">
        <v>204284.02</v>
      </c>
      <c r="T221" s="67">
        <v>204284.02</v>
      </c>
      <c r="U221" s="67">
        <v>204284.02</v>
      </c>
      <c r="V221" s="67">
        <v>204284.02</v>
      </c>
      <c r="W221" s="67">
        <v>204284.02</v>
      </c>
      <c r="X221" s="67">
        <v>204284.02</v>
      </c>
      <c r="Y221" s="67">
        <v>204284.02</v>
      </c>
      <c r="Z221" s="67">
        <v>204284.02</v>
      </c>
      <c r="AA221" s="67">
        <v>205718.63593333299</v>
      </c>
      <c r="AB221" s="67">
        <v>210432.37</v>
      </c>
      <c r="AC221" s="67">
        <v>210432.37</v>
      </c>
      <c r="AD221" s="67">
        <v>210432.37</v>
      </c>
      <c r="AE221" s="67">
        <v>204284.02</v>
      </c>
      <c r="AF221" s="67">
        <v>204284.02</v>
      </c>
      <c r="AG221" s="67">
        <v>204284.02</v>
      </c>
      <c r="AH221" s="67">
        <v>204284.02</v>
      </c>
      <c r="AI221" s="67">
        <v>204284.02</v>
      </c>
      <c r="AJ221" s="67">
        <v>204284.02</v>
      </c>
      <c r="AK221" s="67">
        <v>204284.02</v>
      </c>
      <c r="AL221" s="67">
        <v>204284.02</v>
      </c>
      <c r="AM221" s="67">
        <v>205718.63593333299</v>
      </c>
      <c r="AN221" s="67">
        <v>210432.37</v>
      </c>
      <c r="AO221" s="67">
        <v>210432.37</v>
      </c>
      <c r="AP221" s="67">
        <v>210432.37</v>
      </c>
      <c r="AQ221" s="61">
        <f t="shared" si="15"/>
        <v>2471287.9059333331</v>
      </c>
      <c r="AR221" s="67">
        <f>AVERAGE(AE221:AP221)</f>
        <v>205940.65882777775</v>
      </c>
      <c r="AS221" s="66">
        <f t="shared" si="17"/>
        <v>2471287.9059333331</v>
      </c>
      <c r="AU221" s="68"/>
      <c r="AV221" s="68"/>
    </row>
    <row r="222" spans="1:48" s="61" customFormat="1" ht="15.75" customHeight="1" x14ac:dyDescent="0.15">
      <c r="A222" s="61">
        <v>220</v>
      </c>
      <c r="B222" s="61" t="s">
        <v>910</v>
      </c>
      <c r="C222" s="62" t="s">
        <v>1253</v>
      </c>
      <c r="D222" s="62" t="s">
        <v>1254</v>
      </c>
      <c r="E222" s="61" t="s">
        <v>689</v>
      </c>
      <c r="F222" s="61" t="s">
        <v>1168</v>
      </c>
      <c r="G222" s="61" t="s">
        <v>947</v>
      </c>
      <c r="H222" s="61" t="s">
        <v>952</v>
      </c>
      <c r="I222" s="61" t="s">
        <v>102</v>
      </c>
      <c r="J222" s="61" t="s">
        <v>64</v>
      </c>
      <c r="K222" s="61">
        <v>10325.129999999999</v>
      </c>
      <c r="L222" s="64">
        <v>42637</v>
      </c>
      <c r="M222" s="64">
        <v>49941</v>
      </c>
      <c r="N222" s="64">
        <v>49941</v>
      </c>
      <c r="O222" s="65"/>
      <c r="P222" s="64"/>
      <c r="Q222" s="64"/>
      <c r="R222" s="66"/>
      <c r="S222" s="67">
        <v>70017.31</v>
      </c>
      <c r="T222" s="67">
        <v>200776.28</v>
      </c>
      <c r="U222" s="67">
        <v>68477.14</v>
      </c>
      <c r="V222" s="67">
        <v>94998.34</v>
      </c>
      <c r="W222" s="67">
        <v>64642.080000000002</v>
      </c>
      <c r="X222" s="67"/>
      <c r="Y222" s="67"/>
      <c r="Z222" s="67"/>
      <c r="AA222" s="67"/>
      <c r="AB222" s="67"/>
      <c r="AC222" s="67"/>
      <c r="AD222" s="67"/>
      <c r="AE222" s="67">
        <v>70017.31</v>
      </c>
      <c r="AF222" s="67">
        <v>200776.28</v>
      </c>
      <c r="AG222" s="67">
        <v>68477.14</v>
      </c>
      <c r="AH222" s="67">
        <v>94998.34</v>
      </c>
      <c r="AI222" s="67">
        <v>64642.080000000002</v>
      </c>
      <c r="AJ222" s="67">
        <v>0</v>
      </c>
      <c r="AK222" s="67">
        <v>0</v>
      </c>
      <c r="AL222" s="67">
        <v>0</v>
      </c>
      <c r="AM222" s="67">
        <v>0</v>
      </c>
      <c r="AN222" s="67">
        <v>0</v>
      </c>
      <c r="AO222" s="67">
        <v>0</v>
      </c>
      <c r="AP222" s="67">
        <v>0</v>
      </c>
      <c r="AQ222" s="61">
        <f t="shared" si="15"/>
        <v>498911.14999999997</v>
      </c>
      <c r="AR222" s="67">
        <f>AVERAGE(AE222:AI222)</f>
        <v>99782.23</v>
      </c>
      <c r="AS222" s="66">
        <f t="shared" si="17"/>
        <v>1197386.76</v>
      </c>
    </row>
    <row r="223" spans="1:48" s="61" customFormat="1" ht="15.75" customHeight="1" x14ac:dyDescent="0.15">
      <c r="A223" s="61">
        <v>221</v>
      </c>
      <c r="B223" s="63" t="s">
        <v>42</v>
      </c>
      <c r="C223" s="62" t="s">
        <v>1255</v>
      </c>
      <c r="D223" s="62" t="s">
        <v>691</v>
      </c>
      <c r="E223" s="61" t="s">
        <v>692</v>
      </c>
      <c r="F223" s="61" t="s">
        <v>913</v>
      </c>
      <c r="G223" s="61" t="s">
        <v>932</v>
      </c>
      <c r="H223" s="61" t="s">
        <v>914</v>
      </c>
      <c r="I223" s="61" t="s">
        <v>40</v>
      </c>
      <c r="J223" s="61" t="s">
        <v>41</v>
      </c>
      <c r="K223" s="61">
        <v>211.58</v>
      </c>
      <c r="L223" s="64">
        <v>42637</v>
      </c>
      <c r="M223" s="64">
        <v>43639</v>
      </c>
      <c r="N223" s="64">
        <v>43585</v>
      </c>
      <c r="O223" s="65"/>
      <c r="P223" s="64">
        <v>43367</v>
      </c>
      <c r="Q223" s="64">
        <v>43639</v>
      </c>
      <c r="R223" s="66">
        <v>246.15</v>
      </c>
      <c r="S223" s="67">
        <v>52080.42</v>
      </c>
      <c r="T223" s="67">
        <v>52080.42</v>
      </c>
      <c r="U223" s="67">
        <v>52080.42</v>
      </c>
      <c r="V223" s="67">
        <v>52080.42</v>
      </c>
      <c r="W223" s="67"/>
      <c r="X223" s="67"/>
      <c r="Y223" s="67"/>
      <c r="Z223" s="67"/>
      <c r="AA223" s="67"/>
      <c r="AB223" s="67"/>
      <c r="AC223" s="67"/>
      <c r="AD223" s="67"/>
      <c r="AE223" s="67">
        <v>52080.42</v>
      </c>
      <c r="AF223" s="67">
        <v>52080.42</v>
      </c>
      <c r="AG223" s="67">
        <v>52080.42</v>
      </c>
      <c r="AH223" s="67">
        <v>52080.42</v>
      </c>
      <c r="AI223" s="67">
        <v>0</v>
      </c>
      <c r="AJ223" s="67">
        <v>0</v>
      </c>
      <c r="AK223" s="67">
        <v>0</v>
      </c>
      <c r="AL223" s="67">
        <v>0</v>
      </c>
      <c r="AM223" s="67">
        <v>0</v>
      </c>
      <c r="AN223" s="67">
        <v>0</v>
      </c>
      <c r="AO223" s="67">
        <v>0</v>
      </c>
      <c r="AP223" s="67">
        <v>0</v>
      </c>
      <c r="AQ223" s="61">
        <f t="shared" si="15"/>
        <v>208321.68</v>
      </c>
      <c r="AR223" s="67">
        <f>AVERAGE(AE223:AH223)</f>
        <v>52080.42</v>
      </c>
      <c r="AS223" s="66">
        <f t="shared" si="17"/>
        <v>624965.04</v>
      </c>
      <c r="AT223" s="70"/>
      <c r="AU223" s="68"/>
      <c r="AV223" s="68"/>
    </row>
    <row r="224" spans="1:48" s="61" customFormat="1" ht="15.75" customHeight="1" x14ac:dyDescent="0.15">
      <c r="A224" s="61">
        <v>222</v>
      </c>
      <c r="B224" s="61" t="s">
        <v>910</v>
      </c>
      <c r="C224" s="62" t="s">
        <v>1256</v>
      </c>
      <c r="D224" s="62" t="s">
        <v>1257</v>
      </c>
      <c r="E224" s="61" t="s">
        <v>695</v>
      </c>
      <c r="F224" s="61" t="s">
        <v>913</v>
      </c>
      <c r="G224" s="61" t="s">
        <v>932</v>
      </c>
      <c r="H224" s="61" t="s">
        <v>916</v>
      </c>
      <c r="I224" s="61" t="s">
        <v>40</v>
      </c>
      <c r="J224" s="61" t="s">
        <v>64</v>
      </c>
      <c r="K224" s="61">
        <v>885.03</v>
      </c>
      <c r="L224" s="64">
        <v>42637</v>
      </c>
      <c r="M224" s="64">
        <v>44309</v>
      </c>
      <c r="N224" s="64">
        <v>44309</v>
      </c>
      <c r="O224" s="65"/>
      <c r="P224" s="64">
        <v>43367</v>
      </c>
      <c r="Q224" s="64">
        <v>43731</v>
      </c>
      <c r="R224" s="66">
        <v>99.224997999999999</v>
      </c>
      <c r="S224" s="67">
        <v>87817.1</v>
      </c>
      <c r="T224" s="67">
        <v>87817.1</v>
      </c>
      <c r="U224" s="67">
        <v>87817.1</v>
      </c>
      <c r="V224" s="67">
        <v>87817.1</v>
      </c>
      <c r="W224" s="67">
        <v>87817.1</v>
      </c>
      <c r="X224" s="67">
        <v>87817.1</v>
      </c>
      <c r="Y224" s="67">
        <v>87817.1</v>
      </c>
      <c r="Z224" s="67">
        <v>87817.1</v>
      </c>
      <c r="AA224" s="67">
        <v>88842.41</v>
      </c>
      <c r="AB224" s="67">
        <v>92211.28</v>
      </c>
      <c r="AC224" s="67">
        <v>92211.28</v>
      </c>
      <c r="AD224" s="67">
        <v>92211.28</v>
      </c>
      <c r="AE224" s="67">
        <v>87817.1</v>
      </c>
      <c r="AF224" s="67">
        <v>87817.1</v>
      </c>
      <c r="AG224" s="67">
        <v>87817.1</v>
      </c>
      <c r="AH224" s="67">
        <v>73180.916670010003</v>
      </c>
      <c r="AI224" s="67">
        <v>73180.916670010003</v>
      </c>
      <c r="AJ224" s="67">
        <v>73180.916670010003</v>
      </c>
      <c r="AK224" s="67">
        <v>73180.178849999997</v>
      </c>
      <c r="AL224" s="67">
        <v>73180.178849999997</v>
      </c>
      <c r="AM224" s="67">
        <v>88842.41</v>
      </c>
      <c r="AN224" s="67">
        <v>92211.28</v>
      </c>
      <c r="AO224" s="67">
        <v>92211.28</v>
      </c>
      <c r="AP224" s="67">
        <v>92211.28</v>
      </c>
      <c r="AQ224" s="61">
        <f t="shared" si="15"/>
        <v>994830.65771003021</v>
      </c>
      <c r="AR224" s="67">
        <f>AVERAGE(AE224:AP224)</f>
        <v>82902.554809169189</v>
      </c>
      <c r="AS224" s="66">
        <f t="shared" si="17"/>
        <v>994830.65771003021</v>
      </c>
      <c r="AV224" s="68"/>
    </row>
    <row r="225" spans="1:48" s="61" customFormat="1" ht="15.75" customHeight="1" x14ac:dyDescent="0.15">
      <c r="A225" s="61">
        <v>223</v>
      </c>
      <c r="B225" s="63" t="s">
        <v>42</v>
      </c>
      <c r="C225" s="62" t="s">
        <v>1258</v>
      </c>
      <c r="D225" s="62" t="s">
        <v>1259</v>
      </c>
      <c r="E225" s="61" t="s">
        <v>698</v>
      </c>
      <c r="F225" s="61" t="s">
        <v>913</v>
      </c>
      <c r="G225" s="61" t="s">
        <v>932</v>
      </c>
      <c r="H225" s="61" t="s">
        <v>916</v>
      </c>
      <c r="I225" s="61" t="s">
        <v>102</v>
      </c>
      <c r="J225" s="61" t="s">
        <v>64</v>
      </c>
      <c r="K225" s="61">
        <v>241.91</v>
      </c>
      <c r="L225" s="64">
        <v>42637</v>
      </c>
      <c r="M225" s="64">
        <v>44309</v>
      </c>
      <c r="N225" s="64">
        <v>43555</v>
      </c>
      <c r="O225" s="65"/>
      <c r="P225" s="64">
        <v>43367</v>
      </c>
      <c r="Q225" s="64">
        <v>43731</v>
      </c>
      <c r="R225" s="66">
        <v>198.45</v>
      </c>
      <c r="S225" s="67">
        <v>48007.040000000001</v>
      </c>
      <c r="T225" s="67">
        <v>48007.040000000001</v>
      </c>
      <c r="U225" s="67">
        <v>48007.040000000001</v>
      </c>
      <c r="V225" s="67"/>
      <c r="W225" s="67"/>
      <c r="X225" s="67"/>
      <c r="Y225" s="67"/>
      <c r="Z225" s="67"/>
      <c r="AA225" s="67"/>
      <c r="AB225" s="67"/>
      <c r="AC225" s="67"/>
      <c r="AD225" s="67"/>
      <c r="AE225" s="67">
        <v>48007.040000000001</v>
      </c>
      <c r="AF225" s="67">
        <v>48007.040000000001</v>
      </c>
      <c r="AG225" s="67">
        <v>48007.040000000001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1">
        <f t="shared" si="15"/>
        <v>144021.12</v>
      </c>
      <c r="AR225" s="67">
        <f>AVERAGE(AE225:AG225)</f>
        <v>48007.040000000001</v>
      </c>
      <c r="AS225" s="66">
        <f t="shared" si="17"/>
        <v>576084.47999999998</v>
      </c>
      <c r="AT225" s="70"/>
      <c r="AV225" s="68"/>
    </row>
    <row r="226" spans="1:48" s="61" customFormat="1" ht="15.75" customHeight="1" x14ac:dyDescent="0.15">
      <c r="A226" s="61">
        <v>224</v>
      </c>
      <c r="B226" s="61" t="s">
        <v>42</v>
      </c>
      <c r="C226" s="62" t="s">
        <v>1260</v>
      </c>
      <c r="D226" s="62" t="s">
        <v>1261</v>
      </c>
      <c r="E226" s="61" t="s">
        <v>701</v>
      </c>
      <c r="F226" s="61" t="s">
        <v>913</v>
      </c>
      <c r="G226" s="61" t="s">
        <v>932</v>
      </c>
      <c r="H226" s="61" t="s">
        <v>916</v>
      </c>
      <c r="I226" s="61" t="s">
        <v>40</v>
      </c>
      <c r="J226" s="61" t="s">
        <v>47</v>
      </c>
      <c r="K226" s="61">
        <v>111.55</v>
      </c>
      <c r="L226" s="64">
        <v>42637</v>
      </c>
      <c r="M226" s="64">
        <v>43639</v>
      </c>
      <c r="N226" s="64">
        <v>43639</v>
      </c>
      <c r="O226" s="65"/>
      <c r="P226" s="64">
        <v>43367</v>
      </c>
      <c r="Q226" s="64">
        <v>43639</v>
      </c>
      <c r="R226" s="66">
        <v>242.55</v>
      </c>
      <c r="S226" s="67">
        <v>27056.45</v>
      </c>
      <c r="T226" s="67">
        <v>27056.45</v>
      </c>
      <c r="U226" s="67">
        <v>27056.45</v>
      </c>
      <c r="V226" s="67">
        <v>27056.45</v>
      </c>
      <c r="W226" s="67">
        <v>27056.45</v>
      </c>
      <c r="X226" s="67">
        <v>20743.28</v>
      </c>
      <c r="Y226" s="67"/>
      <c r="Z226" s="67"/>
      <c r="AA226" s="67"/>
      <c r="AB226" s="67"/>
      <c r="AC226" s="67"/>
      <c r="AD226" s="67"/>
      <c r="AE226" s="67">
        <v>27056.45</v>
      </c>
      <c r="AF226" s="67">
        <v>27056.45</v>
      </c>
      <c r="AG226" s="67">
        <v>27056.45</v>
      </c>
      <c r="AH226" s="67">
        <v>27056.45</v>
      </c>
      <c r="AI226" s="67">
        <v>27056.45</v>
      </c>
      <c r="AJ226" s="67">
        <v>20743.28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1">
        <f t="shared" si="15"/>
        <v>156025.53</v>
      </c>
      <c r="AR226" s="67">
        <f>AVERAGE(AE226:AJ226)</f>
        <v>26004.255000000001</v>
      </c>
      <c r="AS226" s="66">
        <f t="shared" si="17"/>
        <v>312051.06</v>
      </c>
      <c r="AT226" s="70"/>
      <c r="AV226" s="68"/>
    </row>
    <row r="227" spans="1:48" s="61" customFormat="1" ht="15.75" customHeight="1" x14ac:dyDescent="0.15">
      <c r="A227" s="61">
        <v>225</v>
      </c>
      <c r="B227" s="61" t="s">
        <v>42</v>
      </c>
      <c r="C227" s="62" t="s">
        <v>1262</v>
      </c>
      <c r="D227" s="69" t="s">
        <v>703</v>
      </c>
      <c r="E227" s="61" t="s">
        <v>704</v>
      </c>
      <c r="F227" s="61" t="s">
        <v>913</v>
      </c>
      <c r="G227" s="61" t="s">
        <v>932</v>
      </c>
      <c r="H227" s="61" t="s">
        <v>914</v>
      </c>
      <c r="I227" s="61" t="s">
        <v>40</v>
      </c>
      <c r="J227" s="61" t="s">
        <v>47</v>
      </c>
      <c r="K227" s="61">
        <v>101.85</v>
      </c>
      <c r="L227" s="64">
        <v>42637</v>
      </c>
      <c r="M227" s="64">
        <v>43639</v>
      </c>
      <c r="N227" s="64">
        <v>43639</v>
      </c>
      <c r="O227" s="65"/>
      <c r="P227" s="64">
        <v>43367</v>
      </c>
      <c r="Q227" s="64">
        <v>43639</v>
      </c>
      <c r="R227" s="66">
        <v>251.88</v>
      </c>
      <c r="S227" s="67">
        <v>25653.98</v>
      </c>
      <c r="T227" s="67">
        <v>25653.98</v>
      </c>
      <c r="U227" s="67">
        <v>25653.98</v>
      </c>
      <c r="V227" s="67">
        <v>25653.98</v>
      </c>
      <c r="W227" s="67">
        <v>25653.98</v>
      </c>
      <c r="X227" s="67">
        <v>19668.05</v>
      </c>
      <c r="Y227" s="67"/>
      <c r="Z227" s="67"/>
      <c r="AA227" s="67"/>
      <c r="AB227" s="67"/>
      <c r="AC227" s="67"/>
      <c r="AD227" s="67"/>
      <c r="AE227" s="67">
        <v>25653.98</v>
      </c>
      <c r="AF227" s="67">
        <v>25653.98</v>
      </c>
      <c r="AG227" s="67">
        <v>25653.98</v>
      </c>
      <c r="AH227" s="67">
        <v>25653.98</v>
      </c>
      <c r="AI227" s="67">
        <v>25653.98</v>
      </c>
      <c r="AJ227" s="67">
        <v>19668.05</v>
      </c>
      <c r="AK227" s="67">
        <v>0</v>
      </c>
      <c r="AL227" s="67">
        <v>0</v>
      </c>
      <c r="AM227" s="67">
        <v>0</v>
      </c>
      <c r="AN227" s="67">
        <v>0</v>
      </c>
      <c r="AO227" s="67">
        <v>0</v>
      </c>
      <c r="AP227" s="67">
        <v>0</v>
      </c>
      <c r="AQ227" s="61">
        <f t="shared" si="15"/>
        <v>147937.94999999998</v>
      </c>
      <c r="AR227" s="67">
        <f>AVERAGE(AE227:AJ227)</f>
        <v>24656.324999999997</v>
      </c>
      <c r="AS227" s="66">
        <f t="shared" si="17"/>
        <v>295875.89999999997</v>
      </c>
      <c r="AT227" s="70"/>
      <c r="AV227" s="68"/>
    </row>
    <row r="228" spans="1:48" s="61" customFormat="1" ht="15.75" customHeight="1" x14ac:dyDescent="0.15">
      <c r="A228" s="61">
        <v>226</v>
      </c>
      <c r="B228" s="61" t="s">
        <v>42</v>
      </c>
      <c r="C228" s="62" t="s">
        <v>1263</v>
      </c>
      <c r="D228" s="62" t="s">
        <v>1264</v>
      </c>
      <c r="E228" s="61" t="s">
        <v>707</v>
      </c>
      <c r="F228" s="61" t="s">
        <v>913</v>
      </c>
      <c r="G228" s="61" t="s">
        <v>932</v>
      </c>
      <c r="H228" s="61" t="s">
        <v>985</v>
      </c>
      <c r="I228" s="61" t="s">
        <v>40</v>
      </c>
      <c r="J228" s="61" t="s">
        <v>41</v>
      </c>
      <c r="K228" s="61">
        <v>444.12</v>
      </c>
      <c r="L228" s="64">
        <v>42637</v>
      </c>
      <c r="M228" s="64">
        <v>43639</v>
      </c>
      <c r="N228" s="64">
        <v>43639</v>
      </c>
      <c r="O228" s="65"/>
      <c r="P228" s="64">
        <v>43367</v>
      </c>
      <c r="Q228" s="64">
        <v>43639</v>
      </c>
      <c r="R228" s="66">
        <v>97.32</v>
      </c>
      <c r="S228" s="67">
        <v>43221.760000000002</v>
      </c>
      <c r="T228" s="67">
        <v>43221.760000000002</v>
      </c>
      <c r="U228" s="67">
        <v>43221.760000000002</v>
      </c>
      <c r="V228" s="67">
        <v>43221.760000000002</v>
      </c>
      <c r="W228" s="67">
        <v>43221.760000000002</v>
      </c>
      <c r="X228" s="67">
        <v>33136.68</v>
      </c>
      <c r="Y228" s="67"/>
      <c r="Z228" s="67"/>
      <c r="AA228" s="67"/>
      <c r="AB228" s="67"/>
      <c r="AC228" s="67"/>
      <c r="AD228" s="67"/>
      <c r="AE228" s="67">
        <v>43221.760000000002</v>
      </c>
      <c r="AF228" s="67">
        <v>43221.760000000002</v>
      </c>
      <c r="AG228" s="67">
        <v>43221.760000000002</v>
      </c>
      <c r="AH228" s="67">
        <v>43221.760000000002</v>
      </c>
      <c r="AI228" s="67">
        <v>43221.760000000002</v>
      </c>
      <c r="AJ228" s="67">
        <v>33136.68</v>
      </c>
      <c r="AK228" s="67">
        <v>0</v>
      </c>
      <c r="AL228" s="67">
        <v>0</v>
      </c>
      <c r="AM228" s="67">
        <v>0</v>
      </c>
      <c r="AN228" s="67">
        <v>0</v>
      </c>
      <c r="AO228" s="67">
        <v>0</v>
      </c>
      <c r="AP228" s="67">
        <v>0</v>
      </c>
      <c r="AQ228" s="61">
        <f t="shared" si="15"/>
        <v>249245.48</v>
      </c>
      <c r="AR228" s="67">
        <f>AVERAGE(AE228:AJ228)</f>
        <v>41540.913333333338</v>
      </c>
      <c r="AS228" s="66">
        <f t="shared" si="17"/>
        <v>498490.96000000008</v>
      </c>
      <c r="AT228" s="70"/>
      <c r="AU228" s="68"/>
      <c r="AV228" s="68"/>
    </row>
    <row r="229" spans="1:48" s="61" customFormat="1" ht="15.75" customHeight="1" x14ac:dyDescent="0.15">
      <c r="A229" s="61">
        <v>227</v>
      </c>
      <c r="B229" s="61" t="s">
        <v>910</v>
      </c>
      <c r="C229" s="62" t="s">
        <v>1265</v>
      </c>
      <c r="D229" s="62" t="s">
        <v>1266</v>
      </c>
      <c r="E229" s="61" t="s">
        <v>710</v>
      </c>
      <c r="F229" s="61" t="s">
        <v>913</v>
      </c>
      <c r="G229" s="61" t="s">
        <v>932</v>
      </c>
      <c r="H229" s="61" t="s">
        <v>985</v>
      </c>
      <c r="I229" s="61" t="s">
        <v>40</v>
      </c>
      <c r="J229" s="61" t="s">
        <v>41</v>
      </c>
      <c r="K229" s="61">
        <v>476.66</v>
      </c>
      <c r="L229" s="64">
        <v>42637</v>
      </c>
      <c r="M229" s="64">
        <v>44309</v>
      </c>
      <c r="N229" s="64">
        <v>44309</v>
      </c>
      <c r="O229" s="65"/>
      <c r="P229" s="64">
        <v>43367</v>
      </c>
      <c r="Q229" s="64">
        <v>43731</v>
      </c>
      <c r="R229" s="66">
        <v>85.87</v>
      </c>
      <c r="S229" s="67">
        <v>40930.79</v>
      </c>
      <c r="T229" s="67">
        <v>40930.79</v>
      </c>
      <c r="U229" s="67">
        <v>40930.79</v>
      </c>
      <c r="V229" s="67">
        <v>40930.79</v>
      </c>
      <c r="W229" s="67">
        <v>40930.79</v>
      </c>
      <c r="X229" s="67">
        <v>40930.79</v>
      </c>
      <c r="Y229" s="67">
        <v>40930.79</v>
      </c>
      <c r="Z229" s="67">
        <v>40930.79</v>
      </c>
      <c r="AA229" s="67">
        <v>41599.230000000003</v>
      </c>
      <c r="AB229" s="67">
        <v>43795.519999999997</v>
      </c>
      <c r="AC229" s="67">
        <v>43795.519999999997</v>
      </c>
      <c r="AD229" s="67">
        <v>43795.519999999997</v>
      </c>
      <c r="AE229" s="67">
        <v>40930.79</v>
      </c>
      <c r="AF229" s="67">
        <v>40930.79</v>
      </c>
      <c r="AG229" s="67">
        <v>40930.79</v>
      </c>
      <c r="AH229" s="67">
        <v>40930.79</v>
      </c>
      <c r="AI229" s="67">
        <v>40930.79</v>
      </c>
      <c r="AJ229" s="67">
        <v>40930.79</v>
      </c>
      <c r="AK229" s="67">
        <v>40930.79</v>
      </c>
      <c r="AL229" s="67">
        <v>40930.79</v>
      </c>
      <c r="AM229" s="67">
        <v>41599.230000000003</v>
      </c>
      <c r="AN229" s="67">
        <v>43795.519999999997</v>
      </c>
      <c r="AO229" s="67">
        <v>43795.519999999997</v>
      </c>
      <c r="AP229" s="67">
        <v>43795.519999999997</v>
      </c>
      <c r="AQ229" s="61">
        <f t="shared" si="15"/>
        <v>500432.11000000004</v>
      </c>
      <c r="AR229" s="67">
        <f>AVERAGE(AE229:AP229)</f>
        <v>41702.675833333335</v>
      </c>
      <c r="AS229" s="66">
        <f t="shared" si="17"/>
        <v>500432.11</v>
      </c>
      <c r="AU229" s="68"/>
      <c r="AV229" s="68"/>
    </row>
    <row r="230" spans="1:48" s="61" customFormat="1" ht="15.75" customHeight="1" x14ac:dyDescent="0.15">
      <c r="A230" s="61">
        <v>228</v>
      </c>
      <c r="B230" s="61" t="s">
        <v>910</v>
      </c>
      <c r="C230" s="62" t="s">
        <v>1267</v>
      </c>
      <c r="D230" s="62" t="s">
        <v>1268</v>
      </c>
      <c r="E230" s="61" t="s">
        <v>713</v>
      </c>
      <c r="F230" s="61" t="s">
        <v>913</v>
      </c>
      <c r="G230" s="61" t="s">
        <v>932</v>
      </c>
      <c r="H230" s="61" t="s">
        <v>916</v>
      </c>
      <c r="I230" s="61" t="s">
        <v>40</v>
      </c>
      <c r="J230" s="61" t="s">
        <v>64</v>
      </c>
      <c r="K230" s="61">
        <v>358.9</v>
      </c>
      <c r="L230" s="64">
        <v>42637</v>
      </c>
      <c r="M230" s="64">
        <v>44309</v>
      </c>
      <c r="N230" s="64">
        <v>44309</v>
      </c>
      <c r="O230" s="65"/>
      <c r="P230" s="64">
        <v>43367</v>
      </c>
      <c r="Q230" s="64">
        <v>43731</v>
      </c>
      <c r="R230" s="66">
        <v>165.38</v>
      </c>
      <c r="S230" s="67">
        <v>59354.879999999997</v>
      </c>
      <c r="T230" s="67">
        <v>59354.879999999997</v>
      </c>
      <c r="U230" s="67">
        <v>59354.879999999997</v>
      </c>
      <c r="V230" s="67">
        <v>59354.879999999997</v>
      </c>
      <c r="W230" s="67">
        <v>59354.879999999997</v>
      </c>
      <c r="X230" s="67">
        <v>59354.879999999997</v>
      </c>
      <c r="Y230" s="67">
        <v>59354.879999999997</v>
      </c>
      <c r="Z230" s="67">
        <v>59354.879999999997</v>
      </c>
      <c r="AA230" s="67">
        <v>60047.44</v>
      </c>
      <c r="AB230" s="67">
        <v>62322.99</v>
      </c>
      <c r="AC230" s="67">
        <v>62322.99</v>
      </c>
      <c r="AD230" s="67">
        <v>62322.99</v>
      </c>
      <c r="AE230" s="67">
        <v>59354.879999999997</v>
      </c>
      <c r="AF230" s="67">
        <v>59354.879999999997</v>
      </c>
      <c r="AG230" s="67">
        <v>59354.879999999997</v>
      </c>
      <c r="AH230" s="67">
        <v>59354.879999999997</v>
      </c>
      <c r="AI230" s="67">
        <v>59354.879999999997</v>
      </c>
      <c r="AJ230" s="67">
        <v>59354.879999999997</v>
      </c>
      <c r="AK230" s="67">
        <v>49462.399666666701</v>
      </c>
      <c r="AL230" s="67">
        <v>49462.399666666701</v>
      </c>
      <c r="AM230" s="67">
        <v>50154.959666666698</v>
      </c>
      <c r="AN230" s="67">
        <v>62322.99</v>
      </c>
      <c r="AO230" s="67">
        <v>62322.99</v>
      </c>
      <c r="AP230" s="67">
        <v>62322.99</v>
      </c>
      <c r="AQ230" s="61">
        <f t="shared" si="15"/>
        <v>692178.00900000008</v>
      </c>
      <c r="AR230" s="67">
        <f>AVERAGE(AE230:AP230)</f>
        <v>57681.500750000007</v>
      </c>
      <c r="AS230" s="66">
        <f t="shared" si="17"/>
        <v>692178.00900000008</v>
      </c>
      <c r="AV230" s="68"/>
    </row>
    <row r="231" spans="1:48" s="61" customFormat="1" ht="15.75" customHeight="1" x14ac:dyDescent="0.15">
      <c r="A231" s="61">
        <v>229</v>
      </c>
      <c r="B231" s="61" t="s">
        <v>910</v>
      </c>
      <c r="C231" s="62" t="s">
        <v>1269</v>
      </c>
      <c r="D231" s="62" t="s">
        <v>1270</v>
      </c>
      <c r="E231" s="61" t="s">
        <v>716</v>
      </c>
      <c r="F231" s="61" t="s">
        <v>913</v>
      </c>
      <c r="G231" s="61" t="s">
        <v>932</v>
      </c>
      <c r="H231" s="61" t="s">
        <v>916</v>
      </c>
      <c r="I231" s="61" t="s">
        <v>102</v>
      </c>
      <c r="J231" s="61" t="s">
        <v>64</v>
      </c>
      <c r="K231" s="61">
        <v>415.75</v>
      </c>
      <c r="L231" s="64">
        <v>42637</v>
      </c>
      <c r="M231" s="64">
        <v>44309</v>
      </c>
      <c r="N231" s="64">
        <v>44309</v>
      </c>
      <c r="O231" s="65"/>
      <c r="P231" s="64">
        <v>43367</v>
      </c>
      <c r="Q231" s="64">
        <v>43731</v>
      </c>
      <c r="R231" s="66">
        <v>148.84</v>
      </c>
      <c r="S231" s="67">
        <v>61880.23</v>
      </c>
      <c r="T231" s="67">
        <v>61880.23</v>
      </c>
      <c r="U231" s="67">
        <v>61880.23</v>
      </c>
      <c r="V231" s="67">
        <v>61880.23</v>
      </c>
      <c r="W231" s="67">
        <v>61880.23</v>
      </c>
      <c r="X231" s="67">
        <v>61880.23</v>
      </c>
      <c r="Y231" s="67">
        <v>61880.23</v>
      </c>
      <c r="Z231" s="67">
        <v>61880.23</v>
      </c>
      <c r="AA231" s="67">
        <v>62601.97</v>
      </c>
      <c r="AB231" s="67">
        <v>64973.41</v>
      </c>
      <c r="AC231" s="67">
        <v>64973.41</v>
      </c>
      <c r="AD231" s="67">
        <v>64973.41</v>
      </c>
      <c r="AE231" s="67">
        <v>61880.23</v>
      </c>
      <c r="AF231" s="67">
        <v>61880.23</v>
      </c>
      <c r="AG231" s="67">
        <v>61880.23</v>
      </c>
      <c r="AH231" s="67">
        <v>51566.858333333301</v>
      </c>
      <c r="AI231" s="67">
        <v>51566.858333333301</v>
      </c>
      <c r="AJ231" s="67">
        <v>51566.858333333301</v>
      </c>
      <c r="AK231" s="67">
        <v>61880.23</v>
      </c>
      <c r="AL231" s="67">
        <v>61880.23</v>
      </c>
      <c r="AM231" s="67">
        <v>62601.97</v>
      </c>
      <c r="AN231" s="67">
        <v>64973.41</v>
      </c>
      <c r="AO231" s="67">
        <v>64973.41</v>
      </c>
      <c r="AP231" s="67">
        <v>64973.41</v>
      </c>
      <c r="AQ231" s="61">
        <f t="shared" si="15"/>
        <v>721623.92499999993</v>
      </c>
      <c r="AR231" s="67">
        <f>AVERAGE(AE231:AP231)</f>
        <v>60135.32708333333</v>
      </c>
      <c r="AS231" s="66">
        <f t="shared" si="17"/>
        <v>721623.92499999993</v>
      </c>
      <c r="AV231" s="68"/>
    </row>
    <row r="232" spans="1:48" s="61" customFormat="1" ht="15.75" customHeight="1" x14ac:dyDescent="0.15">
      <c r="A232" s="61">
        <v>230</v>
      </c>
      <c r="B232" s="63" t="s">
        <v>42</v>
      </c>
      <c r="C232" s="62" t="s">
        <v>1271</v>
      </c>
      <c r="D232" s="62" t="s">
        <v>1272</v>
      </c>
      <c r="E232" s="61" t="s">
        <v>719</v>
      </c>
      <c r="F232" s="61" t="s">
        <v>913</v>
      </c>
      <c r="G232" s="61" t="s">
        <v>932</v>
      </c>
      <c r="H232" s="61" t="s">
        <v>916</v>
      </c>
      <c r="I232" s="61" t="s">
        <v>40</v>
      </c>
      <c r="J232" s="61" t="s">
        <v>64</v>
      </c>
      <c r="K232" s="61">
        <v>336.35</v>
      </c>
      <c r="L232" s="64">
        <v>42963</v>
      </c>
      <c r="M232" s="64">
        <v>44309</v>
      </c>
      <c r="N232" s="64">
        <v>43616</v>
      </c>
      <c r="O232" s="65"/>
      <c r="P232" s="64">
        <v>43367</v>
      </c>
      <c r="Q232" s="64">
        <v>43731</v>
      </c>
      <c r="R232" s="66">
        <v>165.38</v>
      </c>
      <c r="S232" s="67">
        <v>55625.56</v>
      </c>
      <c r="T232" s="67">
        <v>55625.56</v>
      </c>
      <c r="U232" s="67">
        <v>55625.56</v>
      </c>
      <c r="V232" s="67">
        <v>55625.56</v>
      </c>
      <c r="W232" s="67">
        <v>55625.56</v>
      </c>
      <c r="X232" s="67"/>
      <c r="Y232" s="67"/>
      <c r="Z232" s="67"/>
      <c r="AA232" s="67"/>
      <c r="AB232" s="67"/>
      <c r="AC232" s="67"/>
      <c r="AD232" s="67"/>
      <c r="AE232" s="67">
        <v>55625.56</v>
      </c>
      <c r="AF232" s="67">
        <v>55625.56</v>
      </c>
      <c r="AG232" s="67">
        <v>55625.56</v>
      </c>
      <c r="AH232" s="67">
        <v>55625.56</v>
      </c>
      <c r="AI232" s="67">
        <v>55625.56</v>
      </c>
      <c r="AJ232" s="67">
        <v>0</v>
      </c>
      <c r="AK232" s="67">
        <v>0</v>
      </c>
      <c r="AL232" s="67">
        <v>0</v>
      </c>
      <c r="AM232" s="67">
        <v>0</v>
      </c>
      <c r="AN232" s="67">
        <v>0</v>
      </c>
      <c r="AO232" s="67">
        <v>0</v>
      </c>
      <c r="AP232" s="67">
        <v>0</v>
      </c>
      <c r="AQ232" s="61">
        <f t="shared" si="15"/>
        <v>278127.8</v>
      </c>
      <c r="AR232" s="67">
        <f>AVERAGE(AE232:AI232)</f>
        <v>55625.56</v>
      </c>
      <c r="AS232" s="66">
        <f t="shared" si="17"/>
        <v>667506.72</v>
      </c>
      <c r="AT232" s="70"/>
      <c r="AV232" s="68"/>
    </row>
    <row r="233" spans="1:48" s="61" customFormat="1" ht="15.75" customHeight="1" x14ac:dyDescent="0.15">
      <c r="A233" s="61">
        <v>231</v>
      </c>
      <c r="B233" s="61" t="s">
        <v>910</v>
      </c>
      <c r="C233" s="62" t="s">
        <v>1273</v>
      </c>
      <c r="D233" s="62" t="s">
        <v>1274</v>
      </c>
      <c r="E233" s="61" t="s">
        <v>722</v>
      </c>
      <c r="F233" s="61" t="s">
        <v>913</v>
      </c>
      <c r="G233" s="61" t="s">
        <v>932</v>
      </c>
      <c r="H233" s="61" t="s">
        <v>916</v>
      </c>
      <c r="I233" s="70" t="s">
        <v>102</v>
      </c>
      <c r="J233" s="61" t="s">
        <v>47</v>
      </c>
      <c r="K233" s="61">
        <v>58.16</v>
      </c>
      <c r="L233" s="64">
        <v>43466</v>
      </c>
      <c r="M233" s="64">
        <v>44196</v>
      </c>
      <c r="N233" s="64">
        <v>44196</v>
      </c>
      <c r="O233" s="64"/>
      <c r="P233" s="64">
        <v>43466</v>
      </c>
      <c r="Q233" s="64">
        <v>43830</v>
      </c>
      <c r="R233" s="66">
        <v>290</v>
      </c>
      <c r="S233" s="67">
        <v>16866.400000000001</v>
      </c>
      <c r="T233" s="67">
        <v>16866.400000000001</v>
      </c>
      <c r="U233" s="67">
        <v>16866.400000000001</v>
      </c>
      <c r="V233" s="67">
        <v>16866.400000000001</v>
      </c>
      <c r="W233" s="67">
        <v>16866.400000000001</v>
      </c>
      <c r="X233" s="67">
        <v>16866.400000000001</v>
      </c>
      <c r="Y233" s="67">
        <v>16866.400000000001</v>
      </c>
      <c r="Z233" s="67">
        <v>16866.400000000001</v>
      </c>
      <c r="AA233" s="67">
        <v>16866.400000000001</v>
      </c>
      <c r="AB233" s="67">
        <v>16866.400000000001</v>
      </c>
      <c r="AC233" s="67">
        <v>16866.400000000001</v>
      </c>
      <c r="AD233" s="67">
        <v>16866.400000000001</v>
      </c>
      <c r="AE233" s="67">
        <v>16866.400000000001</v>
      </c>
      <c r="AF233" s="67">
        <v>16866.400000000001</v>
      </c>
      <c r="AG233" s="67">
        <v>16866.400000000001</v>
      </c>
      <c r="AH233" s="67">
        <v>16866.400000000001</v>
      </c>
      <c r="AI233" s="67">
        <v>16866.400000000001</v>
      </c>
      <c r="AJ233" s="67">
        <v>16866.400000000001</v>
      </c>
      <c r="AK233" s="67">
        <v>16866.400000000001</v>
      </c>
      <c r="AL233" s="67">
        <v>16866.400000000001</v>
      </c>
      <c r="AM233" s="67">
        <v>16866.400000000001</v>
      </c>
      <c r="AN233" s="67">
        <v>16866.400000000001</v>
      </c>
      <c r="AO233" s="67">
        <v>16866.400000000001</v>
      </c>
      <c r="AP233" s="67">
        <v>16866.400000000001</v>
      </c>
      <c r="AQ233" s="61">
        <f t="shared" si="15"/>
        <v>202396.79999999996</v>
      </c>
      <c r="AR233" s="67">
        <f>AVERAGE(AE233:AP233)</f>
        <v>16866.399999999998</v>
      </c>
      <c r="AS233" s="66">
        <f t="shared" si="17"/>
        <v>202396.79999999999</v>
      </c>
      <c r="AV233" s="68"/>
    </row>
    <row r="234" spans="1:48" s="61" customFormat="1" ht="15.75" customHeight="1" x14ac:dyDescent="0.15">
      <c r="A234" s="61">
        <v>232</v>
      </c>
      <c r="B234" s="61" t="s">
        <v>42</v>
      </c>
      <c r="C234" s="62" t="s">
        <v>1275</v>
      </c>
      <c r="D234" s="62" t="s">
        <v>1276</v>
      </c>
      <c r="E234" s="61" t="s">
        <v>725</v>
      </c>
      <c r="F234" s="61" t="s">
        <v>913</v>
      </c>
      <c r="G234" s="61" t="s">
        <v>932</v>
      </c>
      <c r="H234" s="61" t="s">
        <v>914</v>
      </c>
      <c r="I234" s="61" t="s">
        <v>40</v>
      </c>
      <c r="J234" s="61" t="s">
        <v>41</v>
      </c>
      <c r="K234" s="61">
        <v>170.18</v>
      </c>
      <c r="L234" s="64">
        <v>42637</v>
      </c>
      <c r="M234" s="64">
        <v>43639</v>
      </c>
      <c r="N234" s="64">
        <v>43639</v>
      </c>
      <c r="O234" s="65"/>
      <c r="P234" s="64">
        <v>43367</v>
      </c>
      <c r="Q234" s="64">
        <v>43639</v>
      </c>
      <c r="R234" s="66">
        <v>206.08</v>
      </c>
      <c r="S234" s="67">
        <v>35070.69</v>
      </c>
      <c r="T234" s="67">
        <v>35070.69</v>
      </c>
      <c r="U234" s="67">
        <v>35070.69</v>
      </c>
      <c r="V234" s="67">
        <v>35070.69</v>
      </c>
      <c r="W234" s="67">
        <v>35070.69</v>
      </c>
      <c r="X234" s="67">
        <v>26887.53</v>
      </c>
      <c r="Y234" s="67"/>
      <c r="Z234" s="67"/>
      <c r="AA234" s="67"/>
      <c r="AB234" s="67"/>
      <c r="AC234" s="67"/>
      <c r="AD234" s="67"/>
      <c r="AE234" s="67">
        <v>35070.69</v>
      </c>
      <c r="AF234" s="67">
        <v>35070.69</v>
      </c>
      <c r="AG234" s="67">
        <v>35070.69</v>
      </c>
      <c r="AH234" s="67">
        <v>35070.69</v>
      </c>
      <c r="AI234" s="67">
        <v>35070.69</v>
      </c>
      <c r="AJ234" s="67">
        <v>26887.53</v>
      </c>
      <c r="AK234" s="67">
        <v>0</v>
      </c>
      <c r="AL234" s="67">
        <v>0</v>
      </c>
      <c r="AM234" s="67">
        <v>0</v>
      </c>
      <c r="AN234" s="67">
        <v>0</v>
      </c>
      <c r="AO234" s="67">
        <v>0</v>
      </c>
      <c r="AP234" s="67">
        <v>0</v>
      </c>
      <c r="AQ234" s="61">
        <f t="shared" si="15"/>
        <v>202240.98</v>
      </c>
      <c r="AR234" s="67">
        <f>AVERAGE(AE234:AJ234)</f>
        <v>33706.83</v>
      </c>
      <c r="AS234" s="66">
        <f t="shared" si="17"/>
        <v>404481.96</v>
      </c>
      <c r="AT234" s="70"/>
      <c r="AU234" s="68"/>
      <c r="AV234" s="68"/>
    </row>
    <row r="235" spans="1:48" s="61" customFormat="1" ht="15.75" customHeight="1" x14ac:dyDescent="0.15">
      <c r="A235" s="61">
        <v>233</v>
      </c>
      <c r="B235" s="61" t="s">
        <v>42</v>
      </c>
      <c r="C235" s="62" t="s">
        <v>1277</v>
      </c>
      <c r="D235" s="62" t="s">
        <v>1278</v>
      </c>
      <c r="E235" s="61" t="s">
        <v>728</v>
      </c>
      <c r="F235" s="61" t="s">
        <v>913</v>
      </c>
      <c r="G235" s="61" t="s">
        <v>932</v>
      </c>
      <c r="H235" s="61" t="s">
        <v>952</v>
      </c>
      <c r="I235" s="61" t="s">
        <v>40</v>
      </c>
      <c r="J235" s="61" t="s">
        <v>47</v>
      </c>
      <c r="K235" s="61">
        <v>60.7</v>
      </c>
      <c r="L235" s="64">
        <v>42637</v>
      </c>
      <c r="M235" s="64">
        <v>43639</v>
      </c>
      <c r="N235" s="64">
        <v>43639</v>
      </c>
      <c r="O235" s="65"/>
      <c r="P235" s="64">
        <v>43367</v>
      </c>
      <c r="Q235" s="64">
        <v>43639</v>
      </c>
      <c r="R235" s="66">
        <v>171.74</v>
      </c>
      <c r="S235" s="67">
        <v>10424.620000000001</v>
      </c>
      <c r="T235" s="67">
        <v>10424.620000000001</v>
      </c>
      <c r="U235" s="67">
        <v>10424.620000000001</v>
      </c>
      <c r="V235" s="67">
        <v>10424.620000000001</v>
      </c>
      <c r="W235" s="67">
        <v>10424.620000000001</v>
      </c>
      <c r="X235" s="67">
        <v>7992.21</v>
      </c>
      <c r="Y235" s="67"/>
      <c r="Z235" s="67"/>
      <c r="AA235" s="67"/>
      <c r="AB235" s="67"/>
      <c r="AC235" s="67"/>
      <c r="AD235" s="67"/>
      <c r="AE235" s="67">
        <v>6949.7473333333301</v>
      </c>
      <c r="AF235" s="67">
        <v>6949.7473333333301</v>
      </c>
      <c r="AG235" s="67">
        <v>6949.7473333333301</v>
      </c>
      <c r="AH235" s="67">
        <v>10424.620000000001</v>
      </c>
      <c r="AI235" s="67">
        <v>10424.620000000001</v>
      </c>
      <c r="AJ235" s="67">
        <v>7992.21</v>
      </c>
      <c r="AK235" s="67">
        <v>0</v>
      </c>
      <c r="AL235" s="67">
        <v>0</v>
      </c>
      <c r="AM235" s="67">
        <v>0</v>
      </c>
      <c r="AN235" s="67">
        <v>0</v>
      </c>
      <c r="AO235" s="67">
        <v>0</v>
      </c>
      <c r="AP235" s="67">
        <v>0</v>
      </c>
      <c r="AQ235" s="61">
        <f t="shared" si="15"/>
        <v>49690.691999999995</v>
      </c>
      <c r="AR235" s="67">
        <f>AVERAGE(AE235:AJ235)</f>
        <v>8281.7819999999992</v>
      </c>
      <c r="AS235" s="66">
        <f t="shared" si="17"/>
        <v>99381.383999999991</v>
      </c>
      <c r="AT235" s="70"/>
      <c r="AV235" s="68"/>
    </row>
    <row r="236" spans="1:48" s="61" customFormat="1" ht="15.75" customHeight="1" x14ac:dyDescent="0.15">
      <c r="A236" s="61">
        <v>234</v>
      </c>
      <c r="B236" s="61" t="s">
        <v>42</v>
      </c>
      <c r="C236" s="62" t="s">
        <v>1279</v>
      </c>
      <c r="D236" s="62" t="s">
        <v>1280</v>
      </c>
      <c r="E236" s="61" t="s">
        <v>731</v>
      </c>
      <c r="F236" s="61" t="s">
        <v>913</v>
      </c>
      <c r="G236" s="61" t="s">
        <v>932</v>
      </c>
      <c r="H236" s="61" t="s">
        <v>921</v>
      </c>
      <c r="I236" s="61" t="s">
        <v>40</v>
      </c>
      <c r="J236" s="61" t="s">
        <v>41</v>
      </c>
      <c r="K236" s="61">
        <v>182.5</v>
      </c>
      <c r="L236" s="64">
        <v>42637</v>
      </c>
      <c r="M236" s="64">
        <v>43639</v>
      </c>
      <c r="N236" s="64">
        <v>43639</v>
      </c>
      <c r="O236" s="65"/>
      <c r="P236" s="64">
        <v>43367</v>
      </c>
      <c r="Q236" s="64">
        <v>43639</v>
      </c>
      <c r="R236" s="66">
        <v>246.15</v>
      </c>
      <c r="S236" s="67">
        <v>44922.38</v>
      </c>
      <c r="T236" s="67">
        <v>44922.38</v>
      </c>
      <c r="U236" s="67">
        <v>44922.38</v>
      </c>
      <c r="V236" s="67">
        <v>44922.38</v>
      </c>
      <c r="W236" s="67">
        <v>44922.38</v>
      </c>
      <c r="X236" s="67">
        <v>34440.49</v>
      </c>
      <c r="Y236" s="67"/>
      <c r="Z236" s="67"/>
      <c r="AA236" s="67"/>
      <c r="AB236" s="67"/>
      <c r="AC236" s="67"/>
      <c r="AD236" s="67"/>
      <c r="AE236" s="67">
        <v>44922.38</v>
      </c>
      <c r="AF236" s="67">
        <v>44922.38</v>
      </c>
      <c r="AG236" s="67">
        <v>44922.38</v>
      </c>
      <c r="AH236" s="67">
        <v>44922.38</v>
      </c>
      <c r="AI236" s="67">
        <v>44922.38</v>
      </c>
      <c r="AJ236" s="67">
        <v>34440.49</v>
      </c>
      <c r="AK236" s="67">
        <v>0</v>
      </c>
      <c r="AL236" s="67">
        <v>0</v>
      </c>
      <c r="AM236" s="67">
        <v>0</v>
      </c>
      <c r="AN236" s="67">
        <v>0</v>
      </c>
      <c r="AO236" s="67">
        <v>0</v>
      </c>
      <c r="AP236" s="67">
        <v>0</v>
      </c>
      <c r="AQ236" s="61">
        <f t="shared" si="15"/>
        <v>259052.38999999998</v>
      </c>
      <c r="AR236" s="67">
        <f>AVERAGE(AE236:AJ236)</f>
        <v>43175.398333333331</v>
      </c>
      <c r="AS236" s="66">
        <f t="shared" si="17"/>
        <v>518104.77999999997</v>
      </c>
      <c r="AT236" s="70"/>
      <c r="AU236" s="68"/>
      <c r="AV236" s="68"/>
    </row>
    <row r="237" spans="1:48" s="61" customFormat="1" ht="15.75" customHeight="1" x14ac:dyDescent="0.15">
      <c r="A237" s="61">
        <v>235</v>
      </c>
      <c r="B237" s="61" t="s">
        <v>910</v>
      </c>
      <c r="C237" s="62" t="s">
        <v>1281</v>
      </c>
      <c r="D237" s="62" t="s">
        <v>1282</v>
      </c>
      <c r="E237" s="61" t="s">
        <v>734</v>
      </c>
      <c r="F237" s="61" t="s">
        <v>1168</v>
      </c>
      <c r="G237" s="61" t="s">
        <v>932</v>
      </c>
      <c r="H237" s="61" t="s">
        <v>914</v>
      </c>
      <c r="I237" s="61" t="s">
        <v>102</v>
      </c>
      <c r="J237" s="61" t="s">
        <v>47</v>
      </c>
      <c r="K237" s="61">
        <v>7805</v>
      </c>
      <c r="L237" s="64">
        <v>42637</v>
      </c>
      <c r="M237" s="64">
        <v>48114</v>
      </c>
      <c r="N237" s="64">
        <v>48114</v>
      </c>
      <c r="O237" s="65"/>
      <c r="P237" s="64">
        <v>43367</v>
      </c>
      <c r="Q237" s="64">
        <v>43731</v>
      </c>
      <c r="R237" s="66">
        <v>32.33</v>
      </c>
      <c r="S237" s="67">
        <v>252335.65</v>
      </c>
      <c r="T237" s="67">
        <v>252335.65</v>
      </c>
      <c r="U237" s="67">
        <v>252335.65</v>
      </c>
      <c r="V237" s="67">
        <v>252335.65</v>
      </c>
      <c r="W237" s="67">
        <v>252335.65</v>
      </c>
      <c r="X237" s="67">
        <v>252335.65</v>
      </c>
      <c r="Y237" s="67">
        <v>252335.65</v>
      </c>
      <c r="Z237" s="67">
        <v>252335.65</v>
      </c>
      <c r="AA237" s="67">
        <v>253519.40833333301</v>
      </c>
      <c r="AB237" s="67">
        <v>257408.9</v>
      </c>
      <c r="AC237" s="67">
        <v>257408.9</v>
      </c>
      <c r="AD237" s="67">
        <v>257408.9</v>
      </c>
      <c r="AE237" s="67">
        <v>252335.65</v>
      </c>
      <c r="AF237" s="67">
        <v>252335.65</v>
      </c>
      <c r="AG237" s="67">
        <v>252335.65</v>
      </c>
      <c r="AH237" s="67">
        <v>252335.65</v>
      </c>
      <c r="AI237" s="67">
        <v>252335.65</v>
      </c>
      <c r="AJ237" s="67">
        <v>252335.65</v>
      </c>
      <c r="AK237" s="67">
        <v>252335.65</v>
      </c>
      <c r="AL237" s="67">
        <v>252335.65</v>
      </c>
      <c r="AM237" s="67">
        <v>253519.40833333301</v>
      </c>
      <c r="AN237" s="67">
        <v>257408.9</v>
      </c>
      <c r="AO237" s="67">
        <v>257408.9</v>
      </c>
      <c r="AP237" s="67">
        <v>257408.9</v>
      </c>
      <c r="AQ237" s="61">
        <f t="shared" si="15"/>
        <v>3044431.3083333327</v>
      </c>
      <c r="AR237" s="67">
        <f>AVERAGE(AE237:AP237)</f>
        <v>253702.60902777771</v>
      </c>
      <c r="AS237" s="66">
        <f t="shared" si="17"/>
        <v>3044431.3083333327</v>
      </c>
    </row>
    <row r="238" spans="1:48" s="61" customFormat="1" ht="15.75" customHeight="1" x14ac:dyDescent="0.15">
      <c r="A238" s="61">
        <v>236</v>
      </c>
      <c r="B238" s="61" t="s">
        <v>910</v>
      </c>
      <c r="C238" s="69" t="s">
        <v>735</v>
      </c>
      <c r="D238" s="62" t="s">
        <v>959</v>
      </c>
      <c r="E238" s="61" t="s">
        <v>736</v>
      </c>
      <c r="F238" s="61" t="s">
        <v>913</v>
      </c>
      <c r="G238" s="61" t="s">
        <v>932</v>
      </c>
      <c r="H238" s="61" t="s">
        <v>916</v>
      </c>
      <c r="I238" s="61" t="s">
        <v>40</v>
      </c>
      <c r="J238" s="61" t="s">
        <v>47</v>
      </c>
      <c r="K238" s="61">
        <v>144.36000000000001</v>
      </c>
      <c r="L238" s="64">
        <v>43435</v>
      </c>
      <c r="M238" s="64">
        <v>44530</v>
      </c>
      <c r="N238" s="64">
        <v>44530</v>
      </c>
      <c r="O238" s="65">
        <f>R238*K238</f>
        <v>25984.800000000003</v>
      </c>
      <c r="P238" s="64">
        <v>43435</v>
      </c>
      <c r="Q238" s="64">
        <v>43799</v>
      </c>
      <c r="R238" s="66">
        <v>180</v>
      </c>
      <c r="S238" s="67">
        <v>25984.799999999999</v>
      </c>
      <c r="T238" s="67">
        <v>25984.799999999999</v>
      </c>
      <c r="U238" s="67">
        <v>25984.799999999999</v>
      </c>
      <c r="V238" s="67">
        <v>25984.799999999999</v>
      </c>
      <c r="W238" s="67">
        <v>25984.799999999999</v>
      </c>
      <c r="X238" s="67">
        <v>25984.799999999999</v>
      </c>
      <c r="Y238" s="67">
        <v>25984.799999999999</v>
      </c>
      <c r="Z238" s="67">
        <v>25984.799999999999</v>
      </c>
      <c r="AA238" s="67">
        <v>25984.799999999999</v>
      </c>
      <c r="AB238" s="67">
        <v>25984.799999999999</v>
      </c>
      <c r="AC238" s="67">
        <v>25984.799999999999</v>
      </c>
      <c r="AD238" s="67">
        <v>27284.04</v>
      </c>
      <c r="AE238" s="67">
        <v>25984.799999999999</v>
      </c>
      <c r="AF238" s="67">
        <v>25984.799999999999</v>
      </c>
      <c r="AG238" s="67">
        <v>25984.799999999999</v>
      </c>
      <c r="AH238" s="67">
        <v>25984.799999999999</v>
      </c>
      <c r="AI238" s="67">
        <v>25984.799999999999</v>
      </c>
      <c r="AJ238" s="67">
        <v>25984.799999999999</v>
      </c>
      <c r="AK238" s="67">
        <v>25984.799999999999</v>
      </c>
      <c r="AL238" s="67">
        <v>25984.799999999999</v>
      </c>
      <c r="AM238" s="67">
        <v>25984.799999999999</v>
      </c>
      <c r="AN238" s="67">
        <v>25984.799999999999</v>
      </c>
      <c r="AO238" s="67">
        <v>25984.799999999999</v>
      </c>
      <c r="AP238" s="67">
        <v>27284.04</v>
      </c>
      <c r="AQ238" s="61">
        <f t="shared" si="15"/>
        <v>313116.83999999991</v>
      </c>
      <c r="AR238" s="67">
        <f t="shared" ref="AR238:AR259" si="18">AVERAGE(AE238:AP238)</f>
        <v>26093.069999999992</v>
      </c>
      <c r="AS238" s="66">
        <f t="shared" si="17"/>
        <v>313116.83999999991</v>
      </c>
      <c r="AV238" s="68"/>
    </row>
    <row r="239" spans="1:48" s="61" customFormat="1" ht="15.75" customHeight="1" x14ac:dyDescent="0.15">
      <c r="A239" s="61">
        <v>237</v>
      </c>
      <c r="B239" s="63" t="s">
        <v>42</v>
      </c>
      <c r="C239" s="62" t="s">
        <v>1283</v>
      </c>
      <c r="D239" s="62" t="s">
        <v>1284</v>
      </c>
      <c r="E239" s="61">
        <v>2057</v>
      </c>
      <c r="F239" s="61" t="s">
        <v>913</v>
      </c>
      <c r="G239" s="61" t="s">
        <v>932</v>
      </c>
      <c r="H239" s="61" t="s">
        <v>921</v>
      </c>
      <c r="I239" s="70" t="s">
        <v>102</v>
      </c>
      <c r="J239" s="61" t="s">
        <v>41</v>
      </c>
      <c r="K239" s="61">
        <v>108.13</v>
      </c>
      <c r="L239" s="64">
        <v>43450</v>
      </c>
      <c r="M239" s="64">
        <v>44545</v>
      </c>
      <c r="N239" s="64">
        <v>43555</v>
      </c>
      <c r="O239" s="65">
        <f>R239*K239</f>
        <v>32439</v>
      </c>
      <c r="P239" s="64">
        <v>43450</v>
      </c>
      <c r="Q239" s="64">
        <v>43814</v>
      </c>
      <c r="R239" s="66">
        <v>300</v>
      </c>
      <c r="S239" s="67">
        <v>32439</v>
      </c>
      <c r="T239" s="67">
        <v>32439</v>
      </c>
      <c r="U239" s="67">
        <v>32439</v>
      </c>
      <c r="V239" s="67"/>
      <c r="W239" s="67"/>
      <c r="X239" s="67"/>
      <c r="Y239" s="67"/>
      <c r="Z239" s="67"/>
      <c r="AA239" s="67"/>
      <c r="AB239" s="67"/>
      <c r="AC239" s="67"/>
      <c r="AD239" s="67"/>
      <c r="AE239" s="67">
        <v>32439</v>
      </c>
      <c r="AF239" s="67">
        <v>32439</v>
      </c>
      <c r="AG239" s="67">
        <v>32439</v>
      </c>
      <c r="AH239" s="67">
        <v>0</v>
      </c>
      <c r="AI239" s="67">
        <v>0</v>
      </c>
      <c r="AJ239" s="67">
        <v>0</v>
      </c>
      <c r="AK239" s="67">
        <v>0</v>
      </c>
      <c r="AL239" s="67">
        <v>0</v>
      </c>
      <c r="AM239" s="67">
        <v>0</v>
      </c>
      <c r="AN239" s="67">
        <v>0</v>
      </c>
      <c r="AO239" s="67">
        <v>0</v>
      </c>
      <c r="AP239" s="67">
        <v>0</v>
      </c>
      <c r="AQ239" s="61">
        <f t="shared" si="15"/>
        <v>97317</v>
      </c>
      <c r="AR239" s="67">
        <f>AVERAGE(AE239:AG239)</f>
        <v>32439</v>
      </c>
      <c r="AS239" s="66">
        <f t="shared" si="17"/>
        <v>389268</v>
      </c>
      <c r="AT239" s="70"/>
      <c r="AU239" s="68"/>
      <c r="AV239" s="68"/>
    </row>
    <row r="240" spans="1:48" s="61" customFormat="1" ht="15.75" customHeight="1" x14ac:dyDescent="0.15">
      <c r="A240" s="61">
        <v>238</v>
      </c>
      <c r="B240" s="61" t="s">
        <v>910</v>
      </c>
      <c r="C240" s="62" t="s">
        <v>1285</v>
      </c>
      <c r="D240" s="62" t="s">
        <v>1286</v>
      </c>
      <c r="E240" s="61" t="s">
        <v>741</v>
      </c>
      <c r="F240" s="61" t="s">
        <v>1168</v>
      </c>
      <c r="G240" s="61" t="s">
        <v>932</v>
      </c>
      <c r="H240" s="61" t="s">
        <v>952</v>
      </c>
      <c r="I240" s="61" t="s">
        <v>40</v>
      </c>
      <c r="J240" s="61" t="s">
        <v>41</v>
      </c>
      <c r="K240" s="61">
        <v>1566.8</v>
      </c>
      <c r="L240" s="64">
        <v>43497</v>
      </c>
      <c r="M240" s="64">
        <v>46288</v>
      </c>
      <c r="N240" s="64">
        <v>46288</v>
      </c>
      <c r="O240" s="64"/>
      <c r="P240" s="64">
        <v>43497</v>
      </c>
      <c r="Q240" s="64">
        <v>43861</v>
      </c>
      <c r="R240" s="66">
        <v>45</v>
      </c>
      <c r="S240" s="67"/>
      <c r="T240" s="67">
        <v>70506</v>
      </c>
      <c r="U240" s="67">
        <v>70506</v>
      </c>
      <c r="V240" s="67">
        <v>70506</v>
      </c>
      <c r="W240" s="67">
        <v>70506</v>
      </c>
      <c r="X240" s="67">
        <v>70506</v>
      </c>
      <c r="Y240" s="67">
        <v>70506</v>
      </c>
      <c r="Z240" s="67">
        <v>70506</v>
      </c>
      <c r="AA240" s="67">
        <v>70506</v>
      </c>
      <c r="AB240" s="67">
        <v>70506</v>
      </c>
      <c r="AC240" s="67">
        <v>70506</v>
      </c>
      <c r="AD240" s="67">
        <v>70506</v>
      </c>
      <c r="AE240" s="67">
        <v>0</v>
      </c>
      <c r="AF240" s="67">
        <v>70506</v>
      </c>
      <c r="AG240" s="67">
        <v>70506</v>
      </c>
      <c r="AH240" s="67">
        <v>70506</v>
      </c>
      <c r="AI240" s="67">
        <v>70506</v>
      </c>
      <c r="AJ240" s="67">
        <v>70506</v>
      </c>
      <c r="AK240" s="67">
        <v>70506</v>
      </c>
      <c r="AL240" s="67">
        <v>70506</v>
      </c>
      <c r="AM240" s="67">
        <v>70506</v>
      </c>
      <c r="AN240" s="67">
        <v>70506</v>
      </c>
      <c r="AO240" s="67">
        <v>70506</v>
      </c>
      <c r="AP240" s="67">
        <v>70506</v>
      </c>
      <c r="AQ240" s="61">
        <f t="shared" si="15"/>
        <v>775566</v>
      </c>
      <c r="AR240" s="67">
        <f t="shared" si="18"/>
        <v>64630.5</v>
      </c>
      <c r="AS240" s="66">
        <f t="shared" si="17"/>
        <v>775566</v>
      </c>
    </row>
    <row r="241" spans="1:48" s="61" customFormat="1" ht="15.75" customHeight="1" x14ac:dyDescent="0.15">
      <c r="A241" s="61">
        <v>239</v>
      </c>
      <c r="B241" s="61" t="s">
        <v>910</v>
      </c>
      <c r="C241" s="62" t="s">
        <v>1287</v>
      </c>
      <c r="D241" s="62" t="s">
        <v>1288</v>
      </c>
      <c r="E241" s="61" t="s">
        <v>744</v>
      </c>
      <c r="F241" s="61" t="s">
        <v>913</v>
      </c>
      <c r="G241" s="61" t="s">
        <v>932</v>
      </c>
      <c r="H241" s="61" t="s">
        <v>952</v>
      </c>
      <c r="I241" s="61" t="s">
        <v>40</v>
      </c>
      <c r="J241" s="61" t="s">
        <v>41</v>
      </c>
      <c r="K241" s="61">
        <v>54.82</v>
      </c>
      <c r="L241" s="64">
        <v>43435</v>
      </c>
      <c r="M241" s="64">
        <v>44530</v>
      </c>
      <c r="N241" s="64">
        <v>44530</v>
      </c>
      <c r="O241" s="65">
        <f>R241*K241</f>
        <v>13814.64</v>
      </c>
      <c r="P241" s="64">
        <v>43435</v>
      </c>
      <c r="Q241" s="64">
        <v>43799</v>
      </c>
      <c r="R241" s="66">
        <v>252</v>
      </c>
      <c r="S241" s="67">
        <v>13814.64</v>
      </c>
      <c r="T241" s="67">
        <v>13814.64</v>
      </c>
      <c r="U241" s="67">
        <v>13814.64</v>
      </c>
      <c r="V241" s="67">
        <v>13814.64</v>
      </c>
      <c r="W241" s="67">
        <v>13814.64</v>
      </c>
      <c r="X241" s="67">
        <v>13814.64</v>
      </c>
      <c r="Y241" s="67">
        <v>13814.64</v>
      </c>
      <c r="Z241" s="67">
        <v>13814.64</v>
      </c>
      <c r="AA241" s="67">
        <v>13814.64</v>
      </c>
      <c r="AB241" s="67">
        <v>13814.64</v>
      </c>
      <c r="AC241" s="67">
        <v>13814.64</v>
      </c>
      <c r="AD241" s="67">
        <v>14781.6648</v>
      </c>
      <c r="AE241" s="67">
        <v>13814.64</v>
      </c>
      <c r="AF241" s="67">
        <v>13814.64</v>
      </c>
      <c r="AG241" s="67">
        <v>13814.64</v>
      </c>
      <c r="AH241" s="67">
        <v>13814.64</v>
      </c>
      <c r="AI241" s="67">
        <v>13814.64</v>
      </c>
      <c r="AJ241" s="67">
        <v>13814.64</v>
      </c>
      <c r="AK241" s="67">
        <v>13814.64</v>
      </c>
      <c r="AL241" s="67">
        <v>13814.64</v>
      </c>
      <c r="AM241" s="67">
        <v>13814.64</v>
      </c>
      <c r="AN241" s="67">
        <v>13814.64</v>
      </c>
      <c r="AO241" s="67">
        <v>13814.64</v>
      </c>
      <c r="AP241" s="67">
        <v>14781.6648</v>
      </c>
      <c r="AQ241" s="61">
        <f t="shared" si="15"/>
        <v>166742.70479999998</v>
      </c>
      <c r="AR241" s="67">
        <f t="shared" si="18"/>
        <v>13895.225399999998</v>
      </c>
      <c r="AS241" s="66">
        <f t="shared" si="17"/>
        <v>166742.70479999998</v>
      </c>
      <c r="AU241" s="68"/>
      <c r="AV241" s="68"/>
    </row>
    <row r="242" spans="1:48" s="61" customFormat="1" ht="15.75" customHeight="1" x14ac:dyDescent="0.15">
      <c r="A242" s="61">
        <v>240</v>
      </c>
      <c r="B242" s="61" t="s">
        <v>910</v>
      </c>
      <c r="C242" s="62" t="s">
        <v>1289</v>
      </c>
      <c r="D242" s="62" t="s">
        <v>1290</v>
      </c>
      <c r="E242" s="61" t="s">
        <v>747</v>
      </c>
      <c r="F242" s="61" t="s">
        <v>913</v>
      </c>
      <c r="G242" s="61" t="s">
        <v>932</v>
      </c>
      <c r="H242" s="61" t="s">
        <v>985</v>
      </c>
      <c r="I242" s="61" t="s">
        <v>40</v>
      </c>
      <c r="J242" s="61" t="s">
        <v>41</v>
      </c>
      <c r="K242" s="61">
        <v>64.5</v>
      </c>
      <c r="L242" s="64">
        <v>43435</v>
      </c>
      <c r="M242" s="64">
        <v>44530</v>
      </c>
      <c r="N242" s="64">
        <v>44530</v>
      </c>
      <c r="O242" s="65">
        <f>R242*K242</f>
        <v>16254</v>
      </c>
      <c r="P242" s="64">
        <v>43435</v>
      </c>
      <c r="Q242" s="64">
        <v>43799</v>
      </c>
      <c r="R242" s="66">
        <v>252</v>
      </c>
      <c r="S242" s="67">
        <v>16254</v>
      </c>
      <c r="T242" s="67">
        <v>16254</v>
      </c>
      <c r="U242" s="67">
        <v>16254</v>
      </c>
      <c r="V242" s="67">
        <v>16254</v>
      </c>
      <c r="W242" s="67">
        <v>16254</v>
      </c>
      <c r="X242" s="67">
        <v>16254</v>
      </c>
      <c r="Y242" s="67">
        <v>16254</v>
      </c>
      <c r="Z242" s="67">
        <v>16254</v>
      </c>
      <c r="AA242" s="67">
        <v>16254</v>
      </c>
      <c r="AB242" s="67">
        <v>16254</v>
      </c>
      <c r="AC242" s="67">
        <v>16254</v>
      </c>
      <c r="AD242" s="67">
        <v>17391.78</v>
      </c>
      <c r="AE242" s="67">
        <v>16254</v>
      </c>
      <c r="AF242" s="67">
        <v>16254</v>
      </c>
      <c r="AG242" s="67">
        <v>16254</v>
      </c>
      <c r="AH242" s="67">
        <v>16254</v>
      </c>
      <c r="AI242" s="67">
        <v>16254</v>
      </c>
      <c r="AJ242" s="67">
        <v>16254</v>
      </c>
      <c r="AK242" s="67">
        <v>16254</v>
      </c>
      <c r="AL242" s="67">
        <v>16254</v>
      </c>
      <c r="AM242" s="67">
        <v>16254</v>
      </c>
      <c r="AN242" s="67">
        <v>16254</v>
      </c>
      <c r="AO242" s="67">
        <v>16254</v>
      </c>
      <c r="AP242" s="67">
        <v>17391.78</v>
      </c>
      <c r="AQ242" s="61">
        <f t="shared" si="15"/>
        <v>196185.78</v>
      </c>
      <c r="AR242" s="67">
        <f>AVERAGE(AE242:AP242)</f>
        <v>16348.815000000001</v>
      </c>
      <c r="AS242" s="66">
        <f t="shared" si="17"/>
        <v>196185.78</v>
      </c>
      <c r="AU242" s="68"/>
      <c r="AV242" s="68"/>
    </row>
    <row r="243" spans="1:48" s="61" customFormat="1" ht="15.75" customHeight="1" x14ac:dyDescent="0.15">
      <c r="A243" s="61">
        <v>241</v>
      </c>
      <c r="B243" s="63" t="s">
        <v>42</v>
      </c>
      <c r="C243" s="62" t="s">
        <v>1291</v>
      </c>
      <c r="D243" s="62" t="s">
        <v>1292</v>
      </c>
      <c r="E243" s="61" t="s">
        <v>750</v>
      </c>
      <c r="F243" s="61" t="s">
        <v>913</v>
      </c>
      <c r="G243" s="61" t="s">
        <v>932</v>
      </c>
      <c r="H243" s="63" t="s">
        <v>68</v>
      </c>
      <c r="I243" s="61" t="s">
        <v>102</v>
      </c>
      <c r="J243" s="61" t="s">
        <v>47</v>
      </c>
      <c r="K243" s="61">
        <v>157.11000000000001</v>
      </c>
      <c r="L243" s="64">
        <v>43425</v>
      </c>
      <c r="M243" s="64">
        <v>44520</v>
      </c>
      <c r="N243" s="64">
        <v>43585</v>
      </c>
      <c r="O243" s="65">
        <f>R243*K243*2</f>
        <v>54988.500000000007</v>
      </c>
      <c r="P243" s="64">
        <v>43425</v>
      </c>
      <c r="Q243" s="64">
        <v>43789</v>
      </c>
      <c r="R243" s="66">
        <v>175</v>
      </c>
      <c r="S243" s="67">
        <v>27494.25</v>
      </c>
      <c r="T243" s="67">
        <v>27494.25</v>
      </c>
      <c r="U243" s="67">
        <v>27494.25</v>
      </c>
      <c r="V243" s="67">
        <v>27494.25</v>
      </c>
      <c r="W243" s="67"/>
      <c r="X243" s="67"/>
      <c r="Y243" s="67"/>
      <c r="Z243" s="67"/>
      <c r="AA243" s="67"/>
      <c r="AB243" s="67"/>
      <c r="AC243" s="67"/>
      <c r="AD243" s="67"/>
      <c r="AE243" s="67">
        <v>27494.25</v>
      </c>
      <c r="AF243" s="67">
        <v>27494.25</v>
      </c>
      <c r="AG243" s="67">
        <v>27494.25</v>
      </c>
      <c r="AH243" s="67">
        <v>27494.25</v>
      </c>
      <c r="AI243" s="67">
        <v>0</v>
      </c>
      <c r="AJ243" s="67">
        <v>0</v>
      </c>
      <c r="AK243" s="67">
        <v>0</v>
      </c>
      <c r="AL243" s="67">
        <v>0</v>
      </c>
      <c r="AM243" s="67">
        <v>0</v>
      </c>
      <c r="AN243" s="67">
        <v>0</v>
      </c>
      <c r="AO243" s="67">
        <v>0</v>
      </c>
      <c r="AP243" s="67">
        <v>0</v>
      </c>
      <c r="AQ243" s="61">
        <f t="shared" ref="AQ243:AQ284" si="19">SUM(AE243:AP243)</f>
        <v>109977</v>
      </c>
      <c r="AR243" s="67">
        <f>AVERAGE(AE243:AH243)</f>
        <v>27494.25</v>
      </c>
      <c r="AS243" s="66">
        <f t="shared" si="17"/>
        <v>329931</v>
      </c>
      <c r="AT243" s="70"/>
      <c r="AV243" s="68"/>
    </row>
    <row r="244" spans="1:48" s="61" customFormat="1" ht="15.75" customHeight="1" x14ac:dyDescent="0.15">
      <c r="A244" s="61">
        <v>242</v>
      </c>
      <c r="B244" s="61" t="s">
        <v>910</v>
      </c>
      <c r="C244" s="62" t="s">
        <v>1293</v>
      </c>
      <c r="D244" s="62" t="s">
        <v>1294</v>
      </c>
      <c r="E244" s="61" t="s">
        <v>753</v>
      </c>
      <c r="F244" s="61" t="s">
        <v>913</v>
      </c>
      <c r="G244" s="61" t="s">
        <v>932</v>
      </c>
      <c r="H244" s="61" t="s">
        <v>985</v>
      </c>
      <c r="I244" s="70" t="s">
        <v>102</v>
      </c>
      <c r="J244" s="61" t="s">
        <v>47</v>
      </c>
      <c r="K244" s="61">
        <v>104.78</v>
      </c>
      <c r="L244" s="64">
        <v>43425</v>
      </c>
      <c r="M244" s="64">
        <v>44520</v>
      </c>
      <c r="N244" s="64">
        <v>44520</v>
      </c>
      <c r="O244" s="65">
        <f>R244*K244*2</f>
        <v>41912</v>
      </c>
      <c r="P244" s="64">
        <v>43425</v>
      </c>
      <c r="Q244" s="64">
        <v>43789</v>
      </c>
      <c r="R244" s="66">
        <v>200</v>
      </c>
      <c r="S244" s="67">
        <v>20956</v>
      </c>
      <c r="T244" s="67">
        <v>20956</v>
      </c>
      <c r="U244" s="67">
        <v>20956</v>
      </c>
      <c r="V244" s="67">
        <v>20956</v>
      </c>
      <c r="W244" s="67">
        <v>20956</v>
      </c>
      <c r="X244" s="67">
        <v>20956</v>
      </c>
      <c r="Y244" s="67">
        <v>20956</v>
      </c>
      <c r="Z244" s="67">
        <v>20956</v>
      </c>
      <c r="AA244" s="67">
        <v>20956</v>
      </c>
      <c r="AB244" s="67">
        <v>20956</v>
      </c>
      <c r="AC244" s="67">
        <v>21305.266666666699</v>
      </c>
      <c r="AD244" s="67">
        <v>22003.8</v>
      </c>
      <c r="AE244" s="67">
        <v>20956</v>
      </c>
      <c r="AF244" s="67">
        <v>20956</v>
      </c>
      <c r="AG244" s="67">
        <v>13970.666666666701</v>
      </c>
      <c r="AH244" s="67">
        <v>13970.666666666701</v>
      </c>
      <c r="AI244" s="67">
        <v>13970.666666666701</v>
      </c>
      <c r="AJ244" s="67">
        <v>20956</v>
      </c>
      <c r="AK244" s="67">
        <v>13970.666666666701</v>
      </c>
      <c r="AL244" s="67">
        <v>13970.666666666701</v>
      </c>
      <c r="AM244" s="67">
        <v>13970.666666666701</v>
      </c>
      <c r="AN244" s="67">
        <v>20956</v>
      </c>
      <c r="AO244" s="67">
        <v>21305.266666666699</v>
      </c>
      <c r="AP244" s="67">
        <v>22003.8</v>
      </c>
      <c r="AQ244" s="61">
        <f t="shared" si="19"/>
        <v>210957.06666666685</v>
      </c>
      <c r="AR244" s="67">
        <f>AVERAGE(AE244:AP244)</f>
        <v>17579.75555555557</v>
      </c>
      <c r="AS244" s="66">
        <f t="shared" si="17"/>
        <v>210957.06666666683</v>
      </c>
      <c r="AV244" s="68"/>
    </row>
    <row r="245" spans="1:48" s="61" customFormat="1" ht="15.75" customHeight="1" x14ac:dyDescent="0.15">
      <c r="A245" s="61">
        <v>243</v>
      </c>
      <c r="B245" s="61" t="s">
        <v>910</v>
      </c>
      <c r="C245" s="62" t="s">
        <v>1295</v>
      </c>
      <c r="D245" s="62" t="s">
        <v>755</v>
      </c>
      <c r="E245" s="61" t="s">
        <v>756</v>
      </c>
      <c r="F245" s="61" t="s">
        <v>1296</v>
      </c>
      <c r="G245" s="61" t="s">
        <v>1066</v>
      </c>
      <c r="H245" s="61" t="s">
        <v>952</v>
      </c>
      <c r="I245" s="70" t="s">
        <v>40</v>
      </c>
      <c r="J245" s="70" t="s">
        <v>758</v>
      </c>
      <c r="K245" s="61">
        <v>776.93</v>
      </c>
      <c r="L245" s="64">
        <v>43313</v>
      </c>
      <c r="M245" s="64">
        <v>45716</v>
      </c>
      <c r="N245" s="64">
        <v>45716</v>
      </c>
      <c r="O245" s="65">
        <f>R245*K245*5</f>
        <v>194232.5</v>
      </c>
      <c r="P245" s="64">
        <v>43313</v>
      </c>
      <c r="Q245" s="64">
        <v>43677</v>
      </c>
      <c r="R245" s="66">
        <v>50</v>
      </c>
      <c r="S245" s="67">
        <v>38846.5</v>
      </c>
      <c r="T245" s="67">
        <v>38846.5</v>
      </c>
      <c r="U245" s="67">
        <v>38846.5</v>
      </c>
      <c r="V245" s="67">
        <v>38846.5</v>
      </c>
      <c r="W245" s="67">
        <v>38846.5</v>
      </c>
      <c r="X245" s="67">
        <v>38846.5</v>
      </c>
      <c r="Y245" s="67">
        <v>38846.5</v>
      </c>
      <c r="Z245" s="67">
        <v>40788.824999999997</v>
      </c>
      <c r="AA245" s="67">
        <v>40788.824999999997</v>
      </c>
      <c r="AB245" s="67">
        <v>40788.824999999997</v>
      </c>
      <c r="AC245" s="67">
        <v>40788.824999999997</v>
      </c>
      <c r="AD245" s="67">
        <v>40788.824999999997</v>
      </c>
      <c r="AE245" s="67">
        <v>12948.833333333299</v>
      </c>
      <c r="AF245" s="67">
        <v>12946.5</v>
      </c>
      <c r="AG245" s="67">
        <v>12946.5</v>
      </c>
      <c r="AH245" s="67">
        <v>12948.833333333299</v>
      </c>
      <c r="AI245" s="67">
        <v>12946.5</v>
      </c>
      <c r="AJ245" s="67">
        <v>12946.5</v>
      </c>
      <c r="AK245" s="67">
        <v>12948.833333333299</v>
      </c>
      <c r="AL245" s="67">
        <v>13596.275</v>
      </c>
      <c r="AM245" s="67">
        <v>13596.275</v>
      </c>
      <c r="AN245" s="67">
        <v>40788.824999999997</v>
      </c>
      <c r="AO245" s="67">
        <v>40788.824999999997</v>
      </c>
      <c r="AP245" s="67">
        <v>40788.824999999997</v>
      </c>
      <c r="AQ245" s="61">
        <f t="shared" si="19"/>
        <v>240191.52499999991</v>
      </c>
      <c r="AR245" s="67">
        <f t="shared" si="18"/>
        <v>20015.960416666658</v>
      </c>
      <c r="AS245" s="66">
        <f t="shared" si="17"/>
        <v>240191.52499999991</v>
      </c>
    </row>
    <row r="246" spans="1:48" s="61" customFormat="1" ht="15.75" customHeight="1" x14ac:dyDescent="0.15">
      <c r="A246" s="61">
        <v>244</v>
      </c>
      <c r="B246" s="61" t="s">
        <v>910</v>
      </c>
      <c r="C246" s="62" t="s">
        <v>1297</v>
      </c>
      <c r="D246" s="62" t="s">
        <v>1298</v>
      </c>
      <c r="E246" s="61" t="s">
        <v>761</v>
      </c>
      <c r="F246" s="61" t="s">
        <v>1296</v>
      </c>
      <c r="G246" s="61" t="s">
        <v>932</v>
      </c>
      <c r="H246" s="61" t="s">
        <v>916</v>
      </c>
      <c r="I246" s="70" t="s">
        <v>102</v>
      </c>
      <c r="J246" s="61" t="s">
        <v>758</v>
      </c>
      <c r="K246" s="61">
        <v>470.3</v>
      </c>
      <c r="L246" s="64">
        <v>42637</v>
      </c>
      <c r="M246" s="64">
        <v>44462</v>
      </c>
      <c r="N246" s="64">
        <v>44462</v>
      </c>
      <c r="O246" s="65"/>
      <c r="P246" s="64">
        <v>43367</v>
      </c>
      <c r="Q246" s="64">
        <v>43731</v>
      </c>
      <c r="R246" s="66">
        <v>66.150000000000006</v>
      </c>
      <c r="S246" s="67">
        <v>31110.35</v>
      </c>
      <c r="T246" s="67">
        <v>31110.35</v>
      </c>
      <c r="U246" s="67">
        <v>31110.35</v>
      </c>
      <c r="V246" s="67">
        <v>31110.35</v>
      </c>
      <c r="W246" s="67">
        <v>31110.35</v>
      </c>
      <c r="X246" s="67">
        <v>31110.35</v>
      </c>
      <c r="Y246" s="67">
        <v>31110.35</v>
      </c>
      <c r="Z246" s="67">
        <v>31110.35</v>
      </c>
      <c r="AA246" s="67">
        <v>31473.57</v>
      </c>
      <c r="AB246" s="67">
        <v>32667.040000000001</v>
      </c>
      <c r="AC246" s="67">
        <v>32667.040000000001</v>
      </c>
      <c r="AD246" s="67">
        <v>32667.040000000001</v>
      </c>
      <c r="AE246" s="67">
        <v>10370.120000000001</v>
      </c>
      <c r="AF246" s="67">
        <v>10370.120000000001</v>
      </c>
      <c r="AG246" s="67">
        <v>10370.120000000001</v>
      </c>
      <c r="AH246" s="67">
        <v>10370.120000000001</v>
      </c>
      <c r="AI246" s="67">
        <v>10370.120000000001</v>
      </c>
      <c r="AJ246" s="67">
        <v>10370.120000000001</v>
      </c>
      <c r="AK246" s="67">
        <v>10370.1166666667</v>
      </c>
      <c r="AL246" s="67">
        <v>10370.1166666667</v>
      </c>
      <c r="AM246" s="67">
        <v>10491.19</v>
      </c>
      <c r="AN246" s="67">
        <v>32667.040000000001</v>
      </c>
      <c r="AO246" s="67">
        <v>32667.040000000001</v>
      </c>
      <c r="AP246" s="67">
        <v>32667.040000000001</v>
      </c>
      <c r="AQ246" s="61">
        <f t="shared" si="19"/>
        <v>191453.26333333342</v>
      </c>
      <c r="AR246" s="67">
        <f t="shared" si="18"/>
        <v>15954.438611111118</v>
      </c>
      <c r="AS246" s="66">
        <f t="shared" si="17"/>
        <v>191453.26333333342</v>
      </c>
      <c r="AV246" s="68"/>
    </row>
    <row r="247" spans="1:48" s="61" customFormat="1" ht="15.75" customHeight="1" x14ac:dyDescent="0.15">
      <c r="A247" s="61">
        <v>245</v>
      </c>
      <c r="B247" s="61" t="s">
        <v>910</v>
      </c>
      <c r="C247" s="62" t="s">
        <v>1299</v>
      </c>
      <c r="D247" s="62" t="s">
        <v>1300</v>
      </c>
      <c r="E247" s="61" t="s">
        <v>764</v>
      </c>
      <c r="F247" s="61" t="s">
        <v>1296</v>
      </c>
      <c r="G247" s="61" t="s">
        <v>932</v>
      </c>
      <c r="H247" s="61" t="s">
        <v>952</v>
      </c>
      <c r="I247" s="61" t="s">
        <v>102</v>
      </c>
      <c r="J247" s="61" t="s">
        <v>758</v>
      </c>
      <c r="K247" s="61">
        <v>1963.4</v>
      </c>
      <c r="L247" s="64">
        <v>42637</v>
      </c>
      <c r="M247" s="64">
        <v>45558</v>
      </c>
      <c r="N247" s="64">
        <v>45558</v>
      </c>
      <c r="O247" s="65"/>
      <c r="P247" s="64">
        <v>43367</v>
      </c>
      <c r="Q247" s="64">
        <v>43731</v>
      </c>
      <c r="R247" s="66">
        <v>41.9</v>
      </c>
      <c r="S247" s="67">
        <v>82266.460000000006</v>
      </c>
      <c r="T247" s="67">
        <v>82266.460000000006</v>
      </c>
      <c r="U247" s="67">
        <v>82266.460000000006</v>
      </c>
      <c r="V247" s="67">
        <v>82266.460000000006</v>
      </c>
      <c r="W247" s="66">
        <v>82266.460000000006</v>
      </c>
      <c r="X247" s="66">
        <v>82266.460000000006</v>
      </c>
      <c r="Y247" s="67">
        <v>82266.460000000006</v>
      </c>
      <c r="Z247" s="67">
        <v>82266.460000000006</v>
      </c>
      <c r="AA247" s="67">
        <v>83228.53</v>
      </c>
      <c r="AB247" s="67">
        <v>86389.6</v>
      </c>
      <c r="AC247" s="67">
        <v>86389.6</v>
      </c>
      <c r="AD247" s="67">
        <v>86389.6</v>
      </c>
      <c r="AE247" s="67">
        <v>27435.242666666702</v>
      </c>
      <c r="AF247" s="67">
        <v>27435.242666666702</v>
      </c>
      <c r="AG247" s="67">
        <v>27435.242666666702</v>
      </c>
      <c r="AH247" s="67">
        <v>27435.242666666702</v>
      </c>
      <c r="AI247" s="67">
        <v>27435.242666666702</v>
      </c>
      <c r="AJ247" s="67">
        <v>27435.242666666702</v>
      </c>
      <c r="AK247" s="67">
        <v>27428.7</v>
      </c>
      <c r="AL247" s="67">
        <v>27428.7</v>
      </c>
      <c r="AM247" s="67">
        <v>27750.916666666701</v>
      </c>
      <c r="AN247" s="67">
        <v>86389.6</v>
      </c>
      <c r="AO247" s="67">
        <v>86389.6</v>
      </c>
      <c r="AP247" s="67">
        <v>86389.6</v>
      </c>
      <c r="AQ247" s="61">
        <f t="shared" si="19"/>
        <v>506388.57266666682</v>
      </c>
      <c r="AR247" s="67">
        <f t="shared" si="18"/>
        <v>42199.047722222233</v>
      </c>
      <c r="AS247" s="66">
        <f t="shared" si="17"/>
        <v>506388.57266666682</v>
      </c>
    </row>
    <row r="248" spans="1:48" s="61" customFormat="1" ht="15.75" customHeight="1" x14ac:dyDescent="0.15">
      <c r="A248" s="61">
        <v>246</v>
      </c>
      <c r="B248" s="61" t="s">
        <v>910</v>
      </c>
      <c r="C248" s="62" t="s">
        <v>1301</v>
      </c>
      <c r="D248" s="62" t="s">
        <v>1302</v>
      </c>
      <c r="E248" s="61" t="s">
        <v>767</v>
      </c>
      <c r="F248" s="61" t="s">
        <v>1296</v>
      </c>
      <c r="G248" s="61" t="s">
        <v>932</v>
      </c>
      <c r="H248" s="61" t="s">
        <v>952</v>
      </c>
      <c r="I248" s="61" t="s">
        <v>102</v>
      </c>
      <c r="J248" s="61" t="s">
        <v>758</v>
      </c>
      <c r="K248" s="61">
        <v>555.5</v>
      </c>
      <c r="L248" s="64">
        <v>42637</v>
      </c>
      <c r="M248" s="64">
        <v>45558</v>
      </c>
      <c r="N248" s="64">
        <v>45558</v>
      </c>
      <c r="O248" s="65"/>
      <c r="P248" s="64">
        <v>43367</v>
      </c>
      <c r="Q248" s="64">
        <v>43731</v>
      </c>
      <c r="R248" s="66">
        <v>55.13</v>
      </c>
      <c r="S248" s="67">
        <v>30624.720000000001</v>
      </c>
      <c r="T248" s="67">
        <v>30624.720000000001</v>
      </c>
      <c r="U248" s="67">
        <v>30624.720000000001</v>
      </c>
      <c r="V248" s="67">
        <v>30624.720000000001</v>
      </c>
      <c r="W248" s="67">
        <v>30624.720000000001</v>
      </c>
      <c r="X248" s="67">
        <v>30624.720000000001</v>
      </c>
      <c r="Y248" s="67">
        <v>30624.720000000001</v>
      </c>
      <c r="Z248" s="67">
        <v>30624.720000000001</v>
      </c>
      <c r="AA248" s="67">
        <v>30982.46</v>
      </c>
      <c r="AB248" s="67">
        <v>32157.9</v>
      </c>
      <c r="AC248" s="67">
        <v>32157.9</v>
      </c>
      <c r="AD248" s="67">
        <v>32157.9</v>
      </c>
      <c r="AE248" s="67">
        <v>10208.243333333299</v>
      </c>
      <c r="AF248" s="67">
        <v>10208.243333333299</v>
      </c>
      <c r="AG248" s="67">
        <v>10208.243333333299</v>
      </c>
      <c r="AH248" s="67">
        <v>10208.243333333299</v>
      </c>
      <c r="AI248" s="67">
        <v>10208.243333333299</v>
      </c>
      <c r="AJ248" s="67">
        <v>10208.243333333299</v>
      </c>
      <c r="AK248" s="67">
        <v>10208.24</v>
      </c>
      <c r="AL248" s="67">
        <v>10208.24</v>
      </c>
      <c r="AM248" s="67">
        <v>10327.4866666667</v>
      </c>
      <c r="AN248" s="67">
        <v>32157.9</v>
      </c>
      <c r="AO248" s="67">
        <v>32157.9</v>
      </c>
      <c r="AP248" s="67">
        <v>32157.9</v>
      </c>
      <c r="AQ248" s="61">
        <f t="shared" si="19"/>
        <v>188467.1266666665</v>
      </c>
      <c r="AR248" s="67">
        <f t="shared" si="18"/>
        <v>15705.593888888876</v>
      </c>
      <c r="AS248" s="66">
        <f t="shared" si="17"/>
        <v>188467.1266666665</v>
      </c>
    </row>
    <row r="249" spans="1:48" s="61" customFormat="1" ht="15.75" customHeight="1" x14ac:dyDescent="0.15">
      <c r="A249" s="61">
        <v>247</v>
      </c>
      <c r="B249" s="61" t="s">
        <v>910</v>
      </c>
      <c r="C249" s="62" t="s">
        <v>1303</v>
      </c>
      <c r="D249" s="62" t="s">
        <v>1304</v>
      </c>
      <c r="E249" s="61" t="s">
        <v>770</v>
      </c>
      <c r="F249" s="61" t="s">
        <v>1296</v>
      </c>
      <c r="G249" s="61" t="s">
        <v>932</v>
      </c>
      <c r="H249" s="61" t="s">
        <v>916</v>
      </c>
      <c r="I249" s="61" t="s">
        <v>102</v>
      </c>
      <c r="J249" s="61" t="s">
        <v>758</v>
      </c>
      <c r="K249" s="61">
        <v>312.02</v>
      </c>
      <c r="L249" s="64">
        <v>42637</v>
      </c>
      <c r="M249" s="64">
        <v>45558</v>
      </c>
      <c r="N249" s="64">
        <v>45558</v>
      </c>
      <c r="O249" s="65"/>
      <c r="P249" s="64">
        <v>43367</v>
      </c>
      <c r="Q249" s="64">
        <v>43731</v>
      </c>
      <c r="R249" s="66">
        <v>66.150000000000006</v>
      </c>
      <c r="S249" s="67">
        <v>20640.12</v>
      </c>
      <c r="T249" s="67">
        <v>20640.12</v>
      </c>
      <c r="U249" s="67">
        <v>20640.12</v>
      </c>
      <c r="V249" s="67">
        <v>20640.12</v>
      </c>
      <c r="W249" s="67">
        <v>20640.12</v>
      </c>
      <c r="X249" s="67">
        <v>20640.12</v>
      </c>
      <c r="Y249" s="67">
        <v>20640.12</v>
      </c>
      <c r="Z249" s="67">
        <v>20640.12</v>
      </c>
      <c r="AA249" s="67">
        <v>20881.11</v>
      </c>
      <c r="AB249" s="67">
        <v>21672.91</v>
      </c>
      <c r="AC249" s="67">
        <v>21672.91</v>
      </c>
      <c r="AD249" s="67">
        <v>21672.91</v>
      </c>
      <c r="AE249" s="67">
        <v>6880.0379999999996</v>
      </c>
      <c r="AF249" s="67">
        <v>6880.0379999999996</v>
      </c>
      <c r="AG249" s="67">
        <v>6880.0379999999996</v>
      </c>
      <c r="AH249" s="67">
        <v>6880.0379999999996</v>
      </c>
      <c r="AI249" s="67">
        <v>6880.0379999999996</v>
      </c>
      <c r="AJ249" s="67">
        <v>6880.0379999999996</v>
      </c>
      <c r="AK249" s="67">
        <v>6880.04</v>
      </c>
      <c r="AL249" s="67">
        <v>6880.04</v>
      </c>
      <c r="AM249" s="67">
        <v>6960.37</v>
      </c>
      <c r="AN249" s="67">
        <v>21672.91</v>
      </c>
      <c r="AO249" s="67">
        <v>21672.91</v>
      </c>
      <c r="AP249" s="67">
        <v>21672.91</v>
      </c>
      <c r="AQ249" s="61">
        <f t="shared" si="19"/>
        <v>127019.40800000001</v>
      </c>
      <c r="AR249" s="67">
        <f t="shared" si="18"/>
        <v>10584.950666666668</v>
      </c>
      <c r="AS249" s="66">
        <f t="shared" si="17"/>
        <v>127019.40800000001</v>
      </c>
    </row>
    <row r="250" spans="1:48" s="61" customFormat="1" ht="15.75" customHeight="1" x14ac:dyDescent="0.15">
      <c r="A250" s="61">
        <v>248</v>
      </c>
      <c r="B250" s="61" t="s">
        <v>910</v>
      </c>
      <c r="C250" s="62" t="s">
        <v>1305</v>
      </c>
      <c r="D250" s="62" t="s">
        <v>1306</v>
      </c>
      <c r="E250" s="61" t="s">
        <v>773</v>
      </c>
      <c r="F250" s="61" t="s">
        <v>1296</v>
      </c>
      <c r="G250" s="61" t="s">
        <v>932</v>
      </c>
      <c r="H250" s="61" t="s">
        <v>916</v>
      </c>
      <c r="I250" s="61" t="s">
        <v>40</v>
      </c>
      <c r="J250" s="70" t="s">
        <v>758</v>
      </c>
      <c r="K250" s="61">
        <v>1322.73</v>
      </c>
      <c r="L250" s="64">
        <v>42637</v>
      </c>
      <c r="M250" s="64">
        <v>45558</v>
      </c>
      <c r="N250" s="64">
        <v>45558</v>
      </c>
      <c r="O250" s="65"/>
      <c r="P250" s="64">
        <v>43367</v>
      </c>
      <c r="Q250" s="64">
        <v>43731</v>
      </c>
      <c r="R250" s="66">
        <v>60.64</v>
      </c>
      <c r="S250" s="67">
        <v>80210.350000000006</v>
      </c>
      <c r="T250" s="67">
        <v>80210.350000000006</v>
      </c>
      <c r="U250" s="67">
        <v>80210.350000000006</v>
      </c>
      <c r="V250" s="67">
        <v>80210.350000000006</v>
      </c>
      <c r="W250" s="67">
        <v>80210.350000000006</v>
      </c>
      <c r="X250" s="67">
        <v>80210.350000000006</v>
      </c>
      <c r="Y250" s="67">
        <v>80210.350000000006</v>
      </c>
      <c r="Z250" s="67">
        <v>80210.350000000006</v>
      </c>
      <c r="AA250" s="67">
        <v>81145.52</v>
      </c>
      <c r="AB250" s="67">
        <v>84218.22</v>
      </c>
      <c r="AC250" s="67">
        <v>84218.22</v>
      </c>
      <c r="AD250" s="67">
        <v>84218.22</v>
      </c>
      <c r="AE250" s="67">
        <v>26736.785199999998</v>
      </c>
      <c r="AF250" s="67">
        <v>26736.785199999998</v>
      </c>
      <c r="AG250" s="67">
        <v>26736.785199999998</v>
      </c>
      <c r="AH250" s="67">
        <v>26736.785199999998</v>
      </c>
      <c r="AI250" s="67">
        <v>26736.785199999998</v>
      </c>
      <c r="AJ250" s="67">
        <v>26736.785199999998</v>
      </c>
      <c r="AK250" s="67">
        <v>26736.7833333333</v>
      </c>
      <c r="AL250" s="67">
        <v>26736.7833333333</v>
      </c>
      <c r="AM250" s="67">
        <v>27048.506666666701</v>
      </c>
      <c r="AN250" s="67">
        <v>84218.22</v>
      </c>
      <c r="AO250" s="67">
        <v>84218.22</v>
      </c>
      <c r="AP250" s="67">
        <v>84218.22</v>
      </c>
      <c r="AQ250" s="61">
        <f t="shared" si="19"/>
        <v>493597.44453333318</v>
      </c>
      <c r="AR250" s="67">
        <f t="shared" si="18"/>
        <v>41133.120377777763</v>
      </c>
      <c r="AS250" s="66">
        <f t="shared" si="17"/>
        <v>493597.44453333318</v>
      </c>
    </row>
    <row r="251" spans="1:48" s="61" customFormat="1" ht="15.75" customHeight="1" x14ac:dyDescent="0.15">
      <c r="A251" s="61">
        <v>249</v>
      </c>
      <c r="B251" s="61" t="s">
        <v>910</v>
      </c>
      <c r="C251" s="62" t="s">
        <v>1307</v>
      </c>
      <c r="D251" s="62" t="s">
        <v>1308</v>
      </c>
      <c r="E251" s="61" t="s">
        <v>776</v>
      </c>
      <c r="F251" s="61" t="s">
        <v>1296</v>
      </c>
      <c r="G251" s="61" t="s">
        <v>932</v>
      </c>
      <c r="H251" s="61" t="s">
        <v>916</v>
      </c>
      <c r="I251" s="61" t="s">
        <v>102</v>
      </c>
      <c r="J251" s="61" t="s">
        <v>758</v>
      </c>
      <c r="K251" s="61">
        <v>1801.31</v>
      </c>
      <c r="L251" s="64">
        <v>42637</v>
      </c>
      <c r="M251" s="64">
        <v>45558</v>
      </c>
      <c r="N251" s="64">
        <v>45558</v>
      </c>
      <c r="O251" s="65"/>
      <c r="P251" s="64">
        <v>43367</v>
      </c>
      <c r="Q251" s="64">
        <v>43731</v>
      </c>
      <c r="R251" s="66">
        <v>66.150000000000006</v>
      </c>
      <c r="S251" s="67">
        <v>119156.66</v>
      </c>
      <c r="T251" s="67">
        <v>119156.66</v>
      </c>
      <c r="U251" s="67">
        <v>119156.66</v>
      </c>
      <c r="V251" s="67">
        <v>119156.66</v>
      </c>
      <c r="W251" s="67">
        <v>119156.66</v>
      </c>
      <c r="X251" s="67">
        <v>119156.66</v>
      </c>
      <c r="Y251" s="67">
        <v>119156.66</v>
      </c>
      <c r="Z251" s="67">
        <v>119156.66</v>
      </c>
      <c r="AA251" s="67">
        <v>120547.87</v>
      </c>
      <c r="AB251" s="67">
        <v>125118.99</v>
      </c>
      <c r="AC251" s="67">
        <v>125118.99</v>
      </c>
      <c r="AD251" s="67">
        <v>125118.99</v>
      </c>
      <c r="AE251" s="67">
        <v>39718.889000000003</v>
      </c>
      <c r="AF251" s="67">
        <v>39718.889000000003</v>
      </c>
      <c r="AG251" s="67">
        <v>39718.889000000003</v>
      </c>
      <c r="AH251" s="67">
        <v>39718.889000000003</v>
      </c>
      <c r="AI251" s="67">
        <v>39718.889000000003</v>
      </c>
      <c r="AJ251" s="67">
        <v>39718.889000000003</v>
      </c>
      <c r="AK251" s="67">
        <v>39718.886666666702</v>
      </c>
      <c r="AL251" s="67">
        <v>39718.886666666702</v>
      </c>
      <c r="AM251" s="67">
        <v>40182.623333333402</v>
      </c>
      <c r="AN251" s="67">
        <v>125118.99</v>
      </c>
      <c r="AO251" s="67">
        <v>125118.99</v>
      </c>
      <c r="AP251" s="67">
        <v>125118.99</v>
      </c>
      <c r="AQ251" s="61">
        <f t="shared" si="19"/>
        <v>733290.70066666685</v>
      </c>
      <c r="AR251" s="67">
        <f t="shared" si="18"/>
        <v>61107.558388888901</v>
      </c>
      <c r="AS251" s="66">
        <f t="shared" si="17"/>
        <v>733290.70066666685</v>
      </c>
    </row>
    <row r="252" spans="1:48" s="61" customFormat="1" ht="15.75" customHeight="1" x14ac:dyDescent="0.15">
      <c r="A252" s="61">
        <v>250</v>
      </c>
      <c r="B252" s="61" t="s">
        <v>910</v>
      </c>
      <c r="C252" s="62" t="s">
        <v>1309</v>
      </c>
      <c r="D252" s="62" t="s">
        <v>778</v>
      </c>
      <c r="E252" s="61" t="s">
        <v>779</v>
      </c>
      <c r="F252" s="61" t="s">
        <v>1296</v>
      </c>
      <c r="G252" s="61" t="s">
        <v>932</v>
      </c>
      <c r="H252" s="61" t="s">
        <v>952</v>
      </c>
      <c r="I252" s="61" t="s">
        <v>102</v>
      </c>
      <c r="J252" s="61" t="s">
        <v>758</v>
      </c>
      <c r="K252" s="61">
        <v>1366.7</v>
      </c>
      <c r="L252" s="64">
        <v>42637</v>
      </c>
      <c r="M252" s="64">
        <v>45558</v>
      </c>
      <c r="N252" s="64">
        <v>45558</v>
      </c>
      <c r="O252" s="65"/>
      <c r="P252" s="64">
        <v>43367</v>
      </c>
      <c r="Q252" s="64">
        <v>43731</v>
      </c>
      <c r="R252" s="66">
        <v>55.13</v>
      </c>
      <c r="S252" s="67">
        <v>75346.17</v>
      </c>
      <c r="T252" s="67">
        <v>75346.17</v>
      </c>
      <c r="U252" s="67">
        <v>75346.17</v>
      </c>
      <c r="V252" s="67">
        <v>75346.17</v>
      </c>
      <c r="W252" s="67">
        <v>75346.17</v>
      </c>
      <c r="X252" s="67">
        <v>75346.17</v>
      </c>
      <c r="Y252" s="67">
        <v>75346.17</v>
      </c>
      <c r="Z252" s="67">
        <v>75346.17</v>
      </c>
      <c r="AA252" s="67">
        <v>76226.33</v>
      </c>
      <c r="AB252" s="67">
        <v>79118.259999999995</v>
      </c>
      <c r="AC252" s="67">
        <v>79118.259999999995</v>
      </c>
      <c r="AD252" s="67">
        <v>79118.259999999995</v>
      </c>
      <c r="AE252" s="67">
        <v>25115.3893333333</v>
      </c>
      <c r="AF252" s="67">
        <v>25115.3893333333</v>
      </c>
      <c r="AG252" s="67">
        <v>25115.3893333333</v>
      </c>
      <c r="AH252" s="67">
        <v>25115.3893333333</v>
      </c>
      <c r="AI252" s="67">
        <v>25115.3893333333</v>
      </c>
      <c r="AJ252" s="67">
        <v>25115.3893333333</v>
      </c>
      <c r="AK252" s="67">
        <v>25115.39</v>
      </c>
      <c r="AL252" s="67">
        <v>25115.39</v>
      </c>
      <c r="AM252" s="67">
        <v>25408.776666666701</v>
      </c>
      <c r="AN252" s="67">
        <v>79118.259999999995</v>
      </c>
      <c r="AO252" s="67">
        <v>79118.259999999995</v>
      </c>
      <c r="AP252" s="67">
        <v>79118.259999999995</v>
      </c>
      <c r="AQ252" s="61">
        <f t="shared" si="19"/>
        <v>463686.67266666651</v>
      </c>
      <c r="AR252" s="67">
        <f t="shared" si="18"/>
        <v>38640.556055555542</v>
      </c>
      <c r="AS252" s="66">
        <f t="shared" si="17"/>
        <v>463686.67266666651</v>
      </c>
    </row>
    <row r="253" spans="1:48" s="61" customFormat="1" ht="15.75" customHeight="1" x14ac:dyDescent="0.15">
      <c r="A253" s="61">
        <v>251</v>
      </c>
      <c r="B253" s="61" t="s">
        <v>910</v>
      </c>
      <c r="C253" s="62" t="s">
        <v>1310</v>
      </c>
      <c r="D253" s="62" t="s">
        <v>1311</v>
      </c>
      <c r="E253" s="61" t="s">
        <v>782</v>
      </c>
      <c r="F253" s="61" t="s">
        <v>1296</v>
      </c>
      <c r="G253" s="63" t="s">
        <v>38</v>
      </c>
      <c r="H253" s="61" t="s">
        <v>916</v>
      </c>
      <c r="I253" s="70" t="s">
        <v>40</v>
      </c>
      <c r="J253" s="61" t="s">
        <v>758</v>
      </c>
      <c r="K253" s="61">
        <v>696.81</v>
      </c>
      <c r="L253" s="64">
        <v>42637</v>
      </c>
      <c r="M253" s="64">
        <v>45558</v>
      </c>
      <c r="N253" s="64">
        <v>45558</v>
      </c>
      <c r="O253" s="65"/>
      <c r="P253" s="64">
        <v>43367</v>
      </c>
      <c r="Q253" s="64">
        <v>43731</v>
      </c>
      <c r="R253" s="66">
        <v>60.64</v>
      </c>
      <c r="S253" s="67">
        <v>42254.559999999998</v>
      </c>
      <c r="T253" s="67">
        <v>42254.559999999998</v>
      </c>
      <c r="U253" s="67">
        <v>42254.559999999998</v>
      </c>
      <c r="V253" s="67">
        <v>42254.559999999998</v>
      </c>
      <c r="W253" s="67">
        <v>42254.559999999998</v>
      </c>
      <c r="X253" s="67">
        <v>42254.559999999998</v>
      </c>
      <c r="Y253" s="67">
        <v>42254.559999999998</v>
      </c>
      <c r="Z253" s="67">
        <v>42254.559999999998</v>
      </c>
      <c r="AA253" s="67">
        <v>42747.199999999997</v>
      </c>
      <c r="AB253" s="67">
        <v>44365.89</v>
      </c>
      <c r="AC253" s="67">
        <v>44365.89</v>
      </c>
      <c r="AD253" s="67">
        <v>44365.89</v>
      </c>
      <c r="AE253" s="67">
        <v>14084.8544</v>
      </c>
      <c r="AF253" s="67">
        <v>14084.8544</v>
      </c>
      <c r="AG253" s="67">
        <v>14084.8544</v>
      </c>
      <c r="AH253" s="67">
        <v>14084.8544</v>
      </c>
      <c r="AI253" s="67">
        <v>14084.8544</v>
      </c>
      <c r="AJ253" s="67">
        <v>14084.8544</v>
      </c>
      <c r="AK253" s="67">
        <v>14084.8533333333</v>
      </c>
      <c r="AL253" s="67">
        <v>14084.8533333333</v>
      </c>
      <c r="AM253" s="67">
        <v>14249.0666666667</v>
      </c>
      <c r="AN253" s="67">
        <v>44365.89</v>
      </c>
      <c r="AO253" s="67">
        <v>44365.89</v>
      </c>
      <c r="AP253" s="67">
        <v>44365.89</v>
      </c>
      <c r="AQ253" s="61">
        <f t="shared" si="19"/>
        <v>260025.56973333331</v>
      </c>
      <c r="AR253" s="67">
        <f t="shared" si="18"/>
        <v>21668.797477777774</v>
      </c>
      <c r="AS253" s="66">
        <f t="shared" si="17"/>
        <v>260025.56973333331</v>
      </c>
    </row>
    <row r="254" spans="1:48" s="61" customFormat="1" ht="15.75" customHeight="1" x14ac:dyDescent="0.15">
      <c r="A254" s="61">
        <v>252</v>
      </c>
      <c r="B254" s="61" t="s">
        <v>910</v>
      </c>
      <c r="C254" s="62" t="s">
        <v>1312</v>
      </c>
      <c r="D254" s="62" t="s">
        <v>784</v>
      </c>
      <c r="E254" s="61" t="s">
        <v>785</v>
      </c>
      <c r="F254" s="61" t="s">
        <v>1296</v>
      </c>
      <c r="G254" s="61" t="s">
        <v>932</v>
      </c>
      <c r="H254" s="61" t="s">
        <v>916</v>
      </c>
      <c r="I254" s="61" t="s">
        <v>102</v>
      </c>
      <c r="J254" s="61" t="s">
        <v>758</v>
      </c>
      <c r="K254" s="61">
        <v>313.64999999999998</v>
      </c>
      <c r="L254" s="64">
        <v>42637</v>
      </c>
      <c r="M254" s="64">
        <v>45558</v>
      </c>
      <c r="N254" s="64">
        <v>45558</v>
      </c>
      <c r="O254" s="65"/>
      <c r="P254" s="64">
        <v>43367</v>
      </c>
      <c r="Q254" s="64">
        <v>43731</v>
      </c>
      <c r="R254" s="66">
        <v>66.150000000000006</v>
      </c>
      <c r="S254" s="67">
        <v>20747.95</v>
      </c>
      <c r="T254" s="67">
        <v>20747.95</v>
      </c>
      <c r="U254" s="67">
        <v>20747.95</v>
      </c>
      <c r="V254" s="67">
        <v>20747.95</v>
      </c>
      <c r="W254" s="67">
        <v>20747.95</v>
      </c>
      <c r="X254" s="67">
        <v>20747.95</v>
      </c>
      <c r="Y254" s="67">
        <v>20747.95</v>
      </c>
      <c r="Z254" s="67">
        <v>20747.95</v>
      </c>
      <c r="AA254" s="67">
        <v>20990.19</v>
      </c>
      <c r="AB254" s="67">
        <v>21786.13</v>
      </c>
      <c r="AC254" s="67">
        <v>21786.13</v>
      </c>
      <c r="AD254" s="67">
        <v>21786.13</v>
      </c>
      <c r="AE254" s="67">
        <v>6915.9849999999997</v>
      </c>
      <c r="AF254" s="67">
        <v>6915.9849999999997</v>
      </c>
      <c r="AG254" s="67">
        <v>6915.9849999999997</v>
      </c>
      <c r="AH254" s="67">
        <v>6915.9849999999997</v>
      </c>
      <c r="AI254" s="67">
        <v>6915.9849999999997</v>
      </c>
      <c r="AJ254" s="67">
        <v>6915.9849999999997</v>
      </c>
      <c r="AK254" s="67">
        <v>6915.9833333333299</v>
      </c>
      <c r="AL254" s="67">
        <v>6915.9833333333299</v>
      </c>
      <c r="AM254" s="67">
        <v>6996.73</v>
      </c>
      <c r="AN254" s="67">
        <v>21786.13</v>
      </c>
      <c r="AO254" s="67">
        <v>21786.13</v>
      </c>
      <c r="AP254" s="67">
        <v>21786.13</v>
      </c>
      <c r="AQ254" s="61">
        <f t="shared" si="19"/>
        <v>127682.99666666667</v>
      </c>
      <c r="AR254" s="67">
        <f>AVERAGE(AE254:AP254)</f>
        <v>10640.249722222223</v>
      </c>
      <c r="AS254" s="66">
        <f t="shared" si="17"/>
        <v>127682.99666666667</v>
      </c>
    </row>
    <row r="255" spans="1:48" s="61" customFormat="1" ht="15.75" customHeight="1" x14ac:dyDescent="0.15">
      <c r="A255" s="61">
        <v>253</v>
      </c>
      <c r="B255" s="61" t="s">
        <v>910</v>
      </c>
      <c r="C255" s="62" t="s">
        <v>1313</v>
      </c>
      <c r="D255" s="62" t="s">
        <v>1314</v>
      </c>
      <c r="E255" s="61" t="s">
        <v>788</v>
      </c>
      <c r="F255" s="61" t="s">
        <v>1296</v>
      </c>
      <c r="G255" s="61" t="s">
        <v>932</v>
      </c>
      <c r="H255" s="61" t="s">
        <v>916</v>
      </c>
      <c r="I255" s="61" t="s">
        <v>40</v>
      </c>
      <c r="J255" s="61" t="s">
        <v>758</v>
      </c>
      <c r="K255" s="61">
        <v>1235.3900000000001</v>
      </c>
      <c r="L255" s="64">
        <v>42637</v>
      </c>
      <c r="M255" s="64">
        <v>45558</v>
      </c>
      <c r="N255" s="64">
        <v>45558</v>
      </c>
      <c r="O255" s="65"/>
      <c r="P255" s="64">
        <v>43367</v>
      </c>
      <c r="Q255" s="64">
        <v>43731</v>
      </c>
      <c r="R255" s="66">
        <v>60.64</v>
      </c>
      <c r="S255" s="67">
        <v>74914.05</v>
      </c>
      <c r="T255" s="67">
        <v>74914.05</v>
      </c>
      <c r="U255" s="67">
        <v>74914.05</v>
      </c>
      <c r="V255" s="67">
        <v>74914.05</v>
      </c>
      <c r="W255" s="67">
        <v>74914.05</v>
      </c>
      <c r="X255" s="67">
        <v>74914.05</v>
      </c>
      <c r="Y255" s="67">
        <v>74914.05</v>
      </c>
      <c r="Z255" s="67">
        <v>74914.05</v>
      </c>
      <c r="AA255" s="67">
        <v>75787.47</v>
      </c>
      <c r="AB255" s="67">
        <v>78657.279999999999</v>
      </c>
      <c r="AC255" s="67">
        <v>78657.279999999999</v>
      </c>
      <c r="AD255" s="67">
        <v>78657.279999999999</v>
      </c>
      <c r="AE255" s="67">
        <v>24971.350266666701</v>
      </c>
      <c r="AF255" s="67">
        <v>24971.350266666701</v>
      </c>
      <c r="AG255" s="67">
        <v>24971.350266666701</v>
      </c>
      <c r="AH255" s="67">
        <v>24971.350266666701</v>
      </c>
      <c r="AI255" s="67">
        <v>24971.350266666701</v>
      </c>
      <c r="AJ255" s="67">
        <v>24971.350266666701</v>
      </c>
      <c r="AK255" s="67">
        <v>24971.35</v>
      </c>
      <c r="AL255" s="67">
        <v>24971.35</v>
      </c>
      <c r="AM255" s="67">
        <v>25262.49</v>
      </c>
      <c r="AN255" s="67">
        <v>78657.279999999999</v>
      </c>
      <c r="AO255" s="67">
        <v>78657.279999999999</v>
      </c>
      <c r="AP255" s="67">
        <v>78657.279999999999</v>
      </c>
      <c r="AQ255" s="61">
        <f t="shared" si="19"/>
        <v>461005.1316000002</v>
      </c>
      <c r="AR255" s="67">
        <f t="shared" si="18"/>
        <v>38417.094300000019</v>
      </c>
      <c r="AS255" s="66">
        <f t="shared" si="17"/>
        <v>461005.1316000002</v>
      </c>
    </row>
    <row r="256" spans="1:48" s="61" customFormat="1" ht="15.75" customHeight="1" x14ac:dyDescent="0.15">
      <c r="A256" s="61">
        <v>254</v>
      </c>
      <c r="B256" s="61" t="s">
        <v>910</v>
      </c>
      <c r="C256" s="62" t="s">
        <v>1315</v>
      </c>
      <c r="D256" s="62" t="s">
        <v>1316</v>
      </c>
      <c r="E256" s="61" t="s">
        <v>791</v>
      </c>
      <c r="F256" s="61" t="s">
        <v>1296</v>
      </c>
      <c r="G256" s="61" t="s">
        <v>932</v>
      </c>
      <c r="H256" s="61" t="s">
        <v>916</v>
      </c>
      <c r="I256" s="61" t="s">
        <v>102</v>
      </c>
      <c r="J256" s="61" t="s">
        <v>758</v>
      </c>
      <c r="K256" s="61">
        <v>659.98</v>
      </c>
      <c r="L256" s="64">
        <v>43282</v>
      </c>
      <c r="M256" s="64">
        <v>46203</v>
      </c>
      <c r="N256" s="64">
        <v>46203</v>
      </c>
      <c r="O256" s="65">
        <f>R256*K256*6</f>
        <v>213833.52</v>
      </c>
      <c r="P256" s="64">
        <v>43282</v>
      </c>
      <c r="Q256" s="64">
        <v>43646</v>
      </c>
      <c r="R256" s="66">
        <v>54</v>
      </c>
      <c r="S256" s="67">
        <v>35638.92</v>
      </c>
      <c r="T256" s="67">
        <v>35638.92</v>
      </c>
      <c r="U256" s="67">
        <v>35638.92</v>
      </c>
      <c r="V256" s="67">
        <v>35638.92</v>
      </c>
      <c r="W256" s="67">
        <v>35638.92</v>
      </c>
      <c r="X256" s="67">
        <v>35638.92</v>
      </c>
      <c r="Y256" s="67">
        <v>37420.870000000003</v>
      </c>
      <c r="Z256" s="67">
        <v>37420.870000000003</v>
      </c>
      <c r="AA256" s="67">
        <v>37420.870000000003</v>
      </c>
      <c r="AB256" s="67">
        <v>37420.870000000003</v>
      </c>
      <c r="AC256" s="67">
        <v>37420.870000000003</v>
      </c>
      <c r="AD256" s="67">
        <v>37420.870000000003</v>
      </c>
      <c r="AE256" s="67">
        <v>11879.64</v>
      </c>
      <c r="AF256" s="67">
        <v>11879.64</v>
      </c>
      <c r="AG256" s="67">
        <v>11879.64</v>
      </c>
      <c r="AH256" s="67">
        <v>11879.64</v>
      </c>
      <c r="AI256" s="67">
        <v>11879.64</v>
      </c>
      <c r="AJ256" s="67">
        <v>11879.64</v>
      </c>
      <c r="AK256" s="67">
        <v>13384.3966666667</v>
      </c>
      <c r="AL256" s="67">
        <v>13384.3966666667</v>
      </c>
      <c r="AM256" s="67">
        <v>13384.3966666667</v>
      </c>
      <c r="AN256" s="67">
        <v>37420.870000000003</v>
      </c>
      <c r="AO256" s="67">
        <v>37420.870000000003</v>
      </c>
      <c r="AP256" s="67">
        <v>37420.870000000003</v>
      </c>
      <c r="AQ256" s="61">
        <f t="shared" si="19"/>
        <v>223693.64000000007</v>
      </c>
      <c r="AR256" s="67">
        <f t="shared" si="18"/>
        <v>18641.136666666673</v>
      </c>
      <c r="AS256" s="66">
        <f t="shared" si="17"/>
        <v>223693.64000000007</v>
      </c>
    </row>
    <row r="257" spans="1:48" s="61" customFormat="1" ht="15.75" customHeight="1" x14ac:dyDescent="0.15">
      <c r="A257" s="61">
        <v>255</v>
      </c>
      <c r="B257" s="61" t="s">
        <v>910</v>
      </c>
      <c r="C257" s="62" t="s">
        <v>1317</v>
      </c>
      <c r="D257" s="62" t="s">
        <v>1318</v>
      </c>
      <c r="E257" s="61" t="s">
        <v>794</v>
      </c>
      <c r="F257" s="61" t="s">
        <v>1296</v>
      </c>
      <c r="G257" s="61" t="s">
        <v>932</v>
      </c>
      <c r="H257" s="61" t="s">
        <v>916</v>
      </c>
      <c r="I257" s="61" t="s">
        <v>102</v>
      </c>
      <c r="J257" s="61" t="s">
        <v>758</v>
      </c>
      <c r="K257" s="61">
        <v>384.54</v>
      </c>
      <c r="L257" s="64">
        <v>42637</v>
      </c>
      <c r="M257" s="64">
        <v>45558</v>
      </c>
      <c r="N257" s="64">
        <v>45558</v>
      </c>
      <c r="O257" s="65"/>
      <c r="P257" s="64">
        <v>43367</v>
      </c>
      <c r="Q257" s="64">
        <v>43731</v>
      </c>
      <c r="R257" s="66">
        <v>66.150000000000006</v>
      </c>
      <c r="S257" s="67">
        <v>25437.32</v>
      </c>
      <c r="T257" s="67">
        <v>25437.32</v>
      </c>
      <c r="U257" s="67">
        <v>25437.32</v>
      </c>
      <c r="V257" s="67">
        <v>25437.32</v>
      </c>
      <c r="W257" s="67">
        <v>25437.32</v>
      </c>
      <c r="X257" s="67">
        <v>25437.32</v>
      </c>
      <c r="Y257" s="67">
        <v>25437.32</v>
      </c>
      <c r="Z257" s="67">
        <v>25437.32</v>
      </c>
      <c r="AA257" s="67">
        <v>25734.31</v>
      </c>
      <c r="AB257" s="67">
        <v>26710.15</v>
      </c>
      <c r="AC257" s="67">
        <v>26710.15</v>
      </c>
      <c r="AD257" s="67">
        <v>26710.15</v>
      </c>
      <c r="AE257" s="67">
        <v>8479.1059999999998</v>
      </c>
      <c r="AF257" s="67">
        <v>8479.1059999999998</v>
      </c>
      <c r="AG257" s="67">
        <v>8479.1059999999998</v>
      </c>
      <c r="AH257" s="67">
        <v>8479.1059999999998</v>
      </c>
      <c r="AI257" s="67">
        <v>8479.1059999999998</v>
      </c>
      <c r="AJ257" s="67">
        <v>8479.1059999999998</v>
      </c>
      <c r="AK257" s="67">
        <v>8479.1066666666702</v>
      </c>
      <c r="AL257" s="67">
        <v>8479.1066666666702</v>
      </c>
      <c r="AM257" s="67">
        <v>8578.1033333333398</v>
      </c>
      <c r="AN257" s="67">
        <v>26710.15</v>
      </c>
      <c r="AO257" s="67">
        <v>26710.15</v>
      </c>
      <c r="AP257" s="67">
        <v>26710.15</v>
      </c>
      <c r="AQ257" s="61">
        <f t="shared" si="19"/>
        <v>156541.40266666666</v>
      </c>
      <c r="AR257" s="67">
        <f t="shared" si="18"/>
        <v>13045.116888888888</v>
      </c>
      <c r="AS257" s="66">
        <f t="shared" si="17"/>
        <v>156541.40266666666</v>
      </c>
    </row>
    <row r="258" spans="1:48" s="61" customFormat="1" ht="15.75" customHeight="1" x14ac:dyDescent="0.15">
      <c r="A258" s="61">
        <v>256</v>
      </c>
      <c r="B258" s="61" t="s">
        <v>910</v>
      </c>
      <c r="C258" s="62" t="s">
        <v>1319</v>
      </c>
      <c r="D258" s="62" t="s">
        <v>1320</v>
      </c>
      <c r="E258" s="61" t="s">
        <v>797</v>
      </c>
      <c r="F258" s="61" t="s">
        <v>1296</v>
      </c>
      <c r="G258" s="61" t="s">
        <v>932</v>
      </c>
      <c r="H258" s="61" t="s">
        <v>916</v>
      </c>
      <c r="I258" s="61" t="s">
        <v>40</v>
      </c>
      <c r="J258" s="61" t="s">
        <v>758</v>
      </c>
      <c r="K258" s="61">
        <v>311.43</v>
      </c>
      <c r="L258" s="64">
        <v>42637</v>
      </c>
      <c r="M258" s="64">
        <v>44462</v>
      </c>
      <c r="N258" s="64">
        <v>44462</v>
      </c>
      <c r="O258" s="65"/>
      <c r="P258" s="64">
        <v>43367</v>
      </c>
      <c r="Q258" s="64">
        <v>43731</v>
      </c>
      <c r="R258" s="66">
        <v>99.22</v>
      </c>
      <c r="S258" s="67">
        <v>30900.080000000002</v>
      </c>
      <c r="T258" s="67">
        <v>30900.080000000002</v>
      </c>
      <c r="U258" s="67">
        <v>30900.080000000002</v>
      </c>
      <c r="V258" s="67">
        <v>30900.080000000002</v>
      </c>
      <c r="W258" s="67">
        <v>30900.080000000002</v>
      </c>
      <c r="X258" s="67">
        <v>30900.080000000002</v>
      </c>
      <c r="Y258" s="67">
        <v>30900.080000000002</v>
      </c>
      <c r="Z258" s="67">
        <v>30900.080000000002</v>
      </c>
      <c r="AA258" s="67">
        <v>31260.51</v>
      </c>
      <c r="AB258" s="67">
        <v>32444.78</v>
      </c>
      <c r="AC258" s="67">
        <v>32444.78</v>
      </c>
      <c r="AD258" s="67">
        <v>32444.78</v>
      </c>
      <c r="AE258" s="67">
        <v>10300.0236</v>
      </c>
      <c r="AF258" s="67">
        <v>10300.0236</v>
      </c>
      <c r="AG258" s="67">
        <v>10300.0236</v>
      </c>
      <c r="AH258" s="67">
        <v>10300.0236</v>
      </c>
      <c r="AI258" s="67">
        <v>10300.0236</v>
      </c>
      <c r="AJ258" s="67">
        <v>10300.0236</v>
      </c>
      <c r="AK258" s="67">
        <v>10300.026666666699</v>
      </c>
      <c r="AL258" s="67">
        <v>10300.026666666699</v>
      </c>
      <c r="AM258" s="67">
        <v>10420.17</v>
      </c>
      <c r="AN258" s="67">
        <v>32444.78</v>
      </c>
      <c r="AO258" s="67">
        <v>32444.78</v>
      </c>
      <c r="AP258" s="67">
        <v>32444.78</v>
      </c>
      <c r="AQ258" s="61">
        <f t="shared" si="19"/>
        <v>190154.70493333341</v>
      </c>
      <c r="AR258" s="67">
        <f t="shared" si="18"/>
        <v>15846.225411111118</v>
      </c>
      <c r="AS258" s="66">
        <f t="shared" si="17"/>
        <v>190154.70493333341</v>
      </c>
      <c r="AV258" s="68"/>
    </row>
    <row r="259" spans="1:48" s="61" customFormat="1" ht="15.75" customHeight="1" x14ac:dyDescent="0.15">
      <c r="A259" s="61">
        <v>257</v>
      </c>
      <c r="B259" s="61" t="s">
        <v>910</v>
      </c>
      <c r="C259" s="62" t="s">
        <v>1321</v>
      </c>
      <c r="D259" s="62" t="s">
        <v>1322</v>
      </c>
      <c r="E259" s="61" t="s">
        <v>800</v>
      </c>
      <c r="F259" s="61" t="s">
        <v>1296</v>
      </c>
      <c r="G259" s="61" t="s">
        <v>932</v>
      </c>
      <c r="H259" s="61" t="s">
        <v>916</v>
      </c>
      <c r="I259" s="61" t="s">
        <v>102</v>
      </c>
      <c r="J259" s="61" t="s">
        <v>758</v>
      </c>
      <c r="K259" s="61">
        <v>2043.74</v>
      </c>
      <c r="L259" s="64">
        <v>42637</v>
      </c>
      <c r="M259" s="64">
        <v>45558</v>
      </c>
      <c r="N259" s="64">
        <v>45558</v>
      </c>
      <c r="O259" s="65"/>
      <c r="P259" s="64">
        <v>43367</v>
      </c>
      <c r="Q259" s="64">
        <v>43731</v>
      </c>
      <c r="R259" s="66">
        <v>66.150000000000006</v>
      </c>
      <c r="S259" s="67">
        <v>135193.4</v>
      </c>
      <c r="T259" s="67">
        <v>135193.4</v>
      </c>
      <c r="U259" s="67">
        <v>135193.4</v>
      </c>
      <c r="V259" s="67">
        <v>135193.4</v>
      </c>
      <c r="W259" s="67">
        <v>135193.4</v>
      </c>
      <c r="X259" s="67">
        <v>135193.4</v>
      </c>
      <c r="Y259" s="67">
        <v>135193.4</v>
      </c>
      <c r="Z259" s="67">
        <v>135193.4</v>
      </c>
      <c r="AA259" s="67">
        <v>136771.85</v>
      </c>
      <c r="AB259" s="67">
        <v>141958.18</v>
      </c>
      <c r="AC259" s="67">
        <v>141958.18</v>
      </c>
      <c r="AD259" s="67">
        <v>141958.18</v>
      </c>
      <c r="AE259" s="67">
        <v>45064.466</v>
      </c>
      <c r="AF259" s="67">
        <v>45064.466</v>
      </c>
      <c r="AG259" s="67">
        <v>45064.466</v>
      </c>
      <c r="AH259" s="67">
        <v>45064.466</v>
      </c>
      <c r="AI259" s="67">
        <v>45064.466</v>
      </c>
      <c r="AJ259" s="67">
        <v>45064.466</v>
      </c>
      <c r="AK259" s="67">
        <v>45064.466666666602</v>
      </c>
      <c r="AL259" s="67">
        <v>45064.466666666602</v>
      </c>
      <c r="AM259" s="67">
        <v>45590.616666666698</v>
      </c>
      <c r="AN259" s="67">
        <v>141958.18</v>
      </c>
      <c r="AO259" s="67">
        <v>141958.18</v>
      </c>
      <c r="AP259" s="67">
        <v>141958.18</v>
      </c>
      <c r="AQ259" s="61">
        <f t="shared" si="19"/>
        <v>831980.88599999994</v>
      </c>
      <c r="AR259" s="67">
        <f t="shared" si="18"/>
        <v>69331.7405</v>
      </c>
      <c r="AS259" s="66">
        <f t="shared" si="17"/>
        <v>831980.88599999994</v>
      </c>
    </row>
    <row r="260" spans="1:48" s="61" customFormat="1" ht="15.75" customHeight="1" x14ac:dyDescent="0.15">
      <c r="A260" s="61">
        <v>258</v>
      </c>
      <c r="B260" s="61" t="s">
        <v>910</v>
      </c>
      <c r="C260" s="62" t="s">
        <v>1323</v>
      </c>
      <c r="D260" s="62" t="s">
        <v>1324</v>
      </c>
      <c r="E260" s="61">
        <v>1002</v>
      </c>
      <c r="F260" s="61" t="s">
        <v>1296</v>
      </c>
      <c r="G260" s="61" t="s">
        <v>932</v>
      </c>
      <c r="H260" s="61" t="s">
        <v>916</v>
      </c>
      <c r="I260" s="61" t="s">
        <v>40</v>
      </c>
      <c r="J260" s="61" t="s">
        <v>758</v>
      </c>
      <c r="K260" s="61">
        <v>656.67</v>
      </c>
      <c r="L260" s="64">
        <v>43435</v>
      </c>
      <c r="M260" s="64">
        <v>45626</v>
      </c>
      <c r="N260" s="64">
        <v>45626</v>
      </c>
      <c r="O260" s="65">
        <f>R260*K260</f>
        <v>50563.59</v>
      </c>
      <c r="P260" s="64">
        <v>43435</v>
      </c>
      <c r="Q260" s="64">
        <v>43799</v>
      </c>
      <c r="R260" s="66">
        <v>77</v>
      </c>
      <c r="S260" s="67">
        <v>50563.59</v>
      </c>
      <c r="T260" s="67">
        <v>50563.59</v>
      </c>
      <c r="U260" s="67">
        <v>50563.59</v>
      </c>
      <c r="V260" s="67">
        <v>50563.59</v>
      </c>
      <c r="W260" s="67">
        <v>50563.59</v>
      </c>
      <c r="X260" s="67">
        <v>50563.59</v>
      </c>
      <c r="Y260" s="67">
        <v>50563.59</v>
      </c>
      <c r="Z260" s="67">
        <v>50563.59</v>
      </c>
      <c r="AA260" s="67">
        <v>50563.59</v>
      </c>
      <c r="AB260" s="67">
        <v>50563.59</v>
      </c>
      <c r="AC260" s="67">
        <v>50563.59</v>
      </c>
      <c r="AD260" s="67">
        <v>53091.77</v>
      </c>
      <c r="AE260" s="67">
        <v>0</v>
      </c>
      <c r="AF260" s="67">
        <v>50563.59</v>
      </c>
      <c r="AG260" s="67">
        <v>16854.53</v>
      </c>
      <c r="AH260" s="67">
        <v>16854.53</v>
      </c>
      <c r="AI260" s="67">
        <v>16854.53</v>
      </c>
      <c r="AJ260" s="67">
        <v>16854.53</v>
      </c>
      <c r="AK260" s="67">
        <v>16854.53</v>
      </c>
      <c r="AL260" s="67">
        <v>16854.53</v>
      </c>
      <c r="AM260" s="67">
        <v>50563.59</v>
      </c>
      <c r="AN260" s="67">
        <v>50563.59</v>
      </c>
      <c r="AO260" s="67">
        <v>50563.59</v>
      </c>
      <c r="AP260" s="67">
        <v>53091.77</v>
      </c>
      <c r="AQ260" s="61">
        <f t="shared" si="19"/>
        <v>356473.31</v>
      </c>
      <c r="AR260" s="67">
        <f>AVERAGE(AF260:AP260)</f>
        <v>32406.664545454547</v>
      </c>
      <c r="AS260" s="66">
        <f t="shared" ref="AS260:AS323" si="20">AR260*12</f>
        <v>388879.97454545455</v>
      </c>
    </row>
    <row r="261" spans="1:48" s="61" customFormat="1" ht="15.75" customHeight="1" x14ac:dyDescent="0.15">
      <c r="A261" s="61">
        <v>259</v>
      </c>
      <c r="B261" s="61" t="s">
        <v>910</v>
      </c>
      <c r="C261" s="69" t="s">
        <v>803</v>
      </c>
      <c r="D261" s="62" t="s">
        <v>1325</v>
      </c>
      <c r="E261" s="61">
        <v>1008</v>
      </c>
      <c r="F261" s="61" t="s">
        <v>913</v>
      </c>
      <c r="G261" s="61" t="s">
        <v>932</v>
      </c>
      <c r="H261" s="61" t="s">
        <v>914</v>
      </c>
      <c r="I261" s="61" t="s">
        <v>40</v>
      </c>
      <c r="J261" s="61" t="s">
        <v>53</v>
      </c>
      <c r="K261" s="61">
        <v>193.78</v>
      </c>
      <c r="L261" s="64">
        <v>43586</v>
      </c>
      <c r="M261" s="64">
        <v>44681</v>
      </c>
      <c r="N261" s="64">
        <v>44681</v>
      </c>
      <c r="O261" s="64"/>
      <c r="P261" s="64">
        <v>43586</v>
      </c>
      <c r="Q261" s="64">
        <v>43951</v>
      </c>
      <c r="R261" s="66">
        <v>185</v>
      </c>
      <c r="S261" s="67"/>
      <c r="T261" s="67"/>
      <c r="U261" s="67"/>
      <c r="V261" s="67"/>
      <c r="W261" s="67">
        <v>35849.300000000003</v>
      </c>
      <c r="X261" s="67">
        <v>35849.300000000003</v>
      </c>
      <c r="Y261" s="67">
        <v>35849.300000000003</v>
      </c>
      <c r="Z261" s="67">
        <v>35849.300000000003</v>
      </c>
      <c r="AA261" s="67">
        <v>35849.300000000003</v>
      </c>
      <c r="AB261" s="67">
        <v>35849.300000000003</v>
      </c>
      <c r="AC261" s="67">
        <v>35849.300000000003</v>
      </c>
      <c r="AD261" s="67">
        <v>35849.300000000003</v>
      </c>
      <c r="AE261" s="67">
        <v>0</v>
      </c>
      <c r="AF261" s="67">
        <v>0</v>
      </c>
      <c r="AG261" s="67">
        <v>0</v>
      </c>
      <c r="AH261" s="67">
        <v>0</v>
      </c>
      <c r="AI261" s="67">
        <v>35849.300000000003</v>
      </c>
      <c r="AJ261" s="67">
        <v>35849.300000000003</v>
      </c>
      <c r="AK261" s="67">
        <v>35849.300000000003</v>
      </c>
      <c r="AL261" s="67">
        <v>35849.300000000003</v>
      </c>
      <c r="AM261" s="67">
        <v>35849.300000000003</v>
      </c>
      <c r="AN261" s="67">
        <v>35849.300000000003</v>
      </c>
      <c r="AO261" s="67">
        <v>35849.300000000003</v>
      </c>
      <c r="AP261" s="67">
        <v>35849.300000000003</v>
      </c>
      <c r="AQ261" s="61">
        <f t="shared" si="19"/>
        <v>286794.39999999997</v>
      </c>
      <c r="AR261" s="67">
        <f>AVERAGE(AI261:AP261)</f>
        <v>35849.299999999996</v>
      </c>
      <c r="AS261" s="66">
        <f t="shared" si="20"/>
        <v>430191.6</v>
      </c>
    </row>
    <row r="262" spans="1:48" s="61" customFormat="1" ht="15.75" customHeight="1" x14ac:dyDescent="0.15">
      <c r="A262" s="61">
        <v>260</v>
      </c>
      <c r="B262" s="63" t="s">
        <v>805</v>
      </c>
      <c r="C262" s="62" t="s">
        <v>1326</v>
      </c>
      <c r="D262" s="62" t="s">
        <v>807</v>
      </c>
      <c r="E262" s="61">
        <v>1007</v>
      </c>
      <c r="F262" s="61" t="s">
        <v>913</v>
      </c>
      <c r="G262" s="61" t="s">
        <v>932</v>
      </c>
      <c r="H262" s="61" t="s">
        <v>914</v>
      </c>
      <c r="I262" s="61" t="s">
        <v>40</v>
      </c>
      <c r="J262" s="61" t="s">
        <v>53</v>
      </c>
      <c r="K262" s="61">
        <v>179.47</v>
      </c>
      <c r="L262" s="64">
        <v>43586</v>
      </c>
      <c r="M262" s="64">
        <v>44681</v>
      </c>
      <c r="N262" s="64">
        <v>44681</v>
      </c>
      <c r="O262" s="64"/>
      <c r="P262" s="64">
        <v>43586</v>
      </c>
      <c r="Q262" s="64">
        <v>43951</v>
      </c>
      <c r="R262" s="66">
        <v>235</v>
      </c>
      <c r="S262" s="67"/>
      <c r="T262" s="67"/>
      <c r="U262" s="67"/>
      <c r="V262" s="67"/>
      <c r="W262" s="67">
        <v>42175.45</v>
      </c>
      <c r="X262" s="67">
        <v>42175.45</v>
      </c>
      <c r="Y262" s="67">
        <v>42175.45</v>
      </c>
      <c r="Z262" s="67">
        <v>42175.45</v>
      </c>
      <c r="AA262" s="67">
        <v>42175.45</v>
      </c>
      <c r="AB262" s="67">
        <v>42175.45</v>
      </c>
      <c r="AC262" s="67">
        <v>42175.45</v>
      </c>
      <c r="AD262" s="67">
        <v>42175.45</v>
      </c>
      <c r="AE262" s="67">
        <v>0</v>
      </c>
      <c r="AF262" s="67">
        <v>0</v>
      </c>
      <c r="AG262" s="67">
        <v>0</v>
      </c>
      <c r="AH262" s="67">
        <v>0</v>
      </c>
      <c r="AI262" s="67">
        <v>42175.45</v>
      </c>
      <c r="AJ262" s="67">
        <v>42175.45</v>
      </c>
      <c r="AK262" s="67">
        <v>42175.45</v>
      </c>
      <c r="AL262" s="67">
        <v>42175.45</v>
      </c>
      <c r="AM262" s="67">
        <v>42175.45</v>
      </c>
      <c r="AN262" s="67">
        <v>42175.45</v>
      </c>
      <c r="AO262" s="67">
        <v>42175.45</v>
      </c>
      <c r="AP262" s="67">
        <v>42175.45</v>
      </c>
      <c r="AQ262" s="61">
        <f t="shared" si="19"/>
        <v>337403.60000000003</v>
      </c>
      <c r="AR262" s="67">
        <f>AVERAGE(AI262:AP262)</f>
        <v>42175.450000000004</v>
      </c>
      <c r="AS262" s="66">
        <f t="shared" si="20"/>
        <v>506105.4</v>
      </c>
    </row>
    <row r="263" spans="1:48" s="61" customFormat="1" ht="15.75" customHeight="1" x14ac:dyDescent="0.15">
      <c r="A263" s="61">
        <v>261</v>
      </c>
      <c r="B263" s="63" t="s">
        <v>42</v>
      </c>
      <c r="C263" s="72" t="s">
        <v>808</v>
      </c>
      <c r="D263" s="72" t="s">
        <v>809</v>
      </c>
      <c r="E263" s="61" t="s">
        <v>810</v>
      </c>
      <c r="F263" s="61" t="s">
        <v>913</v>
      </c>
      <c r="G263" s="61" t="s">
        <v>932</v>
      </c>
      <c r="H263" s="61" t="s">
        <v>916</v>
      </c>
      <c r="I263" s="61" t="s">
        <v>102</v>
      </c>
      <c r="J263" s="61" t="s">
        <v>64</v>
      </c>
      <c r="K263" s="61">
        <v>321.83999999999997</v>
      </c>
      <c r="L263" s="64">
        <v>42637</v>
      </c>
      <c r="M263" s="64">
        <v>44309</v>
      </c>
      <c r="N263" s="64">
        <v>43524</v>
      </c>
      <c r="O263" s="65"/>
      <c r="P263" s="64">
        <v>43367</v>
      </c>
      <c r="Q263" s="64">
        <v>43524</v>
      </c>
      <c r="R263" s="66">
        <v>154.35</v>
      </c>
      <c r="S263" s="67">
        <v>49676</v>
      </c>
      <c r="T263" s="67">
        <v>49676</v>
      </c>
      <c r="AE263" s="67">
        <v>33117.332000000002</v>
      </c>
      <c r="AF263" s="67">
        <v>33117.332000000002</v>
      </c>
      <c r="AG263" s="67">
        <v>0</v>
      </c>
      <c r="AH263" s="67">
        <v>0</v>
      </c>
      <c r="AI263" s="67">
        <v>0</v>
      </c>
      <c r="AJ263" s="67">
        <v>0</v>
      </c>
      <c r="AK263" s="67">
        <v>0</v>
      </c>
      <c r="AL263" s="67">
        <v>0</v>
      </c>
      <c r="AM263" s="67">
        <v>0</v>
      </c>
      <c r="AN263" s="67">
        <v>0</v>
      </c>
      <c r="AO263" s="67">
        <v>0</v>
      </c>
      <c r="AP263" s="67">
        <v>0</v>
      </c>
      <c r="AQ263" s="61">
        <f t="shared" si="19"/>
        <v>66234.664000000004</v>
      </c>
      <c r="AR263" s="67">
        <f>AVERAGE(AE263:AF263)</f>
        <v>33117.332000000002</v>
      </c>
      <c r="AS263" s="66">
        <f t="shared" si="20"/>
        <v>397407.98400000005</v>
      </c>
      <c r="AT263" s="70"/>
      <c r="AV263" s="68"/>
    </row>
    <row r="264" spans="1:48" s="61" customFormat="1" ht="15.75" customHeight="1" x14ac:dyDescent="0.15">
      <c r="A264" s="61">
        <v>262</v>
      </c>
      <c r="B264" s="70" t="s">
        <v>805</v>
      </c>
      <c r="C264" s="72" t="s">
        <v>811</v>
      </c>
      <c r="D264" s="72" t="s">
        <v>812</v>
      </c>
      <c r="E264" s="61">
        <v>2016</v>
      </c>
      <c r="F264" s="70" t="s">
        <v>57</v>
      </c>
      <c r="G264" s="70" t="s">
        <v>38</v>
      </c>
      <c r="H264" s="63" t="s">
        <v>74</v>
      </c>
      <c r="I264" s="61" t="s">
        <v>40</v>
      </c>
      <c r="J264" s="61" t="s">
        <v>41</v>
      </c>
      <c r="K264" s="61">
        <v>150.19999999999999</v>
      </c>
      <c r="L264" s="64">
        <v>43640</v>
      </c>
      <c r="M264" s="64">
        <v>44735</v>
      </c>
      <c r="N264" s="64">
        <v>44735</v>
      </c>
      <c r="O264" s="64"/>
      <c r="P264" s="64">
        <v>43640</v>
      </c>
      <c r="Q264" s="64">
        <v>44005</v>
      </c>
      <c r="R264" s="61">
        <v>295</v>
      </c>
      <c r="U264" s="71"/>
      <c r="W264" s="73"/>
      <c r="X264" s="61">
        <v>10338.77</v>
      </c>
      <c r="Y264" s="61">
        <v>44309</v>
      </c>
      <c r="Z264" s="61">
        <v>44309</v>
      </c>
      <c r="AA264" s="61">
        <v>44309</v>
      </c>
      <c r="AB264" s="61">
        <v>44309</v>
      </c>
      <c r="AC264" s="61">
        <v>44309</v>
      </c>
      <c r="AD264" s="61">
        <v>44309</v>
      </c>
      <c r="AE264" s="67">
        <v>0</v>
      </c>
      <c r="AF264" s="67">
        <v>0</v>
      </c>
      <c r="AG264" s="67">
        <v>0</v>
      </c>
      <c r="AH264" s="67">
        <v>0</v>
      </c>
      <c r="AI264" s="67">
        <v>0</v>
      </c>
      <c r="AJ264" s="67">
        <v>10338.77</v>
      </c>
      <c r="AK264" s="67">
        <v>44309</v>
      </c>
      <c r="AL264" s="67">
        <v>44309</v>
      </c>
      <c r="AM264" s="67">
        <v>44309</v>
      </c>
      <c r="AN264" s="67">
        <v>44309</v>
      </c>
      <c r="AO264" s="67">
        <v>44309</v>
      </c>
      <c r="AP264" s="67">
        <v>44309</v>
      </c>
      <c r="AQ264" s="61">
        <f t="shared" si="19"/>
        <v>276192.77</v>
      </c>
      <c r="AR264" s="67">
        <f>AVERAGE(AJ264:AP264)</f>
        <v>39456.11</v>
      </c>
      <c r="AS264" s="66">
        <f t="shared" si="20"/>
        <v>473473.32</v>
      </c>
    </row>
    <row r="265" spans="1:48" s="61" customFormat="1" ht="15.75" customHeight="1" x14ac:dyDescent="0.15">
      <c r="A265" s="61">
        <v>263</v>
      </c>
      <c r="B265" s="70" t="s">
        <v>805</v>
      </c>
      <c r="C265" s="72" t="s">
        <v>813</v>
      </c>
      <c r="D265" s="72" t="s">
        <v>814</v>
      </c>
      <c r="E265" s="61">
        <v>2061</v>
      </c>
      <c r="F265" s="61" t="s">
        <v>913</v>
      </c>
      <c r="G265" s="61" t="s">
        <v>932</v>
      </c>
      <c r="H265" s="61" t="s">
        <v>921</v>
      </c>
      <c r="I265" s="70" t="s">
        <v>40</v>
      </c>
      <c r="J265" s="61" t="s">
        <v>41</v>
      </c>
      <c r="K265" s="61">
        <v>164.25</v>
      </c>
      <c r="L265" s="64">
        <v>43640</v>
      </c>
      <c r="M265" s="64">
        <v>44735</v>
      </c>
      <c r="N265" s="64">
        <v>44735</v>
      </c>
      <c r="O265" s="64"/>
      <c r="P265" s="64">
        <v>43640</v>
      </c>
      <c r="Q265" s="64">
        <v>44005</v>
      </c>
      <c r="R265" s="61">
        <v>260</v>
      </c>
      <c r="X265" s="61">
        <v>9964.5</v>
      </c>
      <c r="Y265" s="61">
        <v>42705</v>
      </c>
      <c r="Z265" s="61">
        <v>42705</v>
      </c>
      <c r="AA265" s="61">
        <v>42705</v>
      </c>
      <c r="AB265" s="61">
        <v>42705</v>
      </c>
      <c r="AC265" s="61">
        <v>42705</v>
      </c>
      <c r="AD265" s="61">
        <v>42705</v>
      </c>
      <c r="AE265" s="67">
        <v>0</v>
      </c>
      <c r="AF265" s="67">
        <v>0</v>
      </c>
      <c r="AG265" s="67">
        <v>0</v>
      </c>
      <c r="AH265" s="67">
        <v>0</v>
      </c>
      <c r="AI265" s="67">
        <v>0</v>
      </c>
      <c r="AJ265" s="67">
        <v>9964.5</v>
      </c>
      <c r="AK265" s="67">
        <v>42705</v>
      </c>
      <c r="AL265" s="67">
        <v>42705</v>
      </c>
      <c r="AM265" s="67">
        <v>42705</v>
      </c>
      <c r="AN265" s="67">
        <v>42705</v>
      </c>
      <c r="AO265" s="67">
        <v>42705</v>
      </c>
      <c r="AP265" s="67">
        <v>42705</v>
      </c>
      <c r="AQ265" s="61">
        <f t="shared" si="19"/>
        <v>266194.5</v>
      </c>
      <c r="AR265" s="67">
        <f>AVERAGE(AJ265:AP265)</f>
        <v>38027.785714285717</v>
      </c>
      <c r="AS265" s="66">
        <f t="shared" si="20"/>
        <v>456333.42857142864</v>
      </c>
    </row>
    <row r="266" spans="1:48" s="61" customFormat="1" ht="15.75" customHeight="1" x14ac:dyDescent="0.15">
      <c r="A266" s="61">
        <v>264</v>
      </c>
      <c r="B266" s="61" t="s">
        <v>910</v>
      </c>
      <c r="C266" s="72" t="s">
        <v>815</v>
      </c>
      <c r="D266" s="72" t="s">
        <v>816</v>
      </c>
      <c r="E266" s="61">
        <v>2026</v>
      </c>
      <c r="F266" s="61" t="s">
        <v>913</v>
      </c>
      <c r="G266" s="61" t="s">
        <v>932</v>
      </c>
      <c r="H266" s="63" t="s">
        <v>74</v>
      </c>
      <c r="I266" s="61" t="s">
        <v>40</v>
      </c>
      <c r="J266" s="61" t="s">
        <v>41</v>
      </c>
      <c r="K266" s="61">
        <v>211.58</v>
      </c>
      <c r="L266" s="64">
        <v>43586</v>
      </c>
      <c r="M266" s="64">
        <v>44681</v>
      </c>
      <c r="N266" s="64">
        <v>44681</v>
      </c>
      <c r="O266" s="64"/>
      <c r="P266" s="64">
        <v>43586</v>
      </c>
      <c r="Q266" s="64">
        <v>43951</v>
      </c>
      <c r="R266" s="61">
        <v>256</v>
      </c>
      <c r="W266" s="61">
        <v>54164.480000000003</v>
      </c>
      <c r="X266" s="61">
        <v>54164.480000000003</v>
      </c>
      <c r="Y266" s="61">
        <v>54164.480000000003</v>
      </c>
      <c r="Z266" s="61">
        <v>54164.480000000003</v>
      </c>
      <c r="AA266" s="61">
        <v>54164.480000000003</v>
      </c>
      <c r="AB266" s="61">
        <v>54164.480000000003</v>
      </c>
      <c r="AC266" s="61">
        <v>54164.480000000003</v>
      </c>
      <c r="AD266" s="61">
        <v>54164.480000000003</v>
      </c>
      <c r="AE266" s="67">
        <v>0</v>
      </c>
      <c r="AF266" s="67">
        <v>0</v>
      </c>
      <c r="AG266" s="67">
        <v>0</v>
      </c>
      <c r="AH266" s="67">
        <v>0</v>
      </c>
      <c r="AI266" s="67">
        <v>54164.480000000003</v>
      </c>
      <c r="AJ266" s="67">
        <v>54164.480000000003</v>
      </c>
      <c r="AK266" s="67">
        <v>54164.480000000003</v>
      </c>
      <c r="AL266" s="67">
        <v>54164.480000000003</v>
      </c>
      <c r="AM266" s="67">
        <v>54164.480000000003</v>
      </c>
      <c r="AN266" s="67">
        <v>54164.480000000003</v>
      </c>
      <c r="AO266" s="67">
        <v>54164.480000000003</v>
      </c>
      <c r="AP266" s="67">
        <v>54164.480000000003</v>
      </c>
      <c r="AQ266" s="61">
        <f t="shared" si="19"/>
        <v>433315.83999999997</v>
      </c>
      <c r="AR266" s="67">
        <f>AVERAGE(AI266:AP266)</f>
        <v>54164.479999999996</v>
      </c>
      <c r="AS266" s="66">
        <f t="shared" si="20"/>
        <v>649973.76000000001</v>
      </c>
    </row>
    <row r="267" spans="1:48" s="61" customFormat="1" ht="15.75" customHeight="1" x14ac:dyDescent="0.15">
      <c r="A267" s="61">
        <v>265</v>
      </c>
      <c r="B267" s="70" t="s">
        <v>805</v>
      </c>
      <c r="C267" s="72" t="s">
        <v>817</v>
      </c>
      <c r="D267" s="62" t="s">
        <v>324</v>
      </c>
      <c r="E267" s="61">
        <v>2057</v>
      </c>
      <c r="F267" s="61" t="s">
        <v>913</v>
      </c>
      <c r="G267" s="61" t="s">
        <v>932</v>
      </c>
      <c r="H267" s="61" t="s">
        <v>921</v>
      </c>
      <c r="I267" s="70" t="s">
        <v>40</v>
      </c>
      <c r="J267" s="61" t="s">
        <v>41</v>
      </c>
      <c r="K267" s="61">
        <v>108.13</v>
      </c>
      <c r="L267" s="64">
        <v>43586</v>
      </c>
      <c r="M267" s="64">
        <v>44681</v>
      </c>
      <c r="N267" s="64">
        <v>44681</v>
      </c>
      <c r="O267" s="64"/>
      <c r="P267" s="64">
        <v>43586</v>
      </c>
      <c r="Q267" s="64">
        <v>43951</v>
      </c>
      <c r="R267" s="61">
        <v>300</v>
      </c>
      <c r="W267" s="61">
        <v>32439</v>
      </c>
      <c r="X267" s="61">
        <v>32439</v>
      </c>
      <c r="Y267" s="61">
        <v>32439</v>
      </c>
      <c r="Z267" s="61">
        <v>32439</v>
      </c>
      <c r="AA267" s="61">
        <v>32439</v>
      </c>
      <c r="AB267" s="61">
        <v>32439</v>
      </c>
      <c r="AC267" s="61">
        <v>32439</v>
      </c>
      <c r="AD267" s="61">
        <v>32439</v>
      </c>
      <c r="AE267" s="67">
        <v>0</v>
      </c>
      <c r="AF267" s="67">
        <v>0</v>
      </c>
      <c r="AG267" s="67">
        <v>0</v>
      </c>
      <c r="AH267" s="67">
        <v>0</v>
      </c>
      <c r="AI267" s="67">
        <v>32439</v>
      </c>
      <c r="AJ267" s="67">
        <v>32439</v>
      </c>
      <c r="AK267" s="67">
        <v>32439</v>
      </c>
      <c r="AL267" s="67">
        <v>32439</v>
      </c>
      <c r="AM267" s="67">
        <v>32439</v>
      </c>
      <c r="AN267" s="67">
        <v>32439</v>
      </c>
      <c r="AO267" s="67">
        <v>32439</v>
      </c>
      <c r="AP267" s="67">
        <v>32439</v>
      </c>
      <c r="AQ267" s="61">
        <f t="shared" si="19"/>
        <v>259512</v>
      </c>
      <c r="AR267" s="67">
        <f t="shared" ref="AR267:AR268" si="21">AVERAGE(AI267:AP267)</f>
        <v>32439</v>
      </c>
      <c r="AS267" s="66">
        <f t="shared" si="20"/>
        <v>389268</v>
      </c>
    </row>
    <row r="268" spans="1:48" s="61" customFormat="1" ht="15.75" customHeight="1" x14ac:dyDescent="0.15">
      <c r="A268" s="61">
        <v>266</v>
      </c>
      <c r="B268" s="70" t="s">
        <v>805</v>
      </c>
      <c r="C268" s="72" t="s">
        <v>818</v>
      </c>
      <c r="D268" s="72" t="s">
        <v>819</v>
      </c>
      <c r="E268" s="61">
        <v>2086</v>
      </c>
      <c r="F268" s="61" t="s">
        <v>913</v>
      </c>
      <c r="G268" s="61" t="s">
        <v>932</v>
      </c>
      <c r="H268" s="63" t="s">
        <v>71</v>
      </c>
      <c r="I268" s="61" t="s">
        <v>40</v>
      </c>
      <c r="J268" s="61" t="s">
        <v>41</v>
      </c>
      <c r="K268" s="61">
        <v>169.46</v>
      </c>
      <c r="L268" s="64">
        <v>43586</v>
      </c>
      <c r="M268" s="64">
        <v>44681</v>
      </c>
      <c r="N268" s="64">
        <v>44681</v>
      </c>
      <c r="O268" s="64"/>
      <c r="P268" s="64">
        <v>43586</v>
      </c>
      <c r="Q268" s="64">
        <v>43951</v>
      </c>
      <c r="R268" s="61">
        <v>140</v>
      </c>
      <c r="W268" s="61">
        <v>23724.400000000001</v>
      </c>
      <c r="X268" s="61">
        <v>23724.400000000001</v>
      </c>
      <c r="Y268" s="61">
        <v>23724.400000000001</v>
      </c>
      <c r="Z268" s="61">
        <v>23724.400000000001</v>
      </c>
      <c r="AA268" s="61">
        <v>23724.400000000001</v>
      </c>
      <c r="AB268" s="61">
        <v>23724.400000000001</v>
      </c>
      <c r="AC268" s="61">
        <v>23724.400000000001</v>
      </c>
      <c r="AD268" s="61">
        <v>23724.400000000001</v>
      </c>
      <c r="AE268" s="67">
        <v>0</v>
      </c>
      <c r="AF268" s="67">
        <v>0</v>
      </c>
      <c r="AG268" s="67">
        <v>0</v>
      </c>
      <c r="AH268" s="67">
        <v>0</v>
      </c>
      <c r="AI268" s="67">
        <v>11862.2</v>
      </c>
      <c r="AJ268" s="67">
        <v>23724.400000000001</v>
      </c>
      <c r="AK268" s="67">
        <v>23724.400000000001</v>
      </c>
      <c r="AL268" s="67">
        <v>23724.400000000001</v>
      </c>
      <c r="AM268" s="67">
        <v>23724.400000000001</v>
      </c>
      <c r="AN268" s="67">
        <v>23724.400000000001</v>
      </c>
      <c r="AO268" s="67">
        <v>23724.400000000001</v>
      </c>
      <c r="AP268" s="67">
        <v>23724.400000000001</v>
      </c>
      <c r="AQ268" s="61">
        <f t="shared" si="19"/>
        <v>177933</v>
      </c>
      <c r="AR268" s="67">
        <f t="shared" si="21"/>
        <v>22241.625</v>
      </c>
      <c r="AS268" s="66">
        <f t="shared" si="20"/>
        <v>266899.5</v>
      </c>
    </row>
    <row r="269" spans="1:48" s="61" customFormat="1" ht="15.75" customHeight="1" x14ac:dyDescent="0.15">
      <c r="A269" s="61">
        <v>267</v>
      </c>
      <c r="B269" s="63" t="s">
        <v>805</v>
      </c>
      <c r="C269" s="72" t="s">
        <v>820</v>
      </c>
      <c r="D269" s="62" t="s">
        <v>821</v>
      </c>
      <c r="E269" s="61">
        <v>1081</v>
      </c>
      <c r="F269" s="61" t="s">
        <v>913</v>
      </c>
      <c r="G269" s="61" t="s">
        <v>932</v>
      </c>
      <c r="H269" s="61" t="s">
        <v>952</v>
      </c>
      <c r="I269" s="61" t="s">
        <v>40</v>
      </c>
      <c r="J269" s="61" t="s">
        <v>53</v>
      </c>
      <c r="K269" s="61">
        <v>217.48</v>
      </c>
      <c r="L269" s="64">
        <v>43586</v>
      </c>
      <c r="M269" s="64">
        <v>44681</v>
      </c>
      <c r="N269" s="64">
        <v>44681</v>
      </c>
      <c r="O269" s="64"/>
      <c r="P269" s="64">
        <v>43586</v>
      </c>
      <c r="Q269" s="64">
        <v>43951</v>
      </c>
      <c r="R269" s="61">
        <v>240</v>
      </c>
      <c r="W269" s="61">
        <v>52195.199999999997</v>
      </c>
      <c r="X269" s="61">
        <v>52195.199999999997</v>
      </c>
      <c r="Y269" s="61">
        <v>52195.199999999997</v>
      </c>
      <c r="Z269" s="61">
        <v>52195.199999999997</v>
      </c>
      <c r="AA269" s="61">
        <v>52195.199999999997</v>
      </c>
      <c r="AB269" s="61">
        <v>52195.199999999997</v>
      </c>
      <c r="AC269" s="61">
        <v>52195.199999999997</v>
      </c>
      <c r="AD269" s="61">
        <v>52195.199999999997</v>
      </c>
      <c r="AE269" s="67">
        <v>0</v>
      </c>
      <c r="AF269" s="67">
        <v>0</v>
      </c>
      <c r="AG269" s="67">
        <v>0</v>
      </c>
      <c r="AH269" s="67">
        <v>0</v>
      </c>
      <c r="AI269" s="67">
        <v>52195.199999999997</v>
      </c>
      <c r="AJ269" s="67">
        <v>52195.199999999997</v>
      </c>
      <c r="AK269" s="67">
        <v>52195.199999999997</v>
      </c>
      <c r="AL269" s="67">
        <v>52195.199999999997</v>
      </c>
      <c r="AM269" s="67">
        <v>52195.199999999997</v>
      </c>
      <c r="AN269" s="67">
        <v>52195.199999999997</v>
      </c>
      <c r="AO269" s="67">
        <v>52195.199999999997</v>
      </c>
      <c r="AP269" s="67">
        <v>52195.199999999997</v>
      </c>
      <c r="AQ269" s="61">
        <f t="shared" si="19"/>
        <v>417561.60000000003</v>
      </c>
      <c r="AR269" s="67">
        <f>AVERAGE(AI269:AP269)</f>
        <v>52195.200000000004</v>
      </c>
      <c r="AS269" s="66">
        <f t="shared" si="20"/>
        <v>626342.40000000002</v>
      </c>
    </row>
    <row r="270" spans="1:48" s="61" customFormat="1" ht="15.75" customHeight="1" x14ac:dyDescent="0.15">
      <c r="A270" s="61">
        <v>268</v>
      </c>
      <c r="B270" s="70" t="s">
        <v>805</v>
      </c>
      <c r="C270" s="72" t="s">
        <v>822</v>
      </c>
      <c r="D270" s="72" t="s">
        <v>823</v>
      </c>
      <c r="E270" s="61">
        <v>1071</v>
      </c>
      <c r="F270" s="61" t="s">
        <v>913</v>
      </c>
      <c r="G270" s="61" t="s">
        <v>932</v>
      </c>
      <c r="H270" s="70" t="s">
        <v>71</v>
      </c>
      <c r="I270" s="70" t="s">
        <v>40</v>
      </c>
      <c r="J270" s="61" t="s">
        <v>53</v>
      </c>
      <c r="K270" s="61">
        <v>130.71</v>
      </c>
      <c r="L270" s="64">
        <v>43640</v>
      </c>
      <c r="M270" s="64">
        <v>44735</v>
      </c>
      <c r="N270" s="64">
        <v>44735</v>
      </c>
      <c r="O270" s="64"/>
      <c r="P270" s="64">
        <v>43640</v>
      </c>
      <c r="Q270" s="64">
        <v>44005</v>
      </c>
      <c r="R270" s="61">
        <v>292</v>
      </c>
      <c r="X270" s="61">
        <v>8905.7099999999991</v>
      </c>
      <c r="Y270" s="61">
        <v>38167.32</v>
      </c>
      <c r="Z270" s="61">
        <v>38167.32</v>
      </c>
      <c r="AA270" s="61">
        <v>38167.32</v>
      </c>
      <c r="AB270" s="61">
        <v>38167.32</v>
      </c>
      <c r="AC270" s="61">
        <v>38167.32</v>
      </c>
      <c r="AD270" s="61">
        <v>38167.32</v>
      </c>
      <c r="AE270" s="67">
        <v>0</v>
      </c>
      <c r="AF270" s="67">
        <v>0</v>
      </c>
      <c r="AG270" s="67">
        <v>0</v>
      </c>
      <c r="AH270" s="67">
        <v>0</v>
      </c>
      <c r="AI270" s="67">
        <v>0</v>
      </c>
      <c r="AJ270" s="67">
        <v>8905.7099999999991</v>
      </c>
      <c r="AK270" s="67">
        <v>25444.880000000001</v>
      </c>
      <c r="AL270" s="67">
        <v>38167.32</v>
      </c>
      <c r="AM270" s="67">
        <v>38167.32</v>
      </c>
      <c r="AN270" s="67">
        <v>38167.32</v>
      </c>
      <c r="AO270" s="67">
        <v>38167.32</v>
      </c>
      <c r="AP270" s="67">
        <v>38167.32</v>
      </c>
      <c r="AQ270" s="61">
        <f t="shared" si="19"/>
        <v>225187.19000000003</v>
      </c>
      <c r="AR270" s="67">
        <f>AVERAGE(AJ270:AP270)</f>
        <v>32169.598571428574</v>
      </c>
      <c r="AS270" s="66">
        <f t="shared" si="20"/>
        <v>386035.18285714288</v>
      </c>
    </row>
    <row r="271" spans="1:48" s="61" customFormat="1" ht="15.75" customHeight="1" x14ac:dyDescent="0.15">
      <c r="A271" s="61">
        <v>269</v>
      </c>
      <c r="B271" s="70" t="s">
        <v>805</v>
      </c>
      <c r="C271" s="72" t="s">
        <v>822</v>
      </c>
      <c r="D271" s="62" t="s">
        <v>824</v>
      </c>
      <c r="E271" s="61">
        <v>1012</v>
      </c>
      <c r="F271" s="61" t="s">
        <v>913</v>
      </c>
      <c r="G271" s="61" t="s">
        <v>932</v>
      </c>
      <c r="H271" s="70" t="s">
        <v>71</v>
      </c>
      <c r="I271" s="70" t="s">
        <v>40</v>
      </c>
      <c r="J271" s="61" t="s">
        <v>53</v>
      </c>
      <c r="K271" s="61">
        <v>203.56</v>
      </c>
      <c r="L271" s="64">
        <v>43640</v>
      </c>
      <c r="M271" s="64">
        <v>44735</v>
      </c>
      <c r="N271" s="64">
        <v>44735</v>
      </c>
      <c r="O271" s="64"/>
      <c r="P271" s="64">
        <v>43640</v>
      </c>
      <c r="Q271" s="64">
        <v>44005</v>
      </c>
      <c r="R271" s="61">
        <v>250</v>
      </c>
      <c r="X271" s="61">
        <v>11874.33</v>
      </c>
      <c r="Y271" s="61">
        <v>50890</v>
      </c>
      <c r="Z271" s="61">
        <v>50890</v>
      </c>
      <c r="AA271" s="61">
        <v>50890</v>
      </c>
      <c r="AB271" s="61">
        <v>50890</v>
      </c>
      <c r="AC271" s="61">
        <v>50890</v>
      </c>
      <c r="AD271" s="61">
        <v>50890</v>
      </c>
      <c r="AE271" s="67">
        <v>0</v>
      </c>
      <c r="AF271" s="67">
        <v>0</v>
      </c>
      <c r="AG271" s="67">
        <v>0</v>
      </c>
      <c r="AH271" s="67">
        <v>0</v>
      </c>
      <c r="AI271" s="67">
        <v>0</v>
      </c>
      <c r="AJ271" s="67">
        <v>11874.33</v>
      </c>
      <c r="AK271" s="67">
        <v>33926.67</v>
      </c>
      <c r="AL271" s="67">
        <v>33926.67</v>
      </c>
      <c r="AM271" s="67">
        <v>33926.67</v>
      </c>
      <c r="AN271" s="67">
        <v>50890</v>
      </c>
      <c r="AO271" s="67">
        <v>50890</v>
      </c>
      <c r="AP271" s="67">
        <v>50890</v>
      </c>
      <c r="AQ271" s="61">
        <f t="shared" si="19"/>
        <v>266324.33999999997</v>
      </c>
      <c r="AR271" s="67">
        <f>AVERAGE(AJ271:AP271)</f>
        <v>38046.334285714278</v>
      </c>
      <c r="AS271" s="66">
        <f t="shared" si="20"/>
        <v>456556.01142857131</v>
      </c>
    </row>
    <row r="272" spans="1:48" s="61" customFormat="1" ht="15.75" customHeight="1" x14ac:dyDescent="0.15">
      <c r="A272" s="61">
        <v>270</v>
      </c>
      <c r="B272" s="70" t="s">
        <v>805</v>
      </c>
      <c r="C272" s="62" t="s">
        <v>1184</v>
      </c>
      <c r="D272" s="62" t="s">
        <v>1185</v>
      </c>
      <c r="E272" s="61" t="s">
        <v>569</v>
      </c>
      <c r="F272" s="61" t="s">
        <v>913</v>
      </c>
      <c r="G272" s="61" t="s">
        <v>932</v>
      </c>
      <c r="H272" s="61" t="s">
        <v>914</v>
      </c>
      <c r="I272" s="61" t="s">
        <v>40</v>
      </c>
      <c r="J272" s="61" t="s">
        <v>47</v>
      </c>
      <c r="K272" s="61">
        <v>107.77</v>
      </c>
      <c r="L272" s="64">
        <v>43640</v>
      </c>
      <c r="M272" s="64">
        <v>44735</v>
      </c>
      <c r="N272" s="64">
        <v>44735</v>
      </c>
      <c r="O272" s="64"/>
      <c r="P272" s="64">
        <v>43640</v>
      </c>
      <c r="Q272" s="64">
        <v>44005</v>
      </c>
      <c r="R272" s="61">
        <v>259</v>
      </c>
      <c r="X272" s="61">
        <v>6512.9</v>
      </c>
      <c r="Y272" s="61">
        <v>27912.43</v>
      </c>
      <c r="Z272" s="61">
        <v>27912.43</v>
      </c>
      <c r="AA272" s="61">
        <v>27912.43</v>
      </c>
      <c r="AB272" s="61">
        <v>27912.43</v>
      </c>
      <c r="AC272" s="61">
        <v>27912.43</v>
      </c>
      <c r="AD272" s="61">
        <v>27912.43</v>
      </c>
      <c r="AE272" s="67">
        <v>0</v>
      </c>
      <c r="AF272" s="67">
        <v>0</v>
      </c>
      <c r="AG272" s="67">
        <v>0</v>
      </c>
      <c r="AH272" s="67">
        <v>0</v>
      </c>
      <c r="AI272" s="67">
        <v>0</v>
      </c>
      <c r="AJ272" s="67">
        <v>6512.9</v>
      </c>
      <c r="AK272" s="67">
        <v>18608.2866666667</v>
      </c>
      <c r="AL272" s="67">
        <v>18608.2866666667</v>
      </c>
      <c r="AM272" s="67">
        <v>18608.2866666667</v>
      </c>
      <c r="AN272" s="67">
        <v>27912.43</v>
      </c>
      <c r="AO272" s="67">
        <v>27912.43</v>
      </c>
      <c r="AP272" s="67">
        <v>27912.43</v>
      </c>
      <c r="AQ272" s="61">
        <f t="shared" si="19"/>
        <v>146075.05000000008</v>
      </c>
      <c r="AR272" s="67">
        <f>AVERAGE(AJ272:AP272)</f>
        <v>20867.864285714295</v>
      </c>
      <c r="AS272" s="66">
        <f t="shared" si="20"/>
        <v>250414.37142857153</v>
      </c>
    </row>
    <row r="273" spans="1:48" s="61" customFormat="1" ht="15.75" customHeight="1" x14ac:dyDescent="0.15">
      <c r="A273" s="61">
        <v>271</v>
      </c>
      <c r="B273" s="70" t="s">
        <v>805</v>
      </c>
      <c r="C273" s="72" t="s">
        <v>825</v>
      </c>
      <c r="D273" s="62" t="s">
        <v>826</v>
      </c>
      <c r="E273" s="61">
        <v>1025</v>
      </c>
      <c r="F273" s="61" t="s">
        <v>913</v>
      </c>
      <c r="G273" s="61" t="s">
        <v>932</v>
      </c>
      <c r="H273" s="61" t="s">
        <v>921</v>
      </c>
      <c r="I273" s="61" t="s">
        <v>40</v>
      </c>
      <c r="J273" s="61" t="s">
        <v>53</v>
      </c>
      <c r="K273" s="61">
        <v>198.68</v>
      </c>
      <c r="L273" s="64">
        <v>43601</v>
      </c>
      <c r="M273" s="64">
        <v>44696</v>
      </c>
      <c r="N273" s="64">
        <v>44696</v>
      </c>
      <c r="O273" s="64"/>
      <c r="P273" s="64">
        <v>43601</v>
      </c>
      <c r="Q273" s="64">
        <v>43966</v>
      </c>
      <c r="R273" s="61">
        <v>293</v>
      </c>
      <c r="W273" s="61">
        <v>31047.06</v>
      </c>
      <c r="X273" s="61">
        <v>58213.24</v>
      </c>
      <c r="Y273" s="61">
        <v>58213.24</v>
      </c>
      <c r="Z273" s="61">
        <v>58213.24</v>
      </c>
      <c r="AA273" s="61">
        <v>58213.24</v>
      </c>
      <c r="AB273" s="61">
        <v>58213.24</v>
      </c>
      <c r="AC273" s="61">
        <v>58213.24</v>
      </c>
      <c r="AD273" s="61">
        <v>58213.24</v>
      </c>
      <c r="AE273" s="67">
        <v>0</v>
      </c>
      <c r="AF273" s="67">
        <v>0</v>
      </c>
      <c r="AG273" s="67">
        <v>0</v>
      </c>
      <c r="AH273" s="67">
        <v>0</v>
      </c>
      <c r="AI273" s="67">
        <v>31047.06</v>
      </c>
      <c r="AJ273" s="67">
        <v>58213.24</v>
      </c>
      <c r="AK273" s="67">
        <v>58213.24</v>
      </c>
      <c r="AL273" s="67">
        <v>58213.24</v>
      </c>
      <c r="AM273" s="67">
        <v>58213.24</v>
      </c>
      <c r="AN273" s="67">
        <v>58213.24</v>
      </c>
      <c r="AO273" s="67">
        <v>58213.24</v>
      </c>
      <c r="AP273" s="67">
        <v>58213.24</v>
      </c>
      <c r="AQ273" s="61">
        <f t="shared" si="19"/>
        <v>438539.74</v>
      </c>
      <c r="AR273" s="67">
        <f>AVERAGE(AI273:AP273)</f>
        <v>54817.467499999999</v>
      </c>
      <c r="AS273" s="66">
        <f t="shared" si="20"/>
        <v>657809.61</v>
      </c>
    </row>
    <row r="274" spans="1:48" s="61" customFormat="1" ht="15.75" customHeight="1" x14ac:dyDescent="0.15">
      <c r="A274" s="61">
        <v>272</v>
      </c>
      <c r="B274" s="70" t="s">
        <v>805</v>
      </c>
      <c r="C274" s="72" t="s">
        <v>827</v>
      </c>
      <c r="D274" s="62" t="s">
        <v>1062</v>
      </c>
      <c r="E274" s="61">
        <v>3005</v>
      </c>
      <c r="F274" s="61" t="s">
        <v>913</v>
      </c>
      <c r="G274" s="61" t="s">
        <v>932</v>
      </c>
      <c r="H274" s="61" t="s">
        <v>916</v>
      </c>
      <c r="I274" s="61" t="s">
        <v>40</v>
      </c>
      <c r="J274" s="61" t="s">
        <v>64</v>
      </c>
      <c r="K274" s="61">
        <v>169.48</v>
      </c>
      <c r="L274" s="64">
        <v>43640</v>
      </c>
      <c r="M274" s="64">
        <v>44735</v>
      </c>
      <c r="N274" s="64">
        <v>44735</v>
      </c>
      <c r="O274" s="64"/>
      <c r="P274" s="64">
        <v>43640</v>
      </c>
      <c r="Q274" s="64">
        <v>44005</v>
      </c>
      <c r="R274" s="61">
        <v>185.22</v>
      </c>
      <c r="X274" s="61">
        <v>7324.59</v>
      </c>
      <c r="Y274" s="61">
        <v>31391.09</v>
      </c>
      <c r="Z274" s="61">
        <v>31391.09</v>
      </c>
      <c r="AA274" s="61">
        <v>31391.09</v>
      </c>
      <c r="AB274" s="61">
        <v>31391.09</v>
      </c>
      <c r="AC274" s="61">
        <v>31391.09</v>
      </c>
      <c r="AD274" s="61">
        <v>31391.09</v>
      </c>
      <c r="AE274" s="67">
        <v>0</v>
      </c>
      <c r="AF274" s="67">
        <v>0</v>
      </c>
      <c r="AG274" s="67">
        <v>0</v>
      </c>
      <c r="AH274" s="67">
        <v>0</v>
      </c>
      <c r="AI274" s="67">
        <v>0</v>
      </c>
      <c r="AJ274" s="67">
        <v>7324.59</v>
      </c>
      <c r="AK274" s="67">
        <v>31391.09</v>
      </c>
      <c r="AL274" s="67">
        <v>31391.09</v>
      </c>
      <c r="AM274" s="67">
        <v>31391.09</v>
      </c>
      <c r="AN274" s="67">
        <v>31391.09</v>
      </c>
      <c r="AO274" s="67">
        <v>31391.09</v>
      </c>
      <c r="AP274" s="67">
        <v>31391.09</v>
      </c>
      <c r="AQ274" s="61">
        <f t="shared" si="19"/>
        <v>195671.13</v>
      </c>
      <c r="AR274" s="67">
        <f>AVERAGE(AJ274:AP274)</f>
        <v>27953.018571428573</v>
      </c>
      <c r="AS274" s="66">
        <f t="shared" si="20"/>
        <v>335436.22285714286</v>
      </c>
    </row>
    <row r="275" spans="1:48" s="61" customFormat="1" ht="15.75" customHeight="1" x14ac:dyDescent="0.15">
      <c r="A275" s="61">
        <v>273</v>
      </c>
      <c r="B275" s="70" t="s">
        <v>828</v>
      </c>
      <c r="C275" s="62" t="s">
        <v>1041</v>
      </c>
      <c r="D275" s="62" t="s">
        <v>310</v>
      </c>
      <c r="E275" s="61">
        <v>2002</v>
      </c>
      <c r="F275" s="61" t="s">
        <v>913</v>
      </c>
      <c r="G275" s="61" t="s">
        <v>932</v>
      </c>
      <c r="H275" s="61" t="s">
        <v>914</v>
      </c>
      <c r="I275" s="61" t="s">
        <v>40</v>
      </c>
      <c r="J275" s="61" t="s">
        <v>41</v>
      </c>
      <c r="K275" s="61">
        <v>227.37</v>
      </c>
      <c r="L275" s="64">
        <v>43800</v>
      </c>
      <c r="M275" s="64">
        <v>44530</v>
      </c>
      <c r="N275" s="64">
        <v>44530</v>
      </c>
      <c r="O275" s="64"/>
      <c r="P275" s="64">
        <v>43800</v>
      </c>
      <c r="Q275" s="64">
        <v>44165</v>
      </c>
      <c r="R275" s="61">
        <v>135</v>
      </c>
      <c r="AD275" s="61">
        <v>30694.95</v>
      </c>
      <c r="AE275" s="67">
        <v>0</v>
      </c>
      <c r="AF275" s="67">
        <v>0</v>
      </c>
      <c r="AG275" s="67">
        <v>0</v>
      </c>
      <c r="AH275" s="67">
        <v>0</v>
      </c>
      <c r="AI275" s="67">
        <v>0</v>
      </c>
      <c r="AJ275" s="67">
        <v>0</v>
      </c>
      <c r="AK275" s="67">
        <v>0</v>
      </c>
      <c r="AL275" s="67">
        <v>0</v>
      </c>
      <c r="AM275" s="67">
        <v>0</v>
      </c>
      <c r="AN275" s="67">
        <v>0</v>
      </c>
      <c r="AO275" s="67">
        <v>0</v>
      </c>
      <c r="AP275" s="67">
        <v>30694.95</v>
      </c>
      <c r="AQ275" s="61">
        <f t="shared" si="19"/>
        <v>30694.95</v>
      </c>
      <c r="AR275" s="67">
        <f>AVERAGE(AP275)</f>
        <v>30694.95</v>
      </c>
      <c r="AS275" s="66">
        <f t="shared" si="20"/>
        <v>368339.4</v>
      </c>
      <c r="AU275" s="68"/>
      <c r="AV275" s="68"/>
    </row>
    <row r="276" spans="1:48" s="61" customFormat="1" ht="15.75" customHeight="1" x14ac:dyDescent="0.15">
      <c r="A276" s="61">
        <v>274</v>
      </c>
      <c r="B276" s="70" t="s">
        <v>805</v>
      </c>
      <c r="C276" s="62" t="s">
        <v>1002</v>
      </c>
      <c r="D276" s="62" t="s">
        <v>1003</v>
      </c>
      <c r="E276" s="61">
        <v>1080</v>
      </c>
      <c r="F276" s="61" t="s">
        <v>913</v>
      </c>
      <c r="G276" s="61" t="s">
        <v>932</v>
      </c>
      <c r="H276" s="61" t="s">
        <v>914</v>
      </c>
      <c r="I276" s="61" t="s">
        <v>40</v>
      </c>
      <c r="J276" s="61" t="s">
        <v>53</v>
      </c>
      <c r="K276" s="61">
        <v>148.07</v>
      </c>
      <c r="L276" s="64">
        <v>43640</v>
      </c>
      <c r="M276" s="64">
        <v>44735</v>
      </c>
      <c r="N276" s="64">
        <v>44735</v>
      </c>
      <c r="O276" s="64"/>
      <c r="P276" s="64">
        <v>43640</v>
      </c>
      <c r="Q276" s="64">
        <v>44005</v>
      </c>
      <c r="R276" s="61">
        <v>290</v>
      </c>
      <c r="X276" s="61">
        <v>10019.4</v>
      </c>
      <c r="Y276" s="61">
        <v>42940.3</v>
      </c>
      <c r="Z276" s="61">
        <v>42940.3</v>
      </c>
      <c r="AA276" s="61">
        <v>42940.3</v>
      </c>
      <c r="AB276" s="61">
        <v>42940.3</v>
      </c>
      <c r="AC276" s="61">
        <v>42940.3</v>
      </c>
      <c r="AD276" s="61">
        <v>42940.3</v>
      </c>
      <c r="AE276" s="67">
        <v>0</v>
      </c>
      <c r="AF276" s="67">
        <v>0</v>
      </c>
      <c r="AG276" s="67">
        <v>0</v>
      </c>
      <c r="AH276" s="67">
        <v>0</v>
      </c>
      <c r="AI276" s="67">
        <v>0</v>
      </c>
      <c r="AJ276" s="67">
        <v>10019.4</v>
      </c>
      <c r="AK276" s="67">
        <v>42940.3</v>
      </c>
      <c r="AL276" s="67">
        <v>42940.3</v>
      </c>
      <c r="AM276" s="67">
        <v>42940.3</v>
      </c>
      <c r="AN276" s="67">
        <v>42940.3</v>
      </c>
      <c r="AO276" s="67">
        <v>42940.3</v>
      </c>
      <c r="AP276" s="67">
        <v>42940.3</v>
      </c>
      <c r="AQ276" s="61">
        <f t="shared" si="19"/>
        <v>267661.19999999995</v>
      </c>
      <c r="AR276" s="67">
        <f>AVERAGE(AJ276:AP276)</f>
        <v>38237.314285714281</v>
      </c>
      <c r="AS276" s="66">
        <f t="shared" si="20"/>
        <v>458847.77142857137</v>
      </c>
    </row>
    <row r="277" spans="1:48" s="61" customFormat="1" ht="15.75" customHeight="1" x14ac:dyDescent="0.15">
      <c r="A277" s="61">
        <v>275</v>
      </c>
      <c r="B277" s="70" t="s">
        <v>805</v>
      </c>
      <c r="C277" s="62" t="s">
        <v>1277</v>
      </c>
      <c r="D277" s="62" t="s">
        <v>1278</v>
      </c>
      <c r="E277" s="61" t="s">
        <v>728</v>
      </c>
      <c r="F277" s="61" t="s">
        <v>913</v>
      </c>
      <c r="G277" s="61" t="s">
        <v>932</v>
      </c>
      <c r="H277" s="61" t="s">
        <v>952</v>
      </c>
      <c r="I277" s="70" t="s">
        <v>40</v>
      </c>
      <c r="J277" s="61" t="s">
        <v>47</v>
      </c>
      <c r="K277" s="61">
        <v>60.7</v>
      </c>
      <c r="L277" s="64">
        <v>43640</v>
      </c>
      <c r="M277" s="64">
        <v>44735</v>
      </c>
      <c r="N277" s="64">
        <v>44735</v>
      </c>
      <c r="O277" s="64"/>
      <c r="P277" s="64">
        <v>43640</v>
      </c>
      <c r="Q277" s="64">
        <v>44005</v>
      </c>
      <c r="R277" s="61">
        <v>181</v>
      </c>
      <c r="X277" s="61">
        <v>2563.56</v>
      </c>
      <c r="Y277" s="61">
        <v>10986.7</v>
      </c>
      <c r="Z277" s="61">
        <v>10986.7</v>
      </c>
      <c r="AA277" s="61">
        <v>10986.7</v>
      </c>
      <c r="AB277" s="61">
        <v>10986.7</v>
      </c>
      <c r="AC277" s="61">
        <v>10986.7</v>
      </c>
      <c r="AD277" s="61">
        <v>10986.7</v>
      </c>
      <c r="AE277" s="67">
        <v>0</v>
      </c>
      <c r="AF277" s="67">
        <v>0</v>
      </c>
      <c r="AG277" s="67">
        <v>0</v>
      </c>
      <c r="AH277" s="67">
        <v>0</v>
      </c>
      <c r="AI277" s="67">
        <v>0</v>
      </c>
      <c r="AJ277" s="67">
        <v>2563.56</v>
      </c>
      <c r="AK277" s="67">
        <v>10986.7</v>
      </c>
      <c r="AL277" s="67">
        <v>10986.7</v>
      </c>
      <c r="AM277" s="67">
        <v>10986.7</v>
      </c>
      <c r="AN277" s="67">
        <v>10986.7</v>
      </c>
      <c r="AO277" s="67">
        <v>10986.7</v>
      </c>
      <c r="AP277" s="67">
        <v>10986.7</v>
      </c>
      <c r="AQ277" s="61">
        <f t="shared" si="19"/>
        <v>68483.759999999995</v>
      </c>
      <c r="AR277" s="67">
        <f>AVERAGE(AJ277:AP277)</f>
        <v>9783.3942857142847</v>
      </c>
      <c r="AS277" s="66">
        <f t="shared" si="20"/>
        <v>117400.73142857142</v>
      </c>
    </row>
    <row r="278" spans="1:48" s="61" customFormat="1" ht="15.75" customHeight="1" x14ac:dyDescent="0.15">
      <c r="A278" s="61">
        <v>276</v>
      </c>
      <c r="B278" s="70" t="s">
        <v>828</v>
      </c>
      <c r="C278" s="62" t="s">
        <v>992</v>
      </c>
      <c r="D278" s="62" t="s">
        <v>993</v>
      </c>
      <c r="E278" s="61" t="s">
        <v>194</v>
      </c>
      <c r="F278" s="61" t="s">
        <v>913</v>
      </c>
      <c r="G278" s="61" t="s">
        <v>932</v>
      </c>
      <c r="H278" s="61" t="s">
        <v>916</v>
      </c>
      <c r="I278" s="61" t="s">
        <v>40</v>
      </c>
      <c r="J278" s="61" t="s">
        <v>41</v>
      </c>
      <c r="K278" s="61">
        <v>27.8</v>
      </c>
      <c r="L278" s="64">
        <v>43800</v>
      </c>
      <c r="M278" s="64">
        <v>44530</v>
      </c>
      <c r="N278" s="64">
        <v>44530</v>
      </c>
      <c r="O278" s="64"/>
      <c r="P278" s="64">
        <v>43800</v>
      </c>
      <c r="Q278" s="64">
        <v>44165</v>
      </c>
      <c r="R278" s="61">
        <v>462</v>
      </c>
      <c r="AD278" s="61">
        <v>12843.6</v>
      </c>
      <c r="AE278" s="67">
        <v>0</v>
      </c>
      <c r="AF278" s="67">
        <v>0</v>
      </c>
      <c r="AG278" s="67">
        <v>0</v>
      </c>
      <c r="AH278" s="67">
        <v>0</v>
      </c>
      <c r="AI278" s="67">
        <v>0</v>
      </c>
      <c r="AJ278" s="67">
        <v>0</v>
      </c>
      <c r="AK278" s="67">
        <v>0</v>
      </c>
      <c r="AL278" s="67">
        <v>0</v>
      </c>
      <c r="AM278" s="67">
        <v>0</v>
      </c>
      <c r="AN278" s="67">
        <v>0</v>
      </c>
      <c r="AO278" s="67">
        <v>0</v>
      </c>
      <c r="AP278" s="67">
        <v>12843.6</v>
      </c>
      <c r="AQ278" s="61">
        <f t="shared" si="19"/>
        <v>12843.6</v>
      </c>
      <c r="AR278" s="67">
        <f>AVERAGE(AP278)</f>
        <v>12843.6</v>
      </c>
      <c r="AS278" s="66">
        <f t="shared" si="20"/>
        <v>154123.20000000001</v>
      </c>
      <c r="AU278" s="68"/>
      <c r="AV278" s="68"/>
    </row>
    <row r="279" spans="1:48" s="61" customFormat="1" ht="15.75" customHeight="1" x14ac:dyDescent="0.15">
      <c r="A279" s="61">
        <v>277</v>
      </c>
      <c r="B279" s="70" t="s">
        <v>805</v>
      </c>
      <c r="C279" s="62" t="s">
        <v>1191</v>
      </c>
      <c r="D279" s="62" t="s">
        <v>1192</v>
      </c>
      <c r="E279" s="61" t="s">
        <v>581</v>
      </c>
      <c r="F279" s="61" t="s">
        <v>913</v>
      </c>
      <c r="G279" s="61" t="s">
        <v>932</v>
      </c>
      <c r="H279" s="61" t="s">
        <v>985</v>
      </c>
      <c r="I279" s="61" t="s">
        <v>40</v>
      </c>
      <c r="J279" s="61" t="s">
        <v>41</v>
      </c>
      <c r="K279" s="61">
        <v>215.7</v>
      </c>
      <c r="L279" s="64">
        <v>43640</v>
      </c>
      <c r="M279" s="64">
        <v>44735</v>
      </c>
      <c r="N279" s="64">
        <v>44735</v>
      </c>
      <c r="O279" s="64"/>
      <c r="P279" s="64">
        <v>43640</v>
      </c>
      <c r="Q279" s="64">
        <v>44005</v>
      </c>
      <c r="R279" s="61">
        <v>116</v>
      </c>
      <c r="X279" s="61">
        <v>5838.28</v>
      </c>
      <c r="Y279" s="61">
        <v>25021.200000000001</v>
      </c>
      <c r="Z279" s="61">
        <v>25021.200000000001</v>
      </c>
      <c r="AA279" s="61">
        <v>25021.200000000001</v>
      </c>
      <c r="AB279" s="61">
        <v>25021.200000000001</v>
      </c>
      <c r="AC279" s="61">
        <v>25021.200000000001</v>
      </c>
      <c r="AD279" s="61">
        <v>25021.200000000001</v>
      </c>
      <c r="AE279" s="67">
        <v>0</v>
      </c>
      <c r="AF279" s="67">
        <v>0</v>
      </c>
      <c r="AG279" s="67">
        <v>0</v>
      </c>
      <c r="AH279" s="67">
        <v>0</v>
      </c>
      <c r="AI279" s="67">
        <v>0</v>
      </c>
      <c r="AJ279" s="67">
        <v>5838.28</v>
      </c>
      <c r="AK279" s="67">
        <v>25021.200000000001</v>
      </c>
      <c r="AL279" s="67">
        <v>25021.200000000001</v>
      </c>
      <c r="AM279" s="67">
        <v>25021.200000000001</v>
      </c>
      <c r="AN279" s="67">
        <v>25021.200000000001</v>
      </c>
      <c r="AO279" s="67">
        <v>25021.200000000001</v>
      </c>
      <c r="AP279" s="67">
        <v>25021.200000000001</v>
      </c>
      <c r="AQ279" s="61">
        <f t="shared" si="19"/>
        <v>155965.48000000001</v>
      </c>
      <c r="AR279" s="67">
        <f>AVERAGE(AJ279:AP279)</f>
        <v>22280.782857142858</v>
      </c>
      <c r="AS279" s="66">
        <f t="shared" si="20"/>
        <v>267369.39428571431</v>
      </c>
    </row>
    <row r="280" spans="1:48" s="61" customFormat="1" ht="15.75" customHeight="1" x14ac:dyDescent="0.15">
      <c r="A280" s="61">
        <v>278</v>
      </c>
      <c r="B280" s="70" t="s">
        <v>805</v>
      </c>
      <c r="C280" s="72" t="s">
        <v>829</v>
      </c>
      <c r="D280" s="62" t="s">
        <v>550</v>
      </c>
      <c r="E280" s="61">
        <v>1075</v>
      </c>
      <c r="F280" s="61" t="s">
        <v>913</v>
      </c>
      <c r="G280" s="61" t="s">
        <v>932</v>
      </c>
      <c r="H280" s="61" t="s">
        <v>914</v>
      </c>
      <c r="I280" s="61" t="s">
        <v>40</v>
      </c>
      <c r="J280" s="61" t="s">
        <v>53</v>
      </c>
      <c r="K280" s="61">
        <v>86.69</v>
      </c>
      <c r="L280" s="64">
        <v>43640</v>
      </c>
      <c r="M280" s="64">
        <v>44735</v>
      </c>
      <c r="N280" s="64">
        <v>44735</v>
      </c>
      <c r="O280" s="64"/>
      <c r="P280" s="64">
        <v>43640</v>
      </c>
      <c r="Q280" s="64">
        <v>44005</v>
      </c>
      <c r="R280" s="61">
        <v>322</v>
      </c>
      <c r="X280" s="61">
        <v>6513.31</v>
      </c>
      <c r="Y280" s="61">
        <v>27914.18</v>
      </c>
      <c r="Z280" s="61">
        <v>27914.18</v>
      </c>
      <c r="AA280" s="61">
        <v>27914.18</v>
      </c>
      <c r="AB280" s="61">
        <v>27914.18</v>
      </c>
      <c r="AC280" s="61">
        <v>27914.18</v>
      </c>
      <c r="AD280" s="61">
        <v>27914.18</v>
      </c>
      <c r="AE280" s="67">
        <v>0</v>
      </c>
      <c r="AF280" s="67">
        <v>0</v>
      </c>
      <c r="AG280" s="67">
        <v>0</v>
      </c>
      <c r="AH280" s="67">
        <v>0</v>
      </c>
      <c r="AI280" s="67">
        <v>0</v>
      </c>
      <c r="AJ280" s="67">
        <v>6513.31</v>
      </c>
      <c r="AK280" s="67">
        <v>27914.18</v>
      </c>
      <c r="AL280" s="67">
        <v>27914.18</v>
      </c>
      <c r="AM280" s="67">
        <v>27914.18</v>
      </c>
      <c r="AN280" s="67">
        <v>27914.18</v>
      </c>
      <c r="AO280" s="67">
        <v>27914.18</v>
      </c>
      <c r="AP280" s="67">
        <v>27914.18</v>
      </c>
      <c r="AQ280" s="61">
        <f t="shared" si="19"/>
        <v>173998.38999999998</v>
      </c>
      <c r="AR280" s="67">
        <f t="shared" ref="AR280:AR294" si="22">AVERAGE(AJ280:AP280)</f>
        <v>24856.912857142856</v>
      </c>
      <c r="AS280" s="66">
        <f t="shared" si="20"/>
        <v>298282.95428571425</v>
      </c>
    </row>
    <row r="281" spans="1:48" s="61" customFormat="1" ht="15.75" customHeight="1" x14ac:dyDescent="0.15">
      <c r="A281" s="61">
        <v>279</v>
      </c>
      <c r="B281" s="70" t="s">
        <v>828</v>
      </c>
      <c r="C281" s="69" t="s">
        <v>830</v>
      </c>
      <c r="D281" s="69" t="s">
        <v>127</v>
      </c>
      <c r="E281" s="61" t="s">
        <v>128</v>
      </c>
      <c r="F281" s="63" t="s">
        <v>57</v>
      </c>
      <c r="G281" s="61" t="s">
        <v>932</v>
      </c>
      <c r="H281" s="61" t="s">
        <v>916</v>
      </c>
      <c r="I281" s="61" t="s">
        <v>40</v>
      </c>
      <c r="J281" s="61" t="s">
        <v>47</v>
      </c>
      <c r="K281" s="61">
        <v>35.130000000000003</v>
      </c>
      <c r="L281" s="64">
        <v>43647</v>
      </c>
      <c r="M281" s="64">
        <v>44012</v>
      </c>
      <c r="N281" s="64">
        <v>44012</v>
      </c>
      <c r="O281" s="64"/>
      <c r="P281" s="64">
        <v>43647</v>
      </c>
      <c r="Q281" s="64">
        <v>44012</v>
      </c>
      <c r="R281" s="61">
        <v>405</v>
      </c>
      <c r="Y281" s="61">
        <v>14227.65</v>
      </c>
      <c r="Z281" s="61">
        <v>14227.65</v>
      </c>
      <c r="AA281" s="61">
        <v>14227.65</v>
      </c>
      <c r="AB281" s="61">
        <v>14227.65</v>
      </c>
      <c r="AC281" s="61">
        <v>14227.65</v>
      </c>
      <c r="AD281" s="61">
        <v>14227.65</v>
      </c>
      <c r="AE281" s="67">
        <v>0</v>
      </c>
      <c r="AF281" s="67">
        <v>0</v>
      </c>
      <c r="AG281" s="67">
        <v>0</v>
      </c>
      <c r="AH281" s="67">
        <v>0</v>
      </c>
      <c r="AI281" s="67">
        <v>0</v>
      </c>
      <c r="AJ281" s="67">
        <v>0</v>
      </c>
      <c r="AK281" s="67">
        <v>14227.65</v>
      </c>
      <c r="AL281" s="67">
        <v>14227.65</v>
      </c>
      <c r="AM281" s="67">
        <v>14227.65</v>
      </c>
      <c r="AN281" s="67">
        <v>14227.65</v>
      </c>
      <c r="AO281" s="67">
        <v>14227.65</v>
      </c>
      <c r="AP281" s="67">
        <v>14227.65</v>
      </c>
      <c r="AQ281" s="61">
        <f t="shared" si="19"/>
        <v>85365.9</v>
      </c>
      <c r="AR281" s="67">
        <f>AVERAGE(AK281:AP281)</f>
        <v>14227.65</v>
      </c>
      <c r="AS281" s="66">
        <f t="shared" si="20"/>
        <v>170731.8</v>
      </c>
      <c r="AV281" s="68"/>
    </row>
    <row r="282" spans="1:48" s="61" customFormat="1" ht="15.75" customHeight="1" x14ac:dyDescent="0.15">
      <c r="A282" s="61">
        <v>280</v>
      </c>
      <c r="B282" s="70" t="s">
        <v>805</v>
      </c>
      <c r="C282" s="72" t="s">
        <v>831</v>
      </c>
      <c r="D282" s="62" t="s">
        <v>1045</v>
      </c>
      <c r="E282" s="61" t="s">
        <v>322</v>
      </c>
      <c r="F282" s="61" t="s">
        <v>913</v>
      </c>
      <c r="G282" s="61" t="s">
        <v>932</v>
      </c>
      <c r="H282" s="61" t="s">
        <v>985</v>
      </c>
      <c r="I282" s="61" t="s">
        <v>40</v>
      </c>
      <c r="J282" s="61" t="s">
        <v>47</v>
      </c>
      <c r="K282" s="61">
        <v>58.88</v>
      </c>
      <c r="L282" s="64">
        <v>43640</v>
      </c>
      <c r="M282" s="64">
        <v>44188</v>
      </c>
      <c r="N282" s="64">
        <v>44188</v>
      </c>
      <c r="O282" s="64"/>
      <c r="P282" s="64">
        <v>43640</v>
      </c>
      <c r="Q282" s="64">
        <v>44005</v>
      </c>
      <c r="R282" s="61">
        <v>281</v>
      </c>
      <c r="X282" s="61">
        <v>3860.57</v>
      </c>
      <c r="Y282" s="61">
        <v>16545.28</v>
      </c>
      <c r="Z282" s="61">
        <v>16545.28</v>
      </c>
      <c r="AA282" s="61">
        <v>16545.28</v>
      </c>
      <c r="AB282" s="61">
        <v>16545.28</v>
      </c>
      <c r="AC282" s="61">
        <v>16545.28</v>
      </c>
      <c r="AD282" s="61">
        <v>16545.28</v>
      </c>
      <c r="AE282" s="67">
        <v>0</v>
      </c>
      <c r="AF282" s="67">
        <v>0</v>
      </c>
      <c r="AG282" s="67">
        <v>0</v>
      </c>
      <c r="AH282" s="67">
        <v>0</v>
      </c>
      <c r="AI282" s="67">
        <v>0</v>
      </c>
      <c r="AJ282" s="67">
        <v>3860.57</v>
      </c>
      <c r="AK282" s="67">
        <v>16545.28</v>
      </c>
      <c r="AL282" s="67">
        <v>16545.28</v>
      </c>
      <c r="AM282" s="67">
        <v>16545.28</v>
      </c>
      <c r="AN282" s="67">
        <v>16545.28</v>
      </c>
      <c r="AO282" s="67">
        <v>16545.28</v>
      </c>
      <c r="AP282" s="67">
        <v>16545.28</v>
      </c>
      <c r="AQ282" s="61">
        <f t="shared" si="19"/>
        <v>103132.25</v>
      </c>
      <c r="AR282" s="67">
        <f t="shared" si="22"/>
        <v>14733.178571428571</v>
      </c>
      <c r="AS282" s="66">
        <f t="shared" si="20"/>
        <v>176798.14285714284</v>
      </c>
      <c r="AV282" s="68"/>
    </row>
    <row r="283" spans="1:48" s="61" customFormat="1" ht="15.75" customHeight="1" x14ac:dyDescent="0.15">
      <c r="A283" s="61">
        <v>281</v>
      </c>
      <c r="B283" s="70" t="s">
        <v>805</v>
      </c>
      <c r="C283" s="72" t="s">
        <v>832</v>
      </c>
      <c r="D283" s="62" t="s">
        <v>1261</v>
      </c>
      <c r="E283" s="61" t="s">
        <v>701</v>
      </c>
      <c r="F283" s="61" t="s">
        <v>913</v>
      </c>
      <c r="G283" s="61" t="s">
        <v>932</v>
      </c>
      <c r="H283" s="61" t="s">
        <v>916</v>
      </c>
      <c r="I283" s="61" t="s">
        <v>40</v>
      </c>
      <c r="J283" s="61" t="s">
        <v>47</v>
      </c>
      <c r="K283" s="61">
        <v>111.55</v>
      </c>
      <c r="L283" s="64">
        <v>43640</v>
      </c>
      <c r="M283" s="64">
        <v>44735</v>
      </c>
      <c r="N283" s="64">
        <v>44735</v>
      </c>
      <c r="O283" s="64"/>
      <c r="P283" s="64">
        <v>43640</v>
      </c>
      <c r="Q283" s="64">
        <v>44005</v>
      </c>
      <c r="R283" s="61">
        <v>255</v>
      </c>
      <c r="X283" s="61">
        <v>6637.23</v>
      </c>
      <c r="Y283" s="61">
        <v>28445.25</v>
      </c>
      <c r="Z283" s="61">
        <v>28445.25</v>
      </c>
      <c r="AA283" s="61">
        <v>28445.25</v>
      </c>
      <c r="AB283" s="61">
        <v>28445.25</v>
      </c>
      <c r="AC283" s="61">
        <v>28445.25</v>
      </c>
      <c r="AD283" s="61">
        <v>28445.25</v>
      </c>
      <c r="AE283" s="67">
        <v>0</v>
      </c>
      <c r="AF283" s="67">
        <v>0</v>
      </c>
      <c r="AG283" s="67">
        <v>0</v>
      </c>
      <c r="AH283" s="67">
        <v>0</v>
      </c>
      <c r="AI283" s="67">
        <v>0</v>
      </c>
      <c r="AJ283" s="67">
        <v>6637.23</v>
      </c>
      <c r="AK283" s="67">
        <v>28445.25</v>
      </c>
      <c r="AL283" s="67">
        <v>28445.25</v>
      </c>
      <c r="AM283" s="67">
        <v>28445.25</v>
      </c>
      <c r="AN283" s="67">
        <v>28445.25</v>
      </c>
      <c r="AO283" s="67">
        <v>28445.25</v>
      </c>
      <c r="AP283" s="67">
        <v>28445.25</v>
      </c>
      <c r="AQ283" s="61">
        <f t="shared" si="19"/>
        <v>177308.72999999998</v>
      </c>
      <c r="AR283" s="67">
        <f>AVERAGE(AJ283:AP283)</f>
        <v>25329.818571428568</v>
      </c>
      <c r="AS283" s="66">
        <f t="shared" si="20"/>
        <v>303957.82285714283</v>
      </c>
    </row>
    <row r="284" spans="1:48" s="61" customFormat="1" ht="15.75" customHeight="1" x14ac:dyDescent="0.15">
      <c r="A284" s="61">
        <v>282</v>
      </c>
      <c r="B284" s="70" t="s">
        <v>805</v>
      </c>
      <c r="C284" s="72" t="s">
        <v>833</v>
      </c>
      <c r="D284" s="72" t="s">
        <v>834</v>
      </c>
      <c r="E284" s="61" t="s">
        <v>540</v>
      </c>
      <c r="F284" s="63" t="s">
        <v>57</v>
      </c>
      <c r="G284" s="61" t="s">
        <v>932</v>
      </c>
      <c r="H284" s="61" t="s">
        <v>916</v>
      </c>
      <c r="I284" s="61" t="s">
        <v>40</v>
      </c>
      <c r="J284" s="61" t="s">
        <v>47</v>
      </c>
      <c r="K284" s="61">
        <v>159.19999999999999</v>
      </c>
      <c r="L284" s="64">
        <v>43640</v>
      </c>
      <c r="M284" s="64">
        <v>44735</v>
      </c>
      <c r="N284" s="64">
        <v>44735</v>
      </c>
      <c r="O284" s="64"/>
      <c r="P284" s="64">
        <v>43640</v>
      </c>
      <c r="Q284" s="64">
        <v>44005</v>
      </c>
      <c r="R284" s="61">
        <v>209</v>
      </c>
      <c r="X284" s="61">
        <v>7763.65</v>
      </c>
      <c r="Y284" s="61">
        <v>33272.800000000003</v>
      </c>
      <c r="Z284" s="61">
        <v>33272.800000000003</v>
      </c>
      <c r="AA284" s="61">
        <v>33272.800000000003</v>
      </c>
      <c r="AB284" s="61">
        <v>33272.800000000003</v>
      </c>
      <c r="AC284" s="61">
        <v>33272.800000000003</v>
      </c>
      <c r="AD284" s="61">
        <v>33272.800000000003</v>
      </c>
      <c r="AE284" s="67">
        <v>0</v>
      </c>
      <c r="AF284" s="67">
        <v>0</v>
      </c>
      <c r="AG284" s="67">
        <v>0</v>
      </c>
      <c r="AH284" s="67">
        <v>0</v>
      </c>
      <c r="AI284" s="67">
        <v>0</v>
      </c>
      <c r="AJ284" s="67">
        <v>7763.65</v>
      </c>
      <c r="AK284" s="67">
        <v>11090.93</v>
      </c>
      <c r="AL284" s="67">
        <v>11090.93</v>
      </c>
      <c r="AM284" s="67">
        <v>11090.93</v>
      </c>
      <c r="AN284" s="67">
        <v>33272.800000000003</v>
      </c>
      <c r="AO284" s="67">
        <v>33272.800000000003</v>
      </c>
      <c r="AP284" s="67">
        <v>33272.800000000003</v>
      </c>
      <c r="AQ284" s="61">
        <f t="shared" si="19"/>
        <v>140854.84000000003</v>
      </c>
      <c r="AR284" s="67">
        <f t="shared" si="22"/>
        <v>20122.120000000003</v>
      </c>
      <c r="AS284" s="66">
        <f t="shared" si="20"/>
        <v>241465.44000000003</v>
      </c>
    </row>
    <row r="285" spans="1:48" s="9" customFormat="1" ht="15.75" customHeight="1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  <c r="AQ285" s="9">
        <f t="shared" ref="AQ285:AQ331" si="23">SUM(AE285:AP285)</f>
        <v>287136.63</v>
      </c>
      <c r="AR285" s="67">
        <f t="shared" si="22"/>
        <v>41019.518571428569</v>
      </c>
      <c r="AS285" s="66">
        <f t="shared" si="20"/>
        <v>492234.2228571428</v>
      </c>
    </row>
    <row r="286" spans="1:48" s="9" customFormat="1" ht="15.75" customHeight="1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  <c r="AQ286" s="9">
        <f t="shared" si="23"/>
        <v>304308.84000000003</v>
      </c>
      <c r="AR286" s="67">
        <f t="shared" si="22"/>
        <v>43472.69142857143</v>
      </c>
      <c r="AS286" s="66">
        <f t="shared" si="20"/>
        <v>521672.29714285716</v>
      </c>
    </row>
    <row r="287" spans="1:48" s="9" customFormat="1" ht="15.75" customHeight="1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  <c r="AQ287" s="9">
        <f t="shared" si="23"/>
        <v>123229.62999999998</v>
      </c>
      <c r="AR287" s="67">
        <f t="shared" si="22"/>
        <v>17604.232857142855</v>
      </c>
      <c r="AS287" s="66">
        <f t="shared" si="20"/>
        <v>211250.79428571428</v>
      </c>
      <c r="AU287" s="26"/>
      <c r="AV287" s="26"/>
    </row>
    <row r="288" spans="1:48" s="9" customFormat="1" ht="15.75" customHeight="1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  <c r="AQ288" s="9">
        <f t="shared" si="23"/>
        <v>153712.49999999997</v>
      </c>
      <c r="AR288" s="67">
        <f t="shared" si="22"/>
        <v>21958.928571428569</v>
      </c>
      <c r="AS288" s="66">
        <f t="shared" si="20"/>
        <v>263507.14285714284</v>
      </c>
    </row>
    <row r="289" spans="1:48" s="9" customFormat="1" ht="15.75" customHeight="1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  <c r="AQ289" s="9">
        <f t="shared" si="23"/>
        <v>99219.77</v>
      </c>
      <c r="AR289" s="67">
        <f t="shared" si="22"/>
        <v>14174.252857142857</v>
      </c>
      <c r="AS289" s="66">
        <f t="shared" si="20"/>
        <v>170091.0342857143</v>
      </c>
    </row>
    <row r="290" spans="1:48" ht="15.75" customHeight="1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  <c r="AQ290" s="9">
        <f t="shared" si="23"/>
        <v>266258.08</v>
      </c>
      <c r="AR290" s="67">
        <f t="shared" si="22"/>
        <v>38036.868571428575</v>
      </c>
      <c r="AS290" s="66">
        <f t="shared" si="20"/>
        <v>456442.42285714287</v>
      </c>
      <c r="AT290" s="9"/>
    </row>
    <row r="291" spans="1:48" s="9" customFormat="1" ht="15.75" customHeight="1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  <c r="AQ291" s="9">
        <f t="shared" si="23"/>
        <v>57948.800000000003</v>
      </c>
      <c r="AR291" s="67">
        <f>AVERAGE(AM291:AP291)</f>
        <v>14487.2</v>
      </c>
      <c r="AS291" s="66">
        <f t="shared" si="20"/>
        <v>173846.40000000002</v>
      </c>
      <c r="AU291" s="26"/>
      <c r="AV291" s="26"/>
    </row>
    <row r="292" spans="1:48" ht="15.75" customHeight="1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  <c r="AQ292" s="9">
        <f t="shared" si="23"/>
        <v>171413.55</v>
      </c>
      <c r="AR292" s="67">
        <f t="shared" si="22"/>
        <v>24487.649999999998</v>
      </c>
      <c r="AS292" s="66">
        <f t="shared" si="20"/>
        <v>293851.8</v>
      </c>
      <c r="AT292" s="9"/>
      <c r="AV292" s="26"/>
    </row>
    <row r="293" spans="1:48" ht="15.75" customHeight="1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  <c r="AQ293" s="9">
        <f t="shared" si="23"/>
        <v>101166.07</v>
      </c>
      <c r="AR293" s="67">
        <f t="shared" si="22"/>
        <v>14452.295714285716</v>
      </c>
      <c r="AS293" s="66">
        <f t="shared" si="20"/>
        <v>173427.54857142858</v>
      </c>
      <c r="AT293" s="9"/>
    </row>
    <row r="294" spans="1:48" ht="15.75" customHeight="1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  <c r="AQ294" s="9">
        <f t="shared" si="23"/>
        <v>255016.58000000002</v>
      </c>
      <c r="AR294" s="67">
        <f t="shared" si="22"/>
        <v>36430.94</v>
      </c>
      <c r="AS294" s="66">
        <f t="shared" si="20"/>
        <v>437171.28</v>
      </c>
      <c r="AT294" s="9"/>
    </row>
    <row r="295" spans="1:48" s="9" customFormat="1" ht="15.75" customHeight="1" x14ac:dyDescent="0.15">
      <c r="A295" s="9">
        <v>293</v>
      </c>
      <c r="B295" s="16" t="s">
        <v>805</v>
      </c>
      <c r="C295" s="32" t="s">
        <v>845</v>
      </c>
      <c r="D295" s="15" t="s">
        <v>846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  <c r="AQ295" s="9">
        <f t="shared" si="23"/>
        <v>89969.116666666669</v>
      </c>
      <c r="AR295" s="67">
        <f>AVERAGE(AI295:AP295)</f>
        <v>11246.139583333334</v>
      </c>
      <c r="AS295" s="66">
        <f t="shared" si="20"/>
        <v>134953.67499999999</v>
      </c>
    </row>
    <row r="296" spans="1:48" ht="15.75" customHeight="1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  <c r="AQ296" s="9">
        <f t="shared" si="23"/>
        <v>102088.54</v>
      </c>
      <c r="AR296" s="67">
        <f>AVERAGE(AJ296:AP296)</f>
        <v>14584.077142857142</v>
      </c>
      <c r="AS296" s="66">
        <f t="shared" si="20"/>
        <v>175008.92571428569</v>
      </c>
      <c r="AT296" s="9"/>
    </row>
    <row r="297" spans="1:48" ht="15.75" customHeight="1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  <c r="AQ297" s="9">
        <f t="shared" si="23"/>
        <v>233914.5</v>
      </c>
      <c r="AR297" s="67">
        <f t="shared" ref="AR297:AR330" si="24">AVERAGE(AJ297:AP297)</f>
        <v>33416.357142857145</v>
      </c>
      <c r="AS297" s="66">
        <f t="shared" si="20"/>
        <v>400996.28571428574</v>
      </c>
      <c r="AT297" s="9"/>
    </row>
    <row r="298" spans="1:48" ht="15.75" customHeight="1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  <c r="AQ298" s="9">
        <f t="shared" si="23"/>
        <v>308023.46999999997</v>
      </c>
      <c r="AR298" s="67">
        <f t="shared" si="24"/>
        <v>44003.352857142854</v>
      </c>
      <c r="AS298" s="66">
        <f t="shared" si="20"/>
        <v>528040.23428571422</v>
      </c>
      <c r="AT298" s="9"/>
    </row>
    <row r="299" spans="1:48" ht="15.75" customHeight="1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  <c r="AQ299" s="9">
        <f t="shared" si="23"/>
        <v>235862.78999999998</v>
      </c>
      <c r="AR299" s="67">
        <f t="shared" si="24"/>
        <v>33694.684285714284</v>
      </c>
      <c r="AS299" s="66">
        <f t="shared" si="20"/>
        <v>404336.21142857138</v>
      </c>
      <c r="AT299" s="9"/>
    </row>
    <row r="300" spans="1:48" ht="15.75" customHeight="1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  <c r="AQ300" s="9">
        <f t="shared" si="23"/>
        <v>387454.65</v>
      </c>
      <c r="AR300" s="67">
        <f t="shared" si="24"/>
        <v>55350.664285714287</v>
      </c>
      <c r="AS300" s="66">
        <f t="shared" si="20"/>
        <v>664207.9714285715</v>
      </c>
      <c r="AT300" s="9"/>
    </row>
    <row r="301" spans="1:48" ht="15.75" customHeight="1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  <c r="AQ301" s="9">
        <f t="shared" si="23"/>
        <v>311711.30000000005</v>
      </c>
      <c r="AR301" s="67">
        <f t="shared" si="24"/>
        <v>44530.185714285719</v>
      </c>
      <c r="AS301" s="66">
        <f t="shared" si="20"/>
        <v>534362.22857142868</v>
      </c>
      <c r="AT301" s="9"/>
    </row>
    <row r="302" spans="1:48" ht="15.75" customHeight="1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  <c r="AQ302" s="9">
        <f t="shared" si="23"/>
        <v>270854.59999999998</v>
      </c>
      <c r="AR302" s="67">
        <f t="shared" si="24"/>
        <v>38693.514285714286</v>
      </c>
      <c r="AS302" s="66">
        <f t="shared" si="20"/>
        <v>464322.17142857146</v>
      </c>
      <c r="AT302" s="9"/>
    </row>
    <row r="303" spans="1:48" ht="15.75" customHeight="1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  <c r="AQ303" s="9">
        <f t="shared" si="23"/>
        <v>420691.33999999997</v>
      </c>
      <c r="AR303" s="67">
        <f t="shared" si="24"/>
        <v>60098.76285714285</v>
      </c>
      <c r="AS303" s="66">
        <f t="shared" si="20"/>
        <v>721185.15428571426</v>
      </c>
      <c r="AT303" s="9"/>
    </row>
    <row r="304" spans="1:48" ht="15.75" customHeight="1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  <c r="AQ304" s="9">
        <f t="shared" si="23"/>
        <v>367033.94000000006</v>
      </c>
      <c r="AR304" s="67">
        <f>AVERAGE(AJ304:AP304)</f>
        <v>52433.420000000006</v>
      </c>
      <c r="AS304" s="66">
        <f t="shared" si="20"/>
        <v>629201.04</v>
      </c>
      <c r="AT304" s="9"/>
    </row>
    <row r="305" spans="1:48" ht="15.75" customHeight="1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  <c r="AQ305" s="9">
        <f t="shared" si="23"/>
        <v>197283.44</v>
      </c>
      <c r="AR305" s="67">
        <f t="shared" si="24"/>
        <v>28183.348571428571</v>
      </c>
      <c r="AS305" s="66">
        <f t="shared" si="20"/>
        <v>338200.18285714288</v>
      </c>
      <c r="AT305" s="9"/>
    </row>
    <row r="306" spans="1:48" ht="15.75" customHeight="1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  <c r="AQ306" s="9">
        <f t="shared" si="23"/>
        <v>260686.29000000004</v>
      </c>
      <c r="AR306" s="67">
        <f t="shared" si="24"/>
        <v>37240.898571428574</v>
      </c>
      <c r="AS306" s="66">
        <f t="shared" si="20"/>
        <v>446890.78285714285</v>
      </c>
      <c r="AT306" s="9"/>
    </row>
    <row r="307" spans="1:48" ht="15.75" customHeight="1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  <c r="AQ307" s="9">
        <f t="shared" si="23"/>
        <v>619100.09</v>
      </c>
      <c r="AR307" s="67">
        <f t="shared" si="24"/>
        <v>88442.87</v>
      </c>
      <c r="AS307" s="66">
        <f t="shared" si="20"/>
        <v>1061314.44</v>
      </c>
      <c r="AT307" s="9"/>
    </row>
    <row r="308" spans="1:48" ht="15.75" customHeight="1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  <c r="AQ308" s="9">
        <f t="shared" si="23"/>
        <v>232721.81</v>
      </c>
      <c r="AR308" s="67">
        <f t="shared" si="24"/>
        <v>33245.972857142857</v>
      </c>
      <c r="AS308" s="66">
        <f t="shared" si="20"/>
        <v>398951.67428571428</v>
      </c>
      <c r="AT308" s="9"/>
    </row>
    <row r="309" spans="1:48" ht="15.75" customHeight="1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  <c r="AQ309" s="9">
        <f t="shared" si="23"/>
        <v>395139.98</v>
      </c>
      <c r="AR309" s="67">
        <f t="shared" si="24"/>
        <v>56448.568571428572</v>
      </c>
      <c r="AS309" s="66">
        <f t="shared" si="20"/>
        <v>677382.82285714289</v>
      </c>
      <c r="AT309" s="9"/>
    </row>
    <row r="310" spans="1:48" s="9" customFormat="1" ht="15.75" customHeight="1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  <c r="AQ310" s="9">
        <f t="shared" si="23"/>
        <v>124693.59</v>
      </c>
      <c r="AR310" s="67">
        <f t="shared" si="24"/>
        <v>17813.37</v>
      </c>
      <c r="AS310" s="66">
        <f t="shared" si="20"/>
        <v>213760.44</v>
      </c>
    </row>
    <row r="311" spans="1:48" s="9" customFormat="1" ht="15.75" customHeight="1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  <c r="AQ311" s="9">
        <f t="shared" si="23"/>
        <v>261950.97</v>
      </c>
      <c r="AR311" s="67">
        <f t="shared" si="24"/>
        <v>37421.567142857144</v>
      </c>
      <c r="AS311" s="66">
        <f t="shared" si="20"/>
        <v>449058.8057142857</v>
      </c>
    </row>
    <row r="312" spans="1:48" s="9" customFormat="1" ht="15.75" customHeight="1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  <c r="AQ312" s="9">
        <f t="shared" si="23"/>
        <v>218275.75</v>
      </c>
      <c r="AR312" s="67">
        <f t="shared" si="24"/>
        <v>31182.25</v>
      </c>
      <c r="AS312" s="66">
        <f t="shared" si="20"/>
        <v>374187</v>
      </c>
    </row>
    <row r="313" spans="1:48" s="9" customFormat="1" ht="15.75" customHeight="1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  <c r="AQ313" s="9">
        <f t="shared" si="23"/>
        <v>288260.13</v>
      </c>
      <c r="AR313" s="67">
        <f t="shared" si="24"/>
        <v>41180.018571428569</v>
      </c>
      <c r="AS313" s="66">
        <f t="shared" si="20"/>
        <v>494160.2228571428</v>
      </c>
    </row>
    <row r="314" spans="1:48" s="9" customFormat="1" ht="15.75" customHeight="1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  <c r="AQ314" s="9">
        <f t="shared" si="23"/>
        <v>386116.29</v>
      </c>
      <c r="AR314" s="67">
        <f t="shared" si="24"/>
        <v>55159.469999999994</v>
      </c>
      <c r="AS314" s="66">
        <f t="shared" si="20"/>
        <v>661913.6399999999</v>
      </c>
    </row>
    <row r="315" spans="1:48" s="9" customFormat="1" ht="15.75" customHeight="1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  <c r="AQ315" s="9">
        <f t="shared" si="23"/>
        <v>170600.60000000003</v>
      </c>
      <c r="AR315" s="67">
        <f t="shared" si="24"/>
        <v>24371.514285714289</v>
      </c>
      <c r="AS315" s="66">
        <f t="shared" si="20"/>
        <v>292458.17142857146</v>
      </c>
    </row>
    <row r="316" spans="1:48" ht="15.75" customHeight="1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  <c r="AQ316" s="9">
        <f t="shared" si="23"/>
        <v>139802.76</v>
      </c>
      <c r="AR316" s="67">
        <f t="shared" si="24"/>
        <v>19971.822857142859</v>
      </c>
      <c r="AS316" s="66">
        <f t="shared" si="20"/>
        <v>239661.87428571429</v>
      </c>
      <c r="AT316" s="9"/>
    </row>
    <row r="317" spans="1:48" ht="15.75" customHeight="1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  <c r="AQ317" s="9">
        <f t="shared" si="23"/>
        <v>200469.61</v>
      </c>
      <c r="AR317" s="67">
        <f t="shared" si="24"/>
        <v>28638.515714285713</v>
      </c>
      <c r="AS317" s="66">
        <f t="shared" si="20"/>
        <v>343662.18857142853</v>
      </c>
      <c r="AT317" s="9"/>
    </row>
    <row r="318" spans="1:48" ht="15.75" customHeight="1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  <c r="AQ318" s="9">
        <f t="shared" si="23"/>
        <v>270213.63</v>
      </c>
      <c r="AR318" s="67">
        <f t="shared" si="24"/>
        <v>38601.947142857141</v>
      </c>
      <c r="AS318" s="66">
        <f t="shared" si="20"/>
        <v>463223.3657142857</v>
      </c>
      <c r="AT318" s="9"/>
    </row>
    <row r="319" spans="1:48" ht="15.75" customHeight="1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T319" s="38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  <c r="AQ319" s="9">
        <f t="shared" si="23"/>
        <v>223221.34000000003</v>
      </c>
      <c r="AR319" s="67">
        <f t="shared" si="24"/>
        <v>31888.762857142861</v>
      </c>
      <c r="AS319" s="66">
        <f t="shared" si="20"/>
        <v>382665.15428571432</v>
      </c>
      <c r="AT319" s="9"/>
    </row>
    <row r="320" spans="1:48" ht="15.75" customHeight="1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  <c r="AQ320" s="9">
        <f t="shared" si="23"/>
        <v>46945.599999999999</v>
      </c>
      <c r="AR320" s="67">
        <f>AVERAGE(AJ320:AP320)</f>
        <v>6706.5142857142855</v>
      </c>
      <c r="AS320" s="66">
        <f t="shared" si="20"/>
        <v>80478.171428571426</v>
      </c>
      <c r="AT320" s="9"/>
      <c r="AV320" s="26"/>
    </row>
    <row r="321" spans="1:48" ht="15.75" customHeight="1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  <c r="AQ321" s="9">
        <f t="shared" si="23"/>
        <v>280891.77</v>
      </c>
      <c r="AR321" s="67">
        <f t="shared" si="24"/>
        <v>40127.395714285718</v>
      </c>
      <c r="AS321" s="66">
        <f t="shared" si="20"/>
        <v>481528.74857142859</v>
      </c>
      <c r="AT321" s="9"/>
    </row>
    <row r="322" spans="1:48" ht="15.75" customHeight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  <c r="AQ322" s="9">
        <f t="shared" si="23"/>
        <v>37192.619999999995</v>
      </c>
      <c r="AR322" s="67">
        <f t="shared" si="24"/>
        <v>5313.2314285714283</v>
      </c>
      <c r="AS322" s="66">
        <f t="shared" si="20"/>
        <v>63758.777142857143</v>
      </c>
      <c r="AT322" s="9"/>
      <c r="AV322" s="26"/>
    </row>
    <row r="323" spans="1:48" ht="15.75" customHeight="1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  <c r="AQ323" s="9">
        <f t="shared" si="23"/>
        <v>260906.76</v>
      </c>
      <c r="AR323" s="67">
        <f t="shared" si="24"/>
        <v>37272.39428571429</v>
      </c>
      <c r="AS323" s="66">
        <f t="shared" si="20"/>
        <v>447268.73142857151</v>
      </c>
      <c r="AT323" s="9"/>
      <c r="AU323" s="26"/>
      <c r="AV323" s="26"/>
    </row>
    <row r="324" spans="1:48" ht="15.75" customHeight="1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  <c r="AQ324" s="9">
        <f t="shared" si="23"/>
        <v>212049.90000000002</v>
      </c>
      <c r="AR324" s="67">
        <f>AVERAGE(AJ324:AP324)</f>
        <v>30292.842857142859</v>
      </c>
      <c r="AS324" s="66">
        <f t="shared" ref="AS324:AS333" si="25">AR324*12</f>
        <v>363514.11428571434</v>
      </c>
      <c r="AT324" s="9"/>
      <c r="AU324" s="26"/>
      <c r="AV324" s="26"/>
    </row>
    <row r="325" spans="1:48" ht="15.75" customHeight="1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  <c r="AQ325" s="9">
        <f t="shared" si="23"/>
        <v>362123.4</v>
      </c>
      <c r="AR325" s="67">
        <f>AVERAGE(AK325:AP325)</f>
        <v>60353.9</v>
      </c>
      <c r="AS325" s="66">
        <f t="shared" si="25"/>
        <v>724246.8</v>
      </c>
      <c r="AT325" s="9"/>
    </row>
    <row r="326" spans="1:48" ht="15.75" customHeight="1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  <c r="AQ326" s="9">
        <f t="shared" si="23"/>
        <v>576467.82999999996</v>
      </c>
      <c r="AR326" s="67">
        <f t="shared" si="24"/>
        <v>82352.547142857133</v>
      </c>
      <c r="AS326" s="66">
        <f t="shared" si="25"/>
        <v>988230.56571428559</v>
      </c>
      <c r="AT326" s="9"/>
    </row>
    <row r="327" spans="1:48" ht="15.75" customHeight="1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  <c r="AQ327" s="9">
        <f t="shared" si="23"/>
        <v>201375.69</v>
      </c>
      <c r="AR327" s="67">
        <f t="shared" si="24"/>
        <v>28767.955714285716</v>
      </c>
      <c r="AS327" s="66">
        <f t="shared" si="25"/>
        <v>345215.46857142856</v>
      </c>
      <c r="AT327" s="9"/>
    </row>
    <row r="328" spans="1:48" ht="15.75" customHeight="1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X328" s="25">
        <v>4824.01</v>
      </c>
      <c r="Y328" s="25">
        <v>20674.310000000001</v>
      </c>
      <c r="Z328" s="25">
        <v>20674.310000000001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  <c r="AQ328" s="9">
        <f t="shared" si="23"/>
        <v>46172.630000000005</v>
      </c>
      <c r="AR328" s="67">
        <f>AVERAGE(AJ328:AL328)</f>
        <v>15390.876666666669</v>
      </c>
      <c r="AS328" s="66">
        <f t="shared" si="25"/>
        <v>184690.52000000002</v>
      </c>
      <c r="AT328" s="22"/>
      <c r="AU328" s="26"/>
      <c r="AV328" s="26"/>
    </row>
    <row r="329" spans="1:48" s="9" customFormat="1" ht="15.75" customHeight="1" x14ac:dyDescent="0.15">
      <c r="A329" s="9">
        <v>327</v>
      </c>
      <c r="B329" s="34" t="s">
        <v>805</v>
      </c>
      <c r="C329" s="15" t="s">
        <v>870</v>
      </c>
      <c r="D329" s="15" t="s">
        <v>871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  <c r="AQ329" s="9">
        <f t="shared" si="23"/>
        <v>79891.709999999992</v>
      </c>
      <c r="AR329" s="67">
        <f t="shared" si="24"/>
        <v>11413.101428571428</v>
      </c>
      <c r="AS329" s="66">
        <f t="shared" si="25"/>
        <v>136957.21714285715</v>
      </c>
      <c r="AV329" s="26"/>
    </row>
    <row r="330" spans="1:48" s="9" customFormat="1" ht="15.75" customHeight="1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  <c r="AQ330" s="9">
        <f t="shared" si="23"/>
        <v>431663.94000000006</v>
      </c>
      <c r="AR330" s="67">
        <f t="shared" si="24"/>
        <v>61666.27714285715</v>
      </c>
      <c r="AS330" s="66">
        <f t="shared" si="25"/>
        <v>739995.32571428583</v>
      </c>
    </row>
    <row r="331" spans="1:48" ht="15.75" customHeight="1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  <c r="AQ331" s="9">
        <f t="shared" si="23"/>
        <v>130897.62000000001</v>
      </c>
      <c r="AR331" s="67">
        <f>AVERAGE(AJ331:AM331)</f>
        <v>32724.405000000002</v>
      </c>
      <c r="AS331" s="66">
        <f t="shared" si="25"/>
        <v>392692.86000000004</v>
      </c>
      <c r="AT331" s="22"/>
      <c r="AV331" s="26"/>
    </row>
    <row r="332" spans="1:48" s="53" customFormat="1" ht="15.75" customHeight="1" x14ac:dyDescent="0.15">
      <c r="A332" s="9">
        <v>330</v>
      </c>
      <c r="C332" s="54"/>
      <c r="D332" s="55" t="s">
        <v>907</v>
      </c>
      <c r="G332" s="56" t="s">
        <v>909</v>
      </c>
      <c r="K332" s="53">
        <f>1.6*10000</f>
        <v>16000</v>
      </c>
      <c r="L332" s="57">
        <v>43101</v>
      </c>
      <c r="M332" s="57">
        <v>44561</v>
      </c>
      <c r="N332" s="57">
        <v>44561</v>
      </c>
      <c r="O332" s="58"/>
      <c r="AE332" s="59">
        <v>640000</v>
      </c>
      <c r="AF332" s="59">
        <v>640000</v>
      </c>
      <c r="AG332" s="59">
        <v>640000</v>
      </c>
      <c r="AH332" s="59">
        <v>640000</v>
      </c>
      <c r="AI332" s="59">
        <v>640000</v>
      </c>
      <c r="AJ332" s="59">
        <v>640000</v>
      </c>
      <c r="AK332" s="59">
        <v>640000</v>
      </c>
      <c r="AL332" s="59">
        <v>640000</v>
      </c>
      <c r="AM332" s="59">
        <v>640000</v>
      </c>
      <c r="AN332" s="59">
        <v>640000</v>
      </c>
      <c r="AO332" s="59">
        <v>640000</v>
      </c>
      <c r="AP332" s="59">
        <v>640000</v>
      </c>
      <c r="AR332" s="67">
        <f>AVERAGE(AE332:AP332)</f>
        <v>640000</v>
      </c>
      <c r="AS332" s="66">
        <f t="shared" si="25"/>
        <v>7680000</v>
      </c>
    </row>
    <row r="333" spans="1:48" s="53" customFormat="1" ht="15.75" customHeight="1" x14ac:dyDescent="0.15">
      <c r="A333" s="9">
        <v>331</v>
      </c>
      <c r="C333" s="54"/>
      <c r="D333" s="55" t="s">
        <v>908</v>
      </c>
      <c r="G333" s="56" t="s">
        <v>909</v>
      </c>
      <c r="K333" s="53">
        <f>3.2*10000</f>
        <v>32000</v>
      </c>
      <c r="L333" s="57">
        <v>43101</v>
      </c>
      <c r="M333" s="57">
        <v>44561</v>
      </c>
      <c r="N333" s="57">
        <v>44561</v>
      </c>
      <c r="O333" s="60"/>
      <c r="AE333" s="59">
        <v>1280000</v>
      </c>
      <c r="AF333" s="59">
        <v>1280000</v>
      </c>
      <c r="AG333" s="59">
        <v>1280000</v>
      </c>
      <c r="AH333" s="59">
        <v>1280000</v>
      </c>
      <c r="AI333" s="59">
        <v>1280000</v>
      </c>
      <c r="AJ333" s="59">
        <v>1280000</v>
      </c>
      <c r="AK333" s="59">
        <v>1280000</v>
      </c>
      <c r="AL333" s="59">
        <v>1280000</v>
      </c>
      <c r="AM333" s="59">
        <v>1280000</v>
      </c>
      <c r="AN333" s="59">
        <v>1280000</v>
      </c>
      <c r="AO333" s="59">
        <v>1280000</v>
      </c>
      <c r="AP333" s="59">
        <v>1280000</v>
      </c>
      <c r="AR333" s="67">
        <f>AVERAGE(AE333:AP333)</f>
        <v>1280000</v>
      </c>
      <c r="AS333" s="66">
        <f t="shared" si="25"/>
        <v>15360000</v>
      </c>
    </row>
    <row r="334" spans="1:48" ht="15.75" customHeight="1" x14ac:dyDescent="0.15">
      <c r="AE334" s="25">
        <f>SUM(AE3:AE333)</f>
        <v>11138793.004190771</v>
      </c>
      <c r="AF334" s="25">
        <f t="shared" ref="AF334:AP334" si="26">SUM(AF3:AF333)</f>
        <v>11562415.928734262</v>
      </c>
      <c r="AG334" s="25">
        <f t="shared" si="26"/>
        <v>11584620.234221799</v>
      </c>
      <c r="AH334" s="25">
        <f t="shared" si="26"/>
        <v>11466208.591050141</v>
      </c>
      <c r="AI334" s="25">
        <f t="shared" si="26"/>
        <v>11356858.709156808</v>
      </c>
      <c r="AJ334" s="25">
        <f t="shared" si="26"/>
        <v>10682053.426171806</v>
      </c>
      <c r="AK334" s="25">
        <f t="shared" si="26"/>
        <v>9826358.5179333389</v>
      </c>
      <c r="AL334" s="25">
        <f t="shared" si="26"/>
        <v>9893440.4117666725</v>
      </c>
      <c r="AM334" s="25">
        <f t="shared" si="26"/>
        <v>9976986.6117833387</v>
      </c>
      <c r="AN334" s="25">
        <f t="shared" si="26"/>
        <v>10714712.311550004</v>
      </c>
      <c r="AO334" s="25">
        <f t="shared" si="26"/>
        <v>10723468.943216672</v>
      </c>
      <c r="AP334" s="25">
        <f t="shared" si="26"/>
        <v>10742369.276150005</v>
      </c>
      <c r="AS334" s="66"/>
      <c r="AU334" s="38"/>
    </row>
    <row r="335" spans="1:48" ht="15.75" customHeight="1" x14ac:dyDescent="0.15">
      <c r="AE335" s="25">
        <v>3480000</v>
      </c>
      <c r="AF335" s="25">
        <v>3480000</v>
      </c>
      <c r="AG335" s="25">
        <v>3480000</v>
      </c>
      <c r="AH335" s="25">
        <v>3580000</v>
      </c>
      <c r="AI335" s="25">
        <v>3580000</v>
      </c>
      <c r="AJ335" s="25">
        <v>3580000</v>
      </c>
      <c r="AK335" s="25">
        <v>3660000</v>
      </c>
      <c r="AL335" s="25">
        <v>3660000</v>
      </c>
      <c r="AM335" s="25">
        <v>3660000</v>
      </c>
      <c r="AN335" s="25">
        <v>3660000</v>
      </c>
      <c r="AO335" s="25">
        <v>3660000</v>
      </c>
      <c r="AP335" s="25">
        <v>3660000</v>
      </c>
      <c r="AR335" s="41">
        <f>AVERAGE(AE335:AP335)</f>
        <v>3595000</v>
      </c>
      <c r="AS335" s="66">
        <f>AR335*12</f>
        <v>43140000</v>
      </c>
      <c r="AU335" s="38"/>
    </row>
    <row r="336" spans="1:48" ht="15.75" customHeight="1" x14ac:dyDescent="0.15"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S336" s="41"/>
      <c r="AU336" s="38"/>
    </row>
    <row r="337" spans="3:47" ht="15.75" customHeight="1" x14ac:dyDescent="0.15">
      <c r="K337" s="11">
        <f>SUM(K3:K333)</f>
        <v>157452.03999999998</v>
      </c>
      <c r="AE337" s="25">
        <f>SUM(AE334:AE336)</f>
        <v>14618793.004190771</v>
      </c>
      <c r="AF337" s="25">
        <f t="shared" ref="AF337:AP337" si="27">SUM(AF334:AF336)</f>
        <v>15042415.928734262</v>
      </c>
      <c r="AG337" s="25">
        <f t="shared" si="27"/>
        <v>15064620.234221799</v>
      </c>
      <c r="AH337" s="25">
        <f t="shared" si="27"/>
        <v>15046208.591050141</v>
      </c>
      <c r="AI337" s="25">
        <f t="shared" si="27"/>
        <v>14936858.709156808</v>
      </c>
      <c r="AJ337" s="25">
        <f t="shared" si="27"/>
        <v>14262053.426171806</v>
      </c>
      <c r="AK337" s="25">
        <f t="shared" si="27"/>
        <v>13486358.517933339</v>
      </c>
      <c r="AL337" s="25">
        <f t="shared" si="27"/>
        <v>13553440.411766673</v>
      </c>
      <c r="AM337" s="25">
        <f t="shared" si="27"/>
        <v>13636986.611783339</v>
      </c>
      <c r="AN337" s="25">
        <f t="shared" si="27"/>
        <v>14374712.311550004</v>
      </c>
      <c r="AO337" s="25">
        <f t="shared" si="27"/>
        <v>14383468.943216672</v>
      </c>
      <c r="AP337" s="25">
        <f t="shared" si="27"/>
        <v>14402369.276150005</v>
      </c>
      <c r="AQ337" s="41">
        <f>SUM(AE337:AP337)</f>
        <v>172808285.96592563</v>
      </c>
      <c r="AS337" s="41">
        <f>SUM(AS3:AS335)</f>
        <v>213333175.79069334</v>
      </c>
      <c r="AU337" s="38"/>
    </row>
    <row r="338" spans="3:47" ht="15.75" customHeight="1" x14ac:dyDescent="0.15"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S338" s="41"/>
    </row>
    <row r="339" spans="3:47" ht="15.75" customHeight="1" x14ac:dyDescent="0.15"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11">
        <f>AQ337/K337/365</f>
        <v>3.0069306108117448</v>
      </c>
      <c r="AS339" s="11">
        <f>AS337/K337/365</f>
        <v>3.7120792732890457</v>
      </c>
    </row>
    <row r="340" spans="3:47" ht="15.75" customHeight="1" x14ac:dyDescent="0.15">
      <c r="AE340" s="25"/>
      <c r="AF340" s="26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S340" s="41"/>
    </row>
    <row r="341" spans="3:47" ht="15.75" customHeight="1" x14ac:dyDescent="0.15"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11">
        <v>187330.66</v>
      </c>
      <c r="AS341" s="11">
        <v>187330.66</v>
      </c>
      <c r="AU341" s="34"/>
    </row>
    <row r="342" spans="3:47" ht="15.75" customHeight="1" x14ac:dyDescent="0.15"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38">
        <f>AQ337/AQ341/365</f>
        <v>2.5273351346264148</v>
      </c>
      <c r="AS342" s="38">
        <f>AS337/AS341/365</f>
        <v>3.1200149202542584</v>
      </c>
    </row>
    <row r="343" spans="3:47" ht="15.75" customHeight="1" x14ac:dyDescent="0.15"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S343" s="41"/>
    </row>
    <row r="344" spans="3:47" ht="15.75" customHeight="1" x14ac:dyDescent="0.15"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S344" s="41"/>
    </row>
    <row r="345" spans="3:47" ht="15.75" customHeight="1" x14ac:dyDescent="0.15"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S345" s="41"/>
    </row>
    <row r="346" spans="3:47" ht="15.75" customHeight="1" x14ac:dyDescent="0.15">
      <c r="C346" s="11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S346" s="41"/>
    </row>
    <row r="347" spans="3:47" ht="15.75" customHeight="1" x14ac:dyDescent="0.15">
      <c r="C347" s="11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spans="3:47" ht="15.75" customHeight="1" x14ac:dyDescent="0.15">
      <c r="C348" s="11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spans="3:47" ht="15.75" customHeight="1" x14ac:dyDescent="0.15"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spans="3:47" ht="15.75" customHeight="1" x14ac:dyDescent="0.15"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41"/>
    </row>
    <row r="351" spans="3:47" ht="15.75" customHeight="1" x14ac:dyDescent="0.15">
      <c r="C351" s="11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spans="3:47" ht="15.75" customHeight="1" x14ac:dyDescent="0.15">
      <c r="C352" s="11"/>
      <c r="D352" s="11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</row>
    <row r="353" spans="3:42" ht="15.75" customHeight="1" x14ac:dyDescent="0.15">
      <c r="C353" s="11"/>
      <c r="D353" s="11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spans="3:42" ht="15.75" customHeight="1" x14ac:dyDescent="0.15">
      <c r="C354" s="11"/>
      <c r="D354" s="11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spans="3:42" ht="15.75" customHeight="1" x14ac:dyDescent="0.15">
      <c r="C355" s="11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spans="3:42" ht="15.75" customHeight="1" x14ac:dyDescent="0.15">
      <c r="C356" s="11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spans="3:42" ht="15.75" customHeight="1" x14ac:dyDescent="0.15">
      <c r="C357" s="11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spans="3:42" ht="15.75" customHeight="1" x14ac:dyDescent="0.15">
      <c r="C358" s="11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spans="3:42" ht="15.75" customHeight="1" x14ac:dyDescent="0.15">
      <c r="C359" s="11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spans="3:42" ht="15.75" customHeight="1" x14ac:dyDescent="0.15">
      <c r="C360" s="11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spans="3:42" ht="15.75" customHeight="1" x14ac:dyDescent="0.15">
      <c r="C361" s="11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spans="3:42" ht="15.75" customHeight="1" x14ac:dyDescent="0.15">
      <c r="C362" s="11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spans="3:42" ht="15.75" customHeight="1" x14ac:dyDescent="0.15">
      <c r="C363" s="11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spans="3:42" ht="15.75" customHeight="1" x14ac:dyDescent="0.15">
      <c r="C364" s="11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spans="3:42" ht="15.75" customHeight="1" x14ac:dyDescent="0.15">
      <c r="C365" s="11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spans="3:42" ht="15.75" customHeight="1" x14ac:dyDescent="0.15">
      <c r="C366" s="11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spans="3:42" ht="15.75" customHeight="1" x14ac:dyDescent="0.15">
      <c r="C367" s="11"/>
      <c r="D367" s="11"/>
      <c r="O367" s="11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spans="3:42" ht="15.75" customHeight="1" x14ac:dyDescent="0.15">
      <c r="C368" s="11"/>
      <c r="D368" s="11"/>
      <c r="O368" s="11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spans="3:42" ht="15.75" customHeight="1" x14ac:dyDescent="0.15">
      <c r="C369" s="11"/>
      <c r="D369" s="11"/>
      <c r="O369" s="11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spans="3:42" ht="15.75" customHeight="1" x14ac:dyDescent="0.15">
      <c r="C370" s="11"/>
      <c r="D370" s="11"/>
      <c r="O370" s="11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spans="3:42" ht="15.75" customHeight="1" x14ac:dyDescent="0.15">
      <c r="C371" s="11"/>
      <c r="D371" s="11"/>
      <c r="O371" s="11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spans="3:42" ht="15.75" customHeight="1" x14ac:dyDescent="0.15">
      <c r="C372" s="11"/>
      <c r="D372" s="11"/>
      <c r="O372" s="11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spans="3:42" ht="15.75" customHeight="1" x14ac:dyDescent="0.15">
      <c r="C373" s="11"/>
      <c r="D373" s="11"/>
      <c r="O373" s="11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spans="3:42" ht="15.75" customHeight="1" x14ac:dyDescent="0.15">
      <c r="C374" s="11"/>
      <c r="D374" s="11"/>
      <c r="O374" s="11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spans="3:42" ht="15.75" customHeight="1" x14ac:dyDescent="0.15">
      <c r="C375" s="11"/>
      <c r="D375" s="11"/>
      <c r="O375" s="11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spans="3:42" ht="15.75" customHeight="1" x14ac:dyDescent="0.15">
      <c r="C376" s="11"/>
      <c r="D376" s="11"/>
      <c r="O376" s="11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spans="3:42" ht="15.75" customHeight="1" x14ac:dyDescent="0.15">
      <c r="C377" s="11"/>
      <c r="D377" s="11"/>
      <c r="O377" s="11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spans="3:42" ht="15.75" customHeight="1" x14ac:dyDescent="0.15">
      <c r="C378" s="11"/>
      <c r="D378" s="11"/>
      <c r="O378" s="11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spans="3:42" ht="15.75" customHeight="1" x14ac:dyDescent="0.15">
      <c r="C379" s="11"/>
      <c r="D379" s="11"/>
      <c r="O379" s="11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spans="3:42" ht="15.75" customHeight="1" x14ac:dyDescent="0.15">
      <c r="C380" s="11"/>
      <c r="D380" s="11"/>
      <c r="O380" s="11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spans="3:42" ht="15.75" customHeight="1" x14ac:dyDescent="0.15">
      <c r="C381" s="11"/>
      <c r="D381" s="11"/>
      <c r="O381" s="11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spans="3:42" ht="15.75" customHeight="1" x14ac:dyDescent="0.15">
      <c r="C382" s="11"/>
      <c r="D382" s="11"/>
      <c r="O382" s="11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spans="3:42" ht="15.75" customHeight="1" x14ac:dyDescent="0.15">
      <c r="C383" s="11"/>
      <c r="D383" s="11"/>
      <c r="O383" s="11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spans="3:42" ht="15.75" customHeight="1" x14ac:dyDescent="0.15">
      <c r="C384" s="11"/>
      <c r="D384" s="11"/>
      <c r="O384" s="11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spans="3:42" ht="15.75" customHeight="1" x14ac:dyDescent="0.15">
      <c r="C385" s="11"/>
      <c r="D385" s="11"/>
      <c r="O385" s="11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spans="3:42" ht="15.75" customHeight="1" x14ac:dyDescent="0.15">
      <c r="C386" s="11"/>
      <c r="D386" s="11"/>
      <c r="O386" s="11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spans="3:42" ht="15.75" customHeight="1" x14ac:dyDescent="0.15">
      <c r="C387" s="11"/>
      <c r="D387" s="11"/>
      <c r="O387" s="11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spans="3:42" ht="15.75" customHeight="1" x14ac:dyDescent="0.15">
      <c r="C388" s="11"/>
      <c r="D388" s="11"/>
      <c r="O388" s="11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spans="3:42" ht="15.75" customHeight="1" x14ac:dyDescent="0.15">
      <c r="C389" s="11"/>
      <c r="D389" s="11"/>
      <c r="O389" s="11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spans="3:42" ht="15.75" customHeight="1" x14ac:dyDescent="0.15">
      <c r="C390" s="11"/>
      <c r="D390" s="11"/>
      <c r="O390" s="11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spans="3:42" ht="15.75" customHeight="1" x14ac:dyDescent="0.15">
      <c r="C391" s="11"/>
      <c r="D391" s="11"/>
      <c r="O391" s="11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spans="3:42" ht="15.75" customHeight="1" x14ac:dyDescent="0.15">
      <c r="C392" s="11"/>
      <c r="D392" s="11"/>
      <c r="O392" s="11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spans="3:42" ht="15.75" customHeight="1" x14ac:dyDescent="0.15">
      <c r="C393" s="11"/>
      <c r="D393" s="11"/>
      <c r="O393" s="11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spans="3:42" ht="15.75" customHeight="1" x14ac:dyDescent="0.15">
      <c r="C394" s="11"/>
      <c r="D394" s="11"/>
      <c r="O394" s="11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spans="3:42" ht="15.75" customHeight="1" x14ac:dyDescent="0.15">
      <c r="C395" s="11"/>
      <c r="D395" s="11"/>
      <c r="O395" s="11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spans="3:42" ht="15.75" customHeight="1" x14ac:dyDescent="0.15">
      <c r="C396" s="11"/>
      <c r="D396" s="11"/>
      <c r="O396" s="11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spans="3:42" ht="15.75" customHeight="1" x14ac:dyDescent="0.15">
      <c r="C397" s="11"/>
      <c r="D397" s="11"/>
      <c r="O397" s="11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spans="3:42" ht="15.75" customHeight="1" x14ac:dyDescent="0.15">
      <c r="C398" s="11"/>
      <c r="D398" s="11"/>
      <c r="O398" s="11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spans="3:42" ht="15.75" customHeight="1" x14ac:dyDescent="0.15">
      <c r="C399" s="11"/>
      <c r="D399" s="11"/>
      <c r="O399" s="11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spans="3:42" ht="15.75" customHeight="1" x14ac:dyDescent="0.15">
      <c r="C400" s="11"/>
      <c r="D400" s="11"/>
      <c r="O400" s="11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spans="3:42" ht="15.75" customHeight="1" x14ac:dyDescent="0.15">
      <c r="C401" s="11"/>
      <c r="D401" s="11"/>
      <c r="O401" s="11"/>
      <c r="AE401" s="25">
        <v>0</v>
      </c>
      <c r="AF401" s="25">
        <v>0</v>
      </c>
      <c r="AG401" s="25">
        <v>0</v>
      </c>
      <c r="AH401" s="25">
        <v>0</v>
      </c>
      <c r="AI401" s="25">
        <v>0</v>
      </c>
      <c r="AJ401" s="25">
        <v>0</v>
      </c>
      <c r="AK401" s="25">
        <v>0</v>
      </c>
      <c r="AL401" s="25">
        <v>0</v>
      </c>
      <c r="AM401" s="25">
        <v>0</v>
      </c>
      <c r="AN401" s="25">
        <v>0</v>
      </c>
      <c r="AO401" s="25">
        <v>0</v>
      </c>
      <c r="AP401" s="25">
        <v>0</v>
      </c>
    </row>
    <row r="402" spans="3:42" ht="15.75" customHeight="1" x14ac:dyDescent="0.15">
      <c r="C402" s="11"/>
      <c r="D402" s="11"/>
      <c r="O402" s="11"/>
      <c r="AE402" s="25">
        <v>0</v>
      </c>
      <c r="AF402" s="25">
        <v>0</v>
      </c>
      <c r="AG402" s="25">
        <v>0</v>
      </c>
      <c r="AH402" s="25">
        <v>0</v>
      </c>
      <c r="AI402" s="25">
        <v>0</v>
      </c>
      <c r="AJ402" s="25">
        <v>0</v>
      </c>
      <c r="AK402" s="25">
        <v>0</v>
      </c>
      <c r="AL402" s="25">
        <v>0</v>
      </c>
      <c r="AM402" s="25">
        <v>0</v>
      </c>
      <c r="AN402" s="25">
        <v>0</v>
      </c>
      <c r="AO402" s="25">
        <v>0</v>
      </c>
      <c r="AP402" s="25">
        <v>0</v>
      </c>
    </row>
    <row r="403" spans="3:42" ht="15.75" customHeight="1" x14ac:dyDescent="0.15">
      <c r="C403" s="11"/>
      <c r="D403" s="11"/>
      <c r="O403" s="11"/>
      <c r="AE403" s="25">
        <v>0</v>
      </c>
      <c r="AF403" s="25">
        <v>0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5">
        <v>0</v>
      </c>
      <c r="AM403" s="25">
        <v>0</v>
      </c>
      <c r="AN403" s="25">
        <v>0</v>
      </c>
      <c r="AO403" s="25">
        <v>0</v>
      </c>
      <c r="AP403" s="25">
        <v>0</v>
      </c>
    </row>
  </sheetData>
  <autoFilter ref="A1:AS335"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L1:M1"/>
    <mergeCell ref="P1:R1"/>
    <mergeCell ref="S1:AD1"/>
    <mergeCell ref="AE1:A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N1:N2"/>
  </mergeCells>
  <phoneticPr fontId="12" type="noConversion"/>
  <pageMargins left="0.70866141732283505" right="0.70866141732283505" top="0.74803149606299202" bottom="0.74803149606299202" header="0.31496062992126" footer="0.31496062992126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9" sqref="A29"/>
    </sheetView>
  </sheetViews>
  <sheetFormatPr defaultColWidth="8.75" defaultRowHeight="13.5" x14ac:dyDescent="0.15"/>
  <cols>
    <col min="1" max="1" width="22.5" style="1" customWidth="1"/>
    <col min="2" max="3" width="13.875" style="3" customWidth="1"/>
    <col min="4" max="4" width="14.5" style="3" customWidth="1"/>
    <col min="5" max="5" width="19.875" style="3" customWidth="1"/>
    <col min="6" max="16384" width="8.75" style="3"/>
  </cols>
  <sheetData>
    <row r="1" spans="1:5" s="1" customFormat="1" ht="33" customHeight="1" x14ac:dyDescent="0.15">
      <c r="A1" s="80" t="s">
        <v>874</v>
      </c>
      <c r="B1" s="80"/>
      <c r="C1" s="80"/>
      <c r="D1" s="80"/>
      <c r="E1" s="80"/>
    </row>
    <row r="2" spans="1:5" s="1" customFormat="1" ht="21" customHeight="1" x14ac:dyDescent="0.15">
      <c r="A2" s="4"/>
      <c r="B2" s="5" t="s">
        <v>875</v>
      </c>
      <c r="C2" s="81" t="s">
        <v>876</v>
      </c>
      <c r="D2" s="81"/>
      <c r="E2" s="81"/>
    </row>
    <row r="3" spans="1:5" x14ac:dyDescent="0.15">
      <c r="B3" s="6">
        <v>43435</v>
      </c>
      <c r="C3" s="6">
        <v>43525</v>
      </c>
      <c r="D3" s="6">
        <v>43617</v>
      </c>
      <c r="E3" s="6" t="s">
        <v>877</v>
      </c>
    </row>
    <row r="4" spans="1:5" s="2" customFormat="1" x14ac:dyDescent="0.15">
      <c r="A4" s="7" t="s">
        <v>878</v>
      </c>
      <c r="B4" s="2">
        <v>10691</v>
      </c>
      <c r="C4" s="2">
        <v>2837</v>
      </c>
      <c r="D4" s="2">
        <v>5439</v>
      </c>
      <c r="E4" s="2">
        <v>10445</v>
      </c>
    </row>
    <row r="5" spans="1:5" s="2" customFormat="1" ht="40.5" x14ac:dyDescent="0.15">
      <c r="A5" s="7" t="s">
        <v>879</v>
      </c>
      <c r="B5" s="2">
        <v>4583</v>
      </c>
      <c r="C5" s="2">
        <v>1044</v>
      </c>
      <c r="D5" s="2">
        <v>2148</v>
      </c>
      <c r="E5" s="2">
        <v>4387</v>
      </c>
    </row>
    <row r="6" spans="1:5" x14ac:dyDescent="0.15">
      <c r="A6" s="8" t="s">
        <v>880</v>
      </c>
      <c r="B6" s="3">
        <f>SUM(B4:B5)</f>
        <v>15274</v>
      </c>
      <c r="C6" s="3">
        <f>SUM(C4:C5)</f>
        <v>3881</v>
      </c>
      <c r="D6" s="3">
        <f>SUM(D4:D5)</f>
        <v>7587</v>
      </c>
      <c r="E6" s="3">
        <f>SUM(E4:E5)</f>
        <v>14832</v>
      </c>
    </row>
    <row r="8" spans="1:5" s="2" customFormat="1" ht="56.1" customHeight="1" x14ac:dyDescent="0.15">
      <c r="A8" s="82" t="s">
        <v>881</v>
      </c>
      <c r="B8" s="82"/>
      <c r="C8" s="82"/>
      <c r="D8" s="82"/>
      <c r="E8" s="82"/>
    </row>
    <row r="11" spans="1:5" x14ac:dyDescent="0.15">
      <c r="A11" s="1" t="s">
        <v>882</v>
      </c>
    </row>
    <row r="12" spans="1:5" x14ac:dyDescent="0.15">
      <c r="A12" s="1">
        <v>187330.66</v>
      </c>
      <c r="B12" s="3">
        <f>B6/A12/365*10000</f>
        <v>2.2338348320806509</v>
      </c>
      <c r="C12" s="3">
        <f>C6/A12/365*10000</f>
        <v>0.5675993834820614</v>
      </c>
      <c r="D12" s="3">
        <f>D6/A12/365*10000</f>
        <v>1.1096048756708066</v>
      </c>
      <c r="E12" s="3">
        <f>E6/A12/365*10000</f>
        <v>2.1691919752141033</v>
      </c>
    </row>
    <row r="18" spans="3:5" x14ac:dyDescent="0.15">
      <c r="C18" s="3">
        <f>C5/3</f>
        <v>348</v>
      </c>
      <c r="D18" s="3">
        <f>D5/6</f>
        <v>358</v>
      </c>
      <c r="E18" s="3">
        <f>E5/12</f>
        <v>365.58333333333331</v>
      </c>
    </row>
  </sheetData>
  <mergeCells count="3">
    <mergeCell ref="A1:E1"/>
    <mergeCell ref="C2:E2"/>
    <mergeCell ref="A8:E8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S335"/>
  <sheetViews>
    <sheetView topLeftCell="G273" zoomScale="90" zoomScaleNormal="90" workbookViewId="0">
      <selection activeCell="AS335" sqref="AS335"/>
    </sheetView>
  </sheetViews>
  <sheetFormatPr defaultRowHeight="12" x14ac:dyDescent="0.15"/>
  <cols>
    <col min="1" max="1" width="9.125" style="43" bestFit="1" customWidth="1"/>
    <col min="2" max="4" width="9" style="43"/>
    <col min="5" max="5" width="9.125" style="43" bestFit="1" customWidth="1"/>
    <col min="6" max="10" width="9" style="43"/>
    <col min="11" max="11" width="9.125" style="43" bestFit="1" customWidth="1"/>
    <col min="12" max="14" width="9.5" style="43" bestFit="1" customWidth="1"/>
    <col min="15" max="15" width="15.75" style="43" customWidth="1"/>
    <col min="16" max="17" width="9.5" style="43" bestFit="1" customWidth="1"/>
    <col min="18" max="18" width="9.125" style="43" bestFit="1" customWidth="1"/>
    <col min="19" max="30" width="9.125" style="43" hidden="1" customWidth="1"/>
    <col min="31" max="42" width="9.125" style="43" bestFit="1" customWidth="1"/>
    <col min="43" max="44" width="9" style="43"/>
    <col min="45" max="45" width="9.375" style="43" bestFit="1" customWidth="1"/>
    <col min="46" max="16384" width="9" style="43"/>
  </cols>
  <sheetData>
    <row r="1" spans="1:45" ht="16.5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885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R1" s="43" t="s">
        <v>895</v>
      </c>
      <c r="AS1" s="43" t="s">
        <v>896</v>
      </c>
    </row>
    <row r="2" spans="1:45" ht="16.5" hidden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40" t="s">
        <v>17</v>
      </c>
      <c r="M2" s="40" t="s">
        <v>18</v>
      </c>
      <c r="N2" s="78"/>
      <c r="O2" s="18"/>
      <c r="P2" s="39" t="s">
        <v>19</v>
      </c>
      <c r="Q2" s="39" t="s">
        <v>20</v>
      </c>
      <c r="R2" s="39" t="s">
        <v>21</v>
      </c>
      <c r="S2" s="44" t="s">
        <v>22</v>
      </c>
      <c r="T2" s="44" t="s">
        <v>23</v>
      </c>
      <c r="U2" s="44" t="s">
        <v>24</v>
      </c>
      <c r="V2" s="44">
        <v>43556</v>
      </c>
      <c r="W2" s="44" t="s">
        <v>25</v>
      </c>
      <c r="X2" s="44">
        <v>43617</v>
      </c>
      <c r="Y2" s="44" t="s">
        <v>26</v>
      </c>
      <c r="Z2" s="44" t="s">
        <v>27</v>
      </c>
      <c r="AA2" s="44" t="s">
        <v>28</v>
      </c>
      <c r="AB2" s="44" t="s">
        <v>29</v>
      </c>
      <c r="AC2" s="44" t="s">
        <v>30</v>
      </c>
      <c r="AD2" s="44" t="s">
        <v>31</v>
      </c>
      <c r="AE2" s="44" t="s">
        <v>22</v>
      </c>
      <c r="AF2" s="44" t="s">
        <v>23</v>
      </c>
      <c r="AG2" s="44" t="s">
        <v>24</v>
      </c>
      <c r="AH2" s="44" t="s">
        <v>32</v>
      </c>
      <c r="AI2" s="44" t="s">
        <v>25</v>
      </c>
      <c r="AJ2" s="44">
        <v>43617</v>
      </c>
      <c r="AK2" s="44" t="s">
        <v>26</v>
      </c>
      <c r="AL2" s="44" t="s">
        <v>27</v>
      </c>
      <c r="AM2" s="44" t="s">
        <v>28</v>
      </c>
      <c r="AN2" s="44" t="s">
        <v>29</v>
      </c>
      <c r="AO2" s="44" t="s">
        <v>30</v>
      </c>
      <c r="AP2" s="44" t="s">
        <v>31</v>
      </c>
    </row>
    <row r="3" spans="1:45" ht="16.5" hidden="1" x14ac:dyDescent="0.15">
      <c r="A3" s="9">
        <v>1</v>
      </c>
      <c r="B3" s="9" t="s">
        <v>34</v>
      </c>
      <c r="C3" s="15" t="s">
        <v>35</v>
      </c>
      <c r="D3" s="15" t="s">
        <v>36</v>
      </c>
      <c r="E3" s="9">
        <v>2011</v>
      </c>
      <c r="F3" s="9" t="s">
        <v>37</v>
      </c>
      <c r="G3" s="16" t="s">
        <v>38</v>
      </c>
      <c r="H3" s="9" t="s">
        <v>39</v>
      </c>
      <c r="I3" s="9" t="s">
        <v>40</v>
      </c>
      <c r="J3" s="9" t="s">
        <v>41</v>
      </c>
      <c r="K3" s="9">
        <v>50.84</v>
      </c>
      <c r="L3" s="20">
        <v>43435</v>
      </c>
      <c r="M3" s="20">
        <v>44165</v>
      </c>
      <c r="N3" s="20">
        <v>44165</v>
      </c>
      <c r="O3" s="21">
        <f>R3*K3</f>
        <v>17031.400000000001</v>
      </c>
      <c r="P3" s="20">
        <v>43435</v>
      </c>
      <c r="Q3" s="20">
        <v>43799</v>
      </c>
      <c r="R3" s="24">
        <v>335</v>
      </c>
      <c r="S3" s="25">
        <v>17031.400000000001</v>
      </c>
      <c r="T3" s="25">
        <v>17031.400000000001</v>
      </c>
      <c r="U3" s="25">
        <v>17031.400000000001</v>
      </c>
      <c r="V3" s="25">
        <v>17031.400000000001</v>
      </c>
      <c r="W3" s="25">
        <v>17031.400000000001</v>
      </c>
      <c r="X3" s="25">
        <v>17031.400000000001</v>
      </c>
      <c r="Y3" s="25">
        <v>17031.400000000001</v>
      </c>
      <c r="Z3" s="25">
        <v>17031.400000000001</v>
      </c>
      <c r="AA3" s="25">
        <v>17031.400000000001</v>
      </c>
      <c r="AB3" s="25">
        <v>17031.400000000001</v>
      </c>
      <c r="AC3" s="25">
        <v>17031.400000000001</v>
      </c>
      <c r="AD3" s="25">
        <v>18223.598000000002</v>
      </c>
      <c r="AE3" s="25">
        <v>17031.400000000001</v>
      </c>
      <c r="AF3" s="25">
        <v>17031.400000000001</v>
      </c>
      <c r="AG3" s="25">
        <v>17031.400000000001</v>
      </c>
      <c r="AH3" s="25">
        <v>17031.400000000001</v>
      </c>
      <c r="AI3" s="25">
        <v>17031.400000000001</v>
      </c>
      <c r="AJ3" s="25">
        <v>17031.400000000001</v>
      </c>
      <c r="AK3" s="25">
        <v>17031.400000000001</v>
      </c>
      <c r="AL3" s="25">
        <v>17031.400000000001</v>
      </c>
      <c r="AM3" s="25">
        <v>17031.400000000001</v>
      </c>
      <c r="AN3" s="25">
        <v>17031.400000000001</v>
      </c>
      <c r="AO3" s="25">
        <v>17031.400000000001</v>
      </c>
      <c r="AP3" s="25">
        <v>18223.598000000002</v>
      </c>
    </row>
    <row r="4" spans="1:45" ht="16.5" hidden="1" x14ac:dyDescent="0.15">
      <c r="A4" s="9">
        <v>2</v>
      </c>
      <c r="B4" s="16" t="s">
        <v>42</v>
      </c>
      <c r="C4" s="17" t="s">
        <v>43</v>
      </c>
      <c r="D4" s="15" t="s">
        <v>44</v>
      </c>
      <c r="E4" s="9" t="s">
        <v>45</v>
      </c>
      <c r="F4" s="9" t="s">
        <v>37</v>
      </c>
      <c r="G4" s="16" t="s">
        <v>38</v>
      </c>
      <c r="H4" s="9" t="s">
        <v>46</v>
      </c>
      <c r="I4" s="9" t="s">
        <v>40</v>
      </c>
      <c r="J4" s="9" t="s">
        <v>47</v>
      </c>
      <c r="K4" s="9">
        <v>79.89</v>
      </c>
      <c r="L4" s="20">
        <v>43410</v>
      </c>
      <c r="M4" s="20">
        <v>44505</v>
      </c>
      <c r="N4" s="20">
        <v>43585</v>
      </c>
      <c r="O4" s="21">
        <f>R4*K4*2</f>
        <v>30358.2</v>
      </c>
      <c r="P4" s="20">
        <v>43410</v>
      </c>
      <c r="Q4" s="20">
        <v>43774</v>
      </c>
      <c r="R4" s="24">
        <v>190</v>
      </c>
      <c r="S4" s="25">
        <v>15179.1</v>
      </c>
      <c r="T4" s="25">
        <v>15179.1</v>
      </c>
      <c r="U4" s="25">
        <v>15179.1</v>
      </c>
      <c r="V4" s="25">
        <v>15179.1</v>
      </c>
      <c r="W4" s="25"/>
      <c r="X4" s="25"/>
      <c r="Y4" s="25"/>
      <c r="Z4" s="25"/>
      <c r="AA4" s="25"/>
      <c r="AB4" s="25"/>
      <c r="AC4" s="25"/>
      <c r="AD4" s="25"/>
      <c r="AE4" s="25">
        <v>15179.1</v>
      </c>
      <c r="AF4" s="25">
        <v>15179.1</v>
      </c>
      <c r="AG4" s="25">
        <v>15179.1</v>
      </c>
      <c r="AH4" s="25">
        <v>15179.1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</row>
    <row r="5" spans="1:45" ht="16.5" hidden="1" x14ac:dyDescent="0.15">
      <c r="A5" s="9">
        <v>3</v>
      </c>
      <c r="B5" s="9" t="s">
        <v>34</v>
      </c>
      <c r="C5" s="15" t="s">
        <v>48</v>
      </c>
      <c r="D5" s="15" t="s">
        <v>49</v>
      </c>
      <c r="E5" s="9" t="s">
        <v>50</v>
      </c>
      <c r="F5" s="9" t="s">
        <v>37</v>
      </c>
      <c r="G5" s="16" t="s">
        <v>38</v>
      </c>
      <c r="H5" s="9" t="s">
        <v>46</v>
      </c>
      <c r="I5" s="9" t="s">
        <v>40</v>
      </c>
      <c r="J5" s="9" t="s">
        <v>47</v>
      </c>
      <c r="K5" s="9">
        <v>96.42</v>
      </c>
      <c r="L5" s="20">
        <v>43420</v>
      </c>
      <c r="M5" s="20">
        <v>44515</v>
      </c>
      <c r="N5" s="20">
        <v>44515</v>
      </c>
      <c r="O5" s="21">
        <f>R5*K5*2</f>
        <v>50138.400000000001</v>
      </c>
      <c r="P5" s="20">
        <v>43420</v>
      </c>
      <c r="Q5" s="20">
        <v>43784</v>
      </c>
      <c r="R5" s="24">
        <v>260</v>
      </c>
      <c r="S5" s="25">
        <v>25069.200000000001</v>
      </c>
      <c r="T5" s="25">
        <v>25069.200000000001</v>
      </c>
      <c r="U5" s="25">
        <v>25069.200000000001</v>
      </c>
      <c r="V5" s="25">
        <v>25069.200000000001</v>
      </c>
      <c r="W5" s="25">
        <v>25069.200000000001</v>
      </c>
      <c r="X5" s="25">
        <v>25069.200000000001</v>
      </c>
      <c r="Y5" s="25">
        <v>25069.200000000001</v>
      </c>
      <c r="Z5" s="25">
        <v>25069.200000000001</v>
      </c>
      <c r="AA5" s="25">
        <v>25069.200000000001</v>
      </c>
      <c r="AB5" s="25">
        <v>25069.200000000001</v>
      </c>
      <c r="AC5" s="25">
        <v>25695.93</v>
      </c>
      <c r="AD5" s="25">
        <v>26322.66</v>
      </c>
      <c r="AE5" s="25">
        <v>25069.200000000001</v>
      </c>
      <c r="AF5" s="25">
        <v>25069.200000000001</v>
      </c>
      <c r="AG5" s="25">
        <v>25069.200000000001</v>
      </c>
      <c r="AH5" s="25">
        <v>25069.200000000001</v>
      </c>
      <c r="AI5" s="25">
        <v>25069.200000000001</v>
      </c>
      <c r="AJ5" s="25">
        <v>25069.200000000001</v>
      </c>
      <c r="AK5" s="25">
        <v>25069.200000000001</v>
      </c>
      <c r="AL5" s="25">
        <v>25069.200000000001</v>
      </c>
      <c r="AM5" s="25">
        <v>25069.200000000001</v>
      </c>
      <c r="AN5" s="25">
        <v>25069.200000000001</v>
      </c>
      <c r="AO5" s="25">
        <v>25695.93</v>
      </c>
      <c r="AP5" s="25">
        <v>26322.66</v>
      </c>
    </row>
    <row r="6" spans="1:45" ht="16.5" x14ac:dyDescent="0.15">
      <c r="A6" s="9">
        <v>4</v>
      </c>
      <c r="B6" s="9" t="s">
        <v>42</v>
      </c>
      <c r="C6" s="15" t="s">
        <v>51</v>
      </c>
      <c r="D6" s="15" t="s">
        <v>52</v>
      </c>
      <c r="E6" s="9">
        <v>1059</v>
      </c>
      <c r="F6" s="9" t="s">
        <v>37</v>
      </c>
      <c r="G6" s="16" t="s">
        <v>38</v>
      </c>
      <c r="H6" s="9" t="s">
        <v>39</v>
      </c>
      <c r="I6" s="9" t="s">
        <v>40</v>
      </c>
      <c r="J6" s="9" t="s">
        <v>53</v>
      </c>
      <c r="K6" s="9">
        <v>110.33</v>
      </c>
      <c r="L6" s="20">
        <v>42637</v>
      </c>
      <c r="M6" s="20">
        <v>43639</v>
      </c>
      <c r="N6" s="20">
        <v>43639</v>
      </c>
      <c r="O6" s="21"/>
      <c r="P6" s="20">
        <v>43367</v>
      </c>
      <c r="Q6" s="20">
        <v>43639</v>
      </c>
      <c r="R6" s="24">
        <v>309.12</v>
      </c>
      <c r="S6" s="25">
        <v>34105.21</v>
      </c>
      <c r="T6" s="25">
        <v>34105.21</v>
      </c>
      <c r="U6" s="25">
        <v>34105.21</v>
      </c>
      <c r="V6" s="25">
        <v>34105.21</v>
      </c>
      <c r="W6" s="25">
        <v>34105.21</v>
      </c>
      <c r="X6" s="25">
        <v>26147.33</v>
      </c>
      <c r="Y6" s="25"/>
      <c r="Z6" s="25"/>
      <c r="AA6" s="25"/>
      <c r="AB6" s="25"/>
      <c r="AC6" s="25"/>
      <c r="AD6" s="25"/>
      <c r="AE6" s="25">
        <v>34105.21</v>
      </c>
      <c r="AF6" s="25">
        <v>34105.21</v>
      </c>
      <c r="AG6" s="25">
        <v>34105.21</v>
      </c>
      <c r="AH6" s="25">
        <v>34105.21</v>
      </c>
      <c r="AI6" s="25">
        <v>34105.21</v>
      </c>
      <c r="AJ6" s="25">
        <v>26147.33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45"/>
      <c r="AR6" s="43">
        <f>AH6*12</f>
        <v>409262.52</v>
      </c>
      <c r="AS6" s="46">
        <f>AR6/365/K6</f>
        <v>10.162849434262592</v>
      </c>
    </row>
    <row r="7" spans="1:45" ht="16.5" hidden="1" x14ac:dyDescent="0.15">
      <c r="A7" s="9">
        <v>5</v>
      </c>
      <c r="B7" s="9" t="s">
        <v>34</v>
      </c>
      <c r="C7" s="15" t="s">
        <v>54</v>
      </c>
      <c r="D7" s="15" t="s">
        <v>55</v>
      </c>
      <c r="E7" s="9" t="s">
        <v>56</v>
      </c>
      <c r="F7" s="16" t="s">
        <v>57</v>
      </c>
      <c r="G7" s="16" t="s">
        <v>38</v>
      </c>
      <c r="H7" s="9" t="s">
        <v>58</v>
      </c>
      <c r="I7" s="9" t="s">
        <v>40</v>
      </c>
      <c r="J7" s="9" t="s">
        <v>41</v>
      </c>
      <c r="K7" s="9">
        <v>155.97</v>
      </c>
      <c r="L7" s="20">
        <v>43191</v>
      </c>
      <c r="M7" s="20">
        <v>44286</v>
      </c>
      <c r="N7" s="20">
        <v>44286</v>
      </c>
      <c r="O7" s="21">
        <f>R7*K7*9</f>
        <v>367987.81949999998</v>
      </c>
      <c r="P7" s="20">
        <v>43556</v>
      </c>
      <c r="Q7" s="20">
        <v>43921</v>
      </c>
      <c r="R7" s="24">
        <v>262.14999999999998</v>
      </c>
      <c r="S7" s="25">
        <v>38212.65</v>
      </c>
      <c r="T7" s="25">
        <v>38212.65</v>
      </c>
      <c r="U7" s="25">
        <v>38212.65</v>
      </c>
      <c r="V7" s="25">
        <v>40887.54</v>
      </c>
      <c r="W7" s="25">
        <v>40887.54</v>
      </c>
      <c r="X7" s="25">
        <v>40887.54</v>
      </c>
      <c r="Y7" s="25">
        <v>40887.54</v>
      </c>
      <c r="Z7" s="25">
        <v>40887.54</v>
      </c>
      <c r="AA7" s="25">
        <v>40887.54</v>
      </c>
      <c r="AB7" s="25">
        <v>40887.54</v>
      </c>
      <c r="AC7" s="25">
        <v>40887.54</v>
      </c>
      <c r="AD7" s="25">
        <v>40887.54</v>
      </c>
      <c r="AE7" s="25">
        <v>38212.65</v>
      </c>
      <c r="AF7" s="25">
        <v>38212.65</v>
      </c>
      <c r="AG7" s="25">
        <v>38212.65</v>
      </c>
      <c r="AH7" s="25">
        <v>40887.54</v>
      </c>
      <c r="AI7" s="25">
        <v>40887.54</v>
      </c>
      <c r="AJ7" s="25">
        <v>40887.54</v>
      </c>
      <c r="AK7" s="25">
        <v>40887.54</v>
      </c>
      <c r="AL7" s="25">
        <v>40887.54</v>
      </c>
      <c r="AM7" s="25">
        <v>40887.54</v>
      </c>
      <c r="AN7" s="25">
        <v>40887.54</v>
      </c>
      <c r="AO7" s="25">
        <v>40887.54</v>
      </c>
      <c r="AP7" s="25">
        <v>40887.54</v>
      </c>
    </row>
    <row r="8" spans="1:45" ht="16.5" hidden="1" x14ac:dyDescent="0.15">
      <c r="A8" s="9">
        <v>6</v>
      </c>
      <c r="B8" s="9" t="s">
        <v>34</v>
      </c>
      <c r="C8" s="17" t="s">
        <v>59</v>
      </c>
      <c r="D8" s="15" t="s">
        <v>60</v>
      </c>
      <c r="E8" s="9" t="s">
        <v>61</v>
      </c>
      <c r="F8" s="9" t="s">
        <v>37</v>
      </c>
      <c r="G8" s="16" t="s">
        <v>38</v>
      </c>
      <c r="H8" s="9" t="s">
        <v>46</v>
      </c>
      <c r="I8" s="9" t="s">
        <v>40</v>
      </c>
      <c r="J8" s="9" t="s">
        <v>47</v>
      </c>
      <c r="K8" s="9">
        <v>108.9</v>
      </c>
      <c r="L8" s="20">
        <v>42988</v>
      </c>
      <c r="M8" s="20">
        <v>43991</v>
      </c>
      <c r="N8" s="20">
        <v>43991</v>
      </c>
      <c r="O8" s="21"/>
      <c r="P8" s="20">
        <v>43353</v>
      </c>
      <c r="Q8" s="20">
        <v>43717</v>
      </c>
      <c r="R8" s="24">
        <v>231</v>
      </c>
      <c r="S8" s="25">
        <v>25155.9</v>
      </c>
      <c r="T8" s="25">
        <v>25155.9</v>
      </c>
      <c r="U8" s="25">
        <v>25155.9</v>
      </c>
      <c r="V8" s="25">
        <v>25155.9</v>
      </c>
      <c r="W8" s="25">
        <v>25155.9</v>
      </c>
      <c r="X8" s="25">
        <v>25155.9</v>
      </c>
      <c r="Y8" s="25">
        <v>25155.9</v>
      </c>
      <c r="Z8" s="25">
        <v>25155.9</v>
      </c>
      <c r="AA8" s="25">
        <v>26036.356500000002</v>
      </c>
      <c r="AB8" s="25">
        <v>26413.695</v>
      </c>
      <c r="AC8" s="25">
        <v>26413.695</v>
      </c>
      <c r="AD8" s="25">
        <v>26413.695</v>
      </c>
      <c r="AE8" s="25">
        <v>25155.9</v>
      </c>
      <c r="AF8" s="25">
        <v>25155.9</v>
      </c>
      <c r="AG8" s="25">
        <v>25155.9</v>
      </c>
      <c r="AH8" s="25">
        <v>25155.9</v>
      </c>
      <c r="AI8" s="25">
        <v>25155.9</v>
      </c>
      <c r="AJ8" s="25">
        <v>25155.9</v>
      </c>
      <c r="AK8" s="25">
        <v>25155.9</v>
      </c>
      <c r="AL8" s="25">
        <v>25155.9</v>
      </c>
      <c r="AM8" s="25">
        <v>26036.356500000002</v>
      </c>
      <c r="AN8" s="25">
        <v>26413.695</v>
      </c>
      <c r="AO8" s="25">
        <v>26413.695</v>
      </c>
      <c r="AP8" s="25">
        <v>26413.695</v>
      </c>
    </row>
    <row r="9" spans="1:45" ht="16.5" hidden="1" x14ac:dyDescent="0.15">
      <c r="A9" s="9">
        <v>7</v>
      </c>
      <c r="B9" s="9" t="s">
        <v>34</v>
      </c>
      <c r="C9" s="15" t="s">
        <v>62</v>
      </c>
      <c r="D9" s="15" t="s">
        <v>63</v>
      </c>
      <c r="E9" s="9">
        <v>3011</v>
      </c>
      <c r="F9" s="16" t="s">
        <v>57</v>
      </c>
      <c r="G9" s="16" t="s">
        <v>38</v>
      </c>
      <c r="H9" s="9" t="s">
        <v>46</v>
      </c>
      <c r="I9" s="9" t="s">
        <v>40</v>
      </c>
      <c r="J9" s="9" t="s">
        <v>64</v>
      </c>
      <c r="K9" s="9">
        <v>45.73</v>
      </c>
      <c r="L9" s="20">
        <v>42637</v>
      </c>
      <c r="M9" s="20">
        <v>43731</v>
      </c>
      <c r="N9" s="20">
        <v>43731</v>
      </c>
      <c r="O9" s="21"/>
      <c r="P9" s="20">
        <v>43367</v>
      </c>
      <c r="Q9" s="20">
        <v>43731</v>
      </c>
      <c r="R9" s="24">
        <v>330.75</v>
      </c>
      <c r="S9" s="25">
        <v>15125.2</v>
      </c>
      <c r="T9" s="25">
        <v>15125.2</v>
      </c>
      <c r="U9" s="25">
        <v>15125.2</v>
      </c>
      <c r="V9" s="25">
        <v>15125.2</v>
      </c>
      <c r="W9" s="25">
        <v>15125.2</v>
      </c>
      <c r="X9" s="25">
        <v>15125.2</v>
      </c>
      <c r="Y9" s="25">
        <v>15125.2</v>
      </c>
      <c r="Z9" s="25">
        <v>15125.2</v>
      </c>
      <c r="AA9" s="25">
        <v>11595.98</v>
      </c>
      <c r="AB9" s="25"/>
      <c r="AC9" s="25"/>
      <c r="AD9" s="25"/>
      <c r="AE9" s="25">
        <v>15125.2</v>
      </c>
      <c r="AF9" s="25">
        <v>15125.2</v>
      </c>
      <c r="AG9" s="25">
        <v>15125.2</v>
      </c>
      <c r="AH9" s="25">
        <v>15125.2</v>
      </c>
      <c r="AI9" s="25">
        <v>15125.2</v>
      </c>
      <c r="AJ9" s="25">
        <v>15125.2</v>
      </c>
      <c r="AK9" s="25">
        <v>15125.2</v>
      </c>
      <c r="AL9" s="25">
        <v>15125.2</v>
      </c>
      <c r="AM9" s="25">
        <v>11595.98</v>
      </c>
      <c r="AN9" s="25">
        <v>0</v>
      </c>
      <c r="AO9" s="25">
        <v>0</v>
      </c>
      <c r="AP9" s="25">
        <v>0</v>
      </c>
    </row>
    <row r="10" spans="1:45" ht="16.5" hidden="1" x14ac:dyDescent="0.15">
      <c r="A10" s="9">
        <v>8</v>
      </c>
      <c r="B10" s="9" t="s">
        <v>34</v>
      </c>
      <c r="C10" s="17" t="s">
        <v>65</v>
      </c>
      <c r="D10" s="15" t="s">
        <v>66</v>
      </c>
      <c r="E10" s="9" t="s">
        <v>67</v>
      </c>
      <c r="F10" s="16" t="s">
        <v>57</v>
      </c>
      <c r="G10" s="16" t="s">
        <v>38</v>
      </c>
      <c r="H10" s="16" t="s">
        <v>68</v>
      </c>
      <c r="I10" s="9" t="s">
        <v>40</v>
      </c>
      <c r="J10" s="9" t="s">
        <v>41</v>
      </c>
      <c r="K10" s="9">
        <v>504.91</v>
      </c>
      <c r="L10" s="20">
        <v>42917</v>
      </c>
      <c r="M10" s="20">
        <v>44012</v>
      </c>
      <c r="N10" s="20">
        <v>44012</v>
      </c>
      <c r="O10" s="21"/>
      <c r="P10" s="20">
        <v>43282</v>
      </c>
      <c r="Q10" s="20">
        <v>43646</v>
      </c>
      <c r="R10" s="24">
        <v>107</v>
      </c>
      <c r="S10" s="25">
        <v>54025.37</v>
      </c>
      <c r="T10" s="25">
        <v>54025.37</v>
      </c>
      <c r="U10" s="25">
        <v>54025.37</v>
      </c>
      <c r="V10" s="25">
        <v>54025.37</v>
      </c>
      <c r="W10" s="25">
        <v>54025.37</v>
      </c>
      <c r="X10" s="25">
        <v>54025.37</v>
      </c>
      <c r="Y10" s="25">
        <v>57807.145900000003</v>
      </c>
      <c r="Z10" s="25">
        <v>57807.145900000003</v>
      </c>
      <c r="AA10" s="25">
        <v>57807.145900000003</v>
      </c>
      <c r="AB10" s="25">
        <v>57807.145900000003</v>
      </c>
      <c r="AC10" s="25">
        <v>57807.145900000003</v>
      </c>
      <c r="AD10" s="25">
        <v>57807.145900000003</v>
      </c>
      <c r="AE10" s="25">
        <v>54025.37</v>
      </c>
      <c r="AF10" s="25">
        <v>54025.37</v>
      </c>
      <c r="AG10" s="25">
        <v>54025.37</v>
      </c>
      <c r="AH10" s="25">
        <v>54025.37</v>
      </c>
      <c r="AI10" s="25">
        <v>54025.37</v>
      </c>
      <c r="AJ10" s="25">
        <v>54025.37</v>
      </c>
      <c r="AK10" s="25">
        <v>57807.145900000003</v>
      </c>
      <c r="AL10" s="25">
        <v>57807.145900000003</v>
      </c>
      <c r="AM10" s="25">
        <v>57807.145900000003</v>
      </c>
      <c r="AN10" s="25">
        <v>57807.145900000003</v>
      </c>
      <c r="AO10" s="25">
        <v>57807.145900000003</v>
      </c>
      <c r="AP10" s="25">
        <v>57807.145900000003</v>
      </c>
    </row>
    <row r="11" spans="1:45" ht="16.5" hidden="1" x14ac:dyDescent="0.15">
      <c r="A11" s="9">
        <v>9</v>
      </c>
      <c r="B11" s="9" t="s">
        <v>34</v>
      </c>
      <c r="C11" s="15" t="s">
        <v>69</v>
      </c>
      <c r="D11" s="15" t="s">
        <v>70</v>
      </c>
      <c r="E11" s="9">
        <v>2019</v>
      </c>
      <c r="F11" s="16" t="s">
        <v>57</v>
      </c>
      <c r="G11" s="16" t="s">
        <v>38</v>
      </c>
      <c r="H11" s="16" t="s">
        <v>71</v>
      </c>
      <c r="I11" s="9" t="s">
        <v>40</v>
      </c>
      <c r="J11" s="9" t="s">
        <v>41</v>
      </c>
      <c r="K11" s="9">
        <v>201.18</v>
      </c>
      <c r="L11" s="20">
        <v>43102</v>
      </c>
      <c r="M11" s="20">
        <v>44135</v>
      </c>
      <c r="N11" s="20">
        <v>44135</v>
      </c>
      <c r="O11" s="21">
        <f>R11*K11*12</f>
        <v>568293.26400000008</v>
      </c>
      <c r="P11" s="20">
        <v>43467</v>
      </c>
      <c r="Q11" s="20">
        <v>43831</v>
      </c>
      <c r="R11" s="24">
        <v>235.4</v>
      </c>
      <c r="S11" s="25">
        <v>47357.771999999997</v>
      </c>
      <c r="T11" s="25">
        <v>47357.771999999997</v>
      </c>
      <c r="U11" s="25">
        <v>47357.771999999997</v>
      </c>
      <c r="V11" s="25">
        <v>47357.771999999997</v>
      </c>
      <c r="W11" s="25">
        <v>47357.771999999997</v>
      </c>
      <c r="X11" s="25">
        <v>47357.771999999997</v>
      </c>
      <c r="Y11" s="25">
        <v>47357.771999999997</v>
      </c>
      <c r="Z11" s="25">
        <v>47357.771999999997</v>
      </c>
      <c r="AA11" s="25">
        <v>47357.771999999997</v>
      </c>
      <c r="AB11" s="25">
        <v>47357.771999999997</v>
      </c>
      <c r="AC11" s="25">
        <v>47357.771999999997</v>
      </c>
      <c r="AD11" s="25">
        <v>47357.771999999997</v>
      </c>
      <c r="AE11" s="25">
        <v>47357.771999999997</v>
      </c>
      <c r="AF11" s="25">
        <v>47357.771999999997</v>
      </c>
      <c r="AG11" s="25">
        <v>47357.771999999997</v>
      </c>
      <c r="AH11" s="25">
        <v>47357.771999999997</v>
      </c>
      <c r="AI11" s="25">
        <v>47357.771999999997</v>
      </c>
      <c r="AJ11" s="25">
        <v>47357.771999999997</v>
      </c>
      <c r="AK11" s="25">
        <v>47357.771999999997</v>
      </c>
      <c r="AL11" s="25">
        <v>47357.771999999997</v>
      </c>
      <c r="AM11" s="25">
        <v>47357.771999999997</v>
      </c>
      <c r="AN11" s="25">
        <v>47357.771999999997</v>
      </c>
      <c r="AO11" s="25">
        <v>47357.771999999997</v>
      </c>
      <c r="AP11" s="25">
        <v>47357.771999999997</v>
      </c>
    </row>
    <row r="12" spans="1:45" ht="16.5" x14ac:dyDescent="0.15">
      <c r="A12" s="9">
        <v>10</v>
      </c>
      <c r="B12" s="9" t="s">
        <v>34</v>
      </c>
      <c r="C12" s="15" t="s">
        <v>72</v>
      </c>
      <c r="D12" s="15" t="s">
        <v>73</v>
      </c>
      <c r="E12" s="9">
        <v>1017</v>
      </c>
      <c r="F12" s="16" t="s">
        <v>57</v>
      </c>
      <c r="G12" s="16" t="s">
        <v>38</v>
      </c>
      <c r="H12" s="16" t="s">
        <v>74</v>
      </c>
      <c r="I12" s="9" t="s">
        <v>40</v>
      </c>
      <c r="J12" s="9" t="s">
        <v>53</v>
      </c>
      <c r="K12" s="9">
        <v>189.58</v>
      </c>
      <c r="L12" s="20">
        <v>42637</v>
      </c>
      <c r="M12" s="20">
        <v>44462</v>
      </c>
      <c r="N12" s="20">
        <v>44462</v>
      </c>
      <c r="O12" s="21"/>
      <c r="P12" s="20">
        <v>43367</v>
      </c>
      <c r="Q12" s="20">
        <v>43731</v>
      </c>
      <c r="R12" s="26">
        <v>194.63</v>
      </c>
      <c r="S12" s="25">
        <v>36897.96</v>
      </c>
      <c r="T12" s="25">
        <v>36897.96</v>
      </c>
      <c r="U12" s="25">
        <v>36897.96</v>
      </c>
      <c r="V12" s="25">
        <v>36897.96</v>
      </c>
      <c r="W12" s="25">
        <v>36897.96</v>
      </c>
      <c r="X12" s="25">
        <v>36897.96</v>
      </c>
      <c r="Y12" s="25">
        <v>36897.96</v>
      </c>
      <c r="Z12" s="25">
        <v>36897.96</v>
      </c>
      <c r="AA12" s="25">
        <v>37931.29</v>
      </c>
      <c r="AB12" s="25">
        <v>41326.54</v>
      </c>
      <c r="AC12" s="25">
        <v>41326.54</v>
      </c>
      <c r="AD12" s="25">
        <v>41326.54</v>
      </c>
      <c r="AE12" s="25">
        <v>36897.96</v>
      </c>
      <c r="AF12" s="25">
        <v>36897.96</v>
      </c>
      <c r="AG12" s="25">
        <v>36897.96</v>
      </c>
      <c r="AH12" s="25">
        <v>36897.96</v>
      </c>
      <c r="AI12" s="25">
        <v>36897.96</v>
      </c>
      <c r="AJ12" s="25">
        <v>36897.96</v>
      </c>
      <c r="AK12" s="25">
        <v>36897.96</v>
      </c>
      <c r="AL12" s="25">
        <v>36897.96</v>
      </c>
      <c r="AM12" s="25">
        <v>37931.29</v>
      </c>
      <c r="AN12" s="25">
        <v>41326.54</v>
      </c>
      <c r="AO12" s="25">
        <v>41326.54</v>
      </c>
      <c r="AP12" s="25">
        <v>41326.54</v>
      </c>
      <c r="AR12" s="43">
        <f t="shared" ref="AR12:AR13" si="0">AH12*12</f>
        <v>442775.52</v>
      </c>
      <c r="AS12" s="46">
        <f t="shared" ref="AS12:AS13" si="1">AR12/365/K12</f>
        <v>6.398795318273848</v>
      </c>
    </row>
    <row r="13" spans="1:45" ht="16.5" x14ac:dyDescent="0.15">
      <c r="A13" s="9">
        <v>11</v>
      </c>
      <c r="B13" s="9" t="s">
        <v>42</v>
      </c>
      <c r="C13" s="15" t="s">
        <v>75</v>
      </c>
      <c r="D13" s="15" t="s">
        <v>76</v>
      </c>
      <c r="E13" s="9" t="s">
        <v>77</v>
      </c>
      <c r="F13" s="9" t="s">
        <v>37</v>
      </c>
      <c r="G13" s="16" t="s">
        <v>38</v>
      </c>
      <c r="H13" s="16" t="s">
        <v>74</v>
      </c>
      <c r="I13" s="9" t="s">
        <v>40</v>
      </c>
      <c r="J13" s="9" t="s">
        <v>53</v>
      </c>
      <c r="K13" s="9">
        <v>130.19999999999999</v>
      </c>
      <c r="L13" s="20">
        <v>42637</v>
      </c>
      <c r="M13" s="20">
        <v>43639</v>
      </c>
      <c r="N13" s="20">
        <v>43639</v>
      </c>
      <c r="O13" s="21"/>
      <c r="P13" s="20">
        <v>43367</v>
      </c>
      <c r="Q13" s="20">
        <v>43639</v>
      </c>
      <c r="R13" s="24">
        <v>297.67</v>
      </c>
      <c r="S13" s="25">
        <v>38756.629999999997</v>
      </c>
      <c r="T13" s="25">
        <v>38756.629999999997</v>
      </c>
      <c r="U13" s="25">
        <v>38756.629999999997</v>
      </c>
      <c r="V13" s="25">
        <v>38756.629999999997</v>
      </c>
      <c r="W13" s="25">
        <v>38756.629999999997</v>
      </c>
      <c r="X13" s="25">
        <v>29713.42</v>
      </c>
      <c r="Y13" s="25"/>
      <c r="Z13" s="25"/>
      <c r="AA13" s="25"/>
      <c r="AB13" s="25"/>
      <c r="AC13" s="25"/>
      <c r="AD13" s="25"/>
      <c r="AE13" s="25">
        <v>38756.629999999997</v>
      </c>
      <c r="AF13" s="25">
        <v>38756.629999999997</v>
      </c>
      <c r="AG13" s="25">
        <v>38756.629999999997</v>
      </c>
      <c r="AH13" s="25">
        <v>38756.629999999997</v>
      </c>
      <c r="AI13" s="25">
        <v>38756.629999999997</v>
      </c>
      <c r="AJ13" s="25">
        <v>29713.42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R13" s="43">
        <f t="shared" si="0"/>
        <v>465079.55999999994</v>
      </c>
      <c r="AS13" s="46">
        <f t="shared" si="1"/>
        <v>9.7864099488668632</v>
      </c>
    </row>
    <row r="14" spans="1:45" ht="16.5" hidden="1" x14ac:dyDescent="0.15">
      <c r="A14" s="9">
        <v>12</v>
      </c>
      <c r="B14" s="16" t="s">
        <v>42</v>
      </c>
      <c r="C14" s="15" t="s">
        <v>78</v>
      </c>
      <c r="D14" s="17" t="s">
        <v>79</v>
      </c>
      <c r="E14" s="9" t="s">
        <v>80</v>
      </c>
      <c r="F14" s="9" t="s">
        <v>37</v>
      </c>
      <c r="G14" s="16" t="s">
        <v>38</v>
      </c>
      <c r="H14" s="9" t="s">
        <v>39</v>
      </c>
      <c r="I14" s="9" t="s">
        <v>40</v>
      </c>
      <c r="J14" s="9" t="s">
        <v>41</v>
      </c>
      <c r="K14" s="9">
        <v>63.1</v>
      </c>
      <c r="L14" s="20">
        <v>42637</v>
      </c>
      <c r="M14" s="20">
        <v>43639</v>
      </c>
      <c r="N14" s="20">
        <v>43639</v>
      </c>
      <c r="O14" s="21"/>
      <c r="P14" s="20">
        <v>43367</v>
      </c>
      <c r="Q14" s="20">
        <v>43639</v>
      </c>
      <c r="R14" s="24">
        <v>309.12</v>
      </c>
      <c r="S14" s="25">
        <v>19505.47</v>
      </c>
      <c r="T14" s="25">
        <v>19505.47</v>
      </c>
      <c r="U14" s="25">
        <v>19505.47</v>
      </c>
      <c r="V14" s="25">
        <v>19505.47</v>
      </c>
      <c r="W14" s="25">
        <v>19505.47</v>
      </c>
      <c r="X14" s="25">
        <v>14954.2</v>
      </c>
      <c r="Y14" s="25"/>
      <c r="Z14" s="25"/>
      <c r="AA14" s="25"/>
      <c r="AB14" s="25"/>
      <c r="AC14" s="25"/>
      <c r="AD14" s="25"/>
      <c r="AE14" s="25">
        <v>19505.47</v>
      </c>
      <c r="AF14" s="25">
        <v>19505.47</v>
      </c>
      <c r="AG14" s="25">
        <v>19505.47</v>
      </c>
      <c r="AH14" s="25">
        <v>19505.47</v>
      </c>
      <c r="AI14" s="25">
        <v>19505.47</v>
      </c>
      <c r="AJ14" s="25">
        <v>14954.2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</row>
    <row r="15" spans="1:45" ht="16.5" x14ac:dyDescent="0.15">
      <c r="A15" s="9">
        <v>13</v>
      </c>
      <c r="B15" s="9" t="s">
        <v>42</v>
      </c>
      <c r="C15" s="15" t="s">
        <v>81</v>
      </c>
      <c r="D15" s="15" t="s">
        <v>82</v>
      </c>
      <c r="E15" s="9" t="s">
        <v>83</v>
      </c>
      <c r="F15" s="9" t="s">
        <v>37</v>
      </c>
      <c r="G15" s="16" t="s">
        <v>38</v>
      </c>
      <c r="H15" s="9" t="s">
        <v>39</v>
      </c>
      <c r="I15" s="9" t="s">
        <v>40</v>
      </c>
      <c r="J15" s="9" t="s">
        <v>53</v>
      </c>
      <c r="K15" s="9">
        <v>234.47</v>
      </c>
      <c r="L15" s="20">
        <v>42637</v>
      </c>
      <c r="M15" s="20">
        <v>43639</v>
      </c>
      <c r="N15" s="20">
        <v>43639</v>
      </c>
      <c r="O15" s="21"/>
      <c r="P15" s="20">
        <v>43367</v>
      </c>
      <c r="Q15" s="20">
        <v>43639</v>
      </c>
      <c r="R15" s="24">
        <v>234.7</v>
      </c>
      <c r="S15" s="25">
        <v>55030.11</v>
      </c>
      <c r="T15" s="25">
        <v>55030.11</v>
      </c>
      <c r="U15" s="25">
        <v>55030.11</v>
      </c>
      <c r="V15" s="25">
        <v>55030.11</v>
      </c>
      <c r="W15" s="25">
        <v>55030.11</v>
      </c>
      <c r="X15" s="25">
        <v>42189.75</v>
      </c>
      <c r="Y15" s="25"/>
      <c r="Z15" s="25"/>
      <c r="AA15" s="25"/>
      <c r="AB15" s="25"/>
      <c r="AC15" s="25"/>
      <c r="AD15" s="25"/>
      <c r="AE15" s="25">
        <v>55030.11</v>
      </c>
      <c r="AF15" s="25">
        <v>55030.11</v>
      </c>
      <c r="AG15" s="25">
        <v>55030.11</v>
      </c>
      <c r="AH15" s="25">
        <v>55030.11</v>
      </c>
      <c r="AI15" s="25">
        <v>55030.11</v>
      </c>
      <c r="AJ15" s="25">
        <v>42189.75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R15" s="43">
        <f>AH15*12</f>
        <v>660361.32000000007</v>
      </c>
      <c r="AS15" s="46">
        <f>AR15/365/K15</f>
        <v>7.716164523778783</v>
      </c>
    </row>
    <row r="16" spans="1:45" ht="16.5" hidden="1" x14ac:dyDescent="0.15">
      <c r="A16" s="9">
        <v>14</v>
      </c>
      <c r="B16" s="9" t="s">
        <v>42</v>
      </c>
      <c r="C16" s="15" t="s">
        <v>84</v>
      </c>
      <c r="D16" s="15" t="s">
        <v>85</v>
      </c>
      <c r="E16" s="9" t="s">
        <v>86</v>
      </c>
      <c r="F16" s="9" t="s">
        <v>37</v>
      </c>
      <c r="G16" s="9" t="s">
        <v>87</v>
      </c>
      <c r="H16" s="9" t="s">
        <v>39</v>
      </c>
      <c r="I16" s="9" t="s">
        <v>40</v>
      </c>
      <c r="J16" s="9" t="s">
        <v>41</v>
      </c>
      <c r="K16" s="9">
        <v>143.55000000000001</v>
      </c>
      <c r="L16" s="20">
        <v>42637</v>
      </c>
      <c r="M16" s="20">
        <v>43639</v>
      </c>
      <c r="N16" s="20">
        <v>43639</v>
      </c>
      <c r="O16" s="21"/>
      <c r="P16" s="20">
        <v>43367</v>
      </c>
      <c r="Q16" s="20">
        <v>43639</v>
      </c>
      <c r="R16" s="24">
        <v>257.60000000000002</v>
      </c>
      <c r="S16" s="25">
        <v>36978.480000000003</v>
      </c>
      <c r="T16" s="25">
        <v>36978.480000000003</v>
      </c>
      <c r="U16" s="25">
        <v>36978.480000000003</v>
      </c>
      <c r="V16" s="25">
        <v>36978.480000000003</v>
      </c>
      <c r="W16" s="25">
        <v>36978.480000000003</v>
      </c>
      <c r="X16" s="25">
        <v>28350.17</v>
      </c>
      <c r="Y16" s="25"/>
      <c r="Z16" s="25"/>
      <c r="AA16" s="25"/>
      <c r="AB16" s="25"/>
      <c r="AC16" s="25"/>
      <c r="AD16" s="25"/>
      <c r="AE16" s="25">
        <v>36978.480000000003</v>
      </c>
      <c r="AF16" s="25">
        <v>36978.480000000003</v>
      </c>
      <c r="AG16" s="25">
        <v>36978.480000000003</v>
      </c>
      <c r="AH16" s="25">
        <v>36978.480000000003</v>
      </c>
      <c r="AI16" s="25">
        <v>36978.480000000003</v>
      </c>
      <c r="AJ16" s="25">
        <v>28350.17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</row>
    <row r="17" spans="1:45" ht="16.5" hidden="1" x14ac:dyDescent="0.15">
      <c r="A17" s="9">
        <v>15</v>
      </c>
      <c r="B17" s="9" t="s">
        <v>42</v>
      </c>
      <c r="C17" s="15" t="s">
        <v>88</v>
      </c>
      <c r="D17" s="15" t="s">
        <v>89</v>
      </c>
      <c r="E17" s="9" t="s">
        <v>90</v>
      </c>
      <c r="F17" s="9" t="s">
        <v>37</v>
      </c>
      <c r="G17" s="9" t="s">
        <v>87</v>
      </c>
      <c r="H17" s="9" t="s">
        <v>58</v>
      </c>
      <c r="I17" s="9" t="s">
        <v>40</v>
      </c>
      <c r="J17" s="9" t="s">
        <v>41</v>
      </c>
      <c r="K17" s="9">
        <v>107.99</v>
      </c>
      <c r="L17" s="20">
        <v>42637</v>
      </c>
      <c r="M17" s="20">
        <v>43639</v>
      </c>
      <c r="N17" s="20">
        <v>43639</v>
      </c>
      <c r="O17" s="21"/>
      <c r="P17" s="20">
        <v>43367</v>
      </c>
      <c r="Q17" s="20">
        <v>43639</v>
      </c>
      <c r="R17" s="24">
        <v>280.500046</v>
      </c>
      <c r="S17" s="25">
        <v>30291.200000000001</v>
      </c>
      <c r="T17" s="25">
        <v>30291.200000000001</v>
      </c>
      <c r="U17" s="25">
        <v>30291.200000000001</v>
      </c>
      <c r="V17" s="25">
        <v>30291.200000000001</v>
      </c>
      <c r="W17" s="25">
        <v>30291.200000000001</v>
      </c>
      <c r="X17" s="25">
        <v>23223.25</v>
      </c>
      <c r="Y17" s="25"/>
      <c r="Z17" s="25"/>
      <c r="AA17" s="25"/>
      <c r="AB17" s="25"/>
      <c r="AC17" s="25"/>
      <c r="AD17" s="25"/>
      <c r="AE17" s="25">
        <v>30291.200000000001</v>
      </c>
      <c r="AF17" s="25">
        <v>30291.200000000001</v>
      </c>
      <c r="AG17" s="25">
        <v>30291.200000000001</v>
      </c>
      <c r="AH17" s="25">
        <v>30291.200000000001</v>
      </c>
      <c r="AI17" s="25">
        <v>30291.200000000001</v>
      </c>
      <c r="AJ17" s="25">
        <v>23223.25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</row>
    <row r="18" spans="1:45" ht="16.5" hidden="1" x14ac:dyDescent="0.15">
      <c r="A18" s="9">
        <v>16</v>
      </c>
      <c r="B18" s="9" t="s">
        <v>34</v>
      </c>
      <c r="C18" s="15" t="s">
        <v>91</v>
      </c>
      <c r="D18" s="15" t="s">
        <v>92</v>
      </c>
      <c r="E18" s="9" t="s">
        <v>93</v>
      </c>
      <c r="F18" s="9" t="s">
        <v>37</v>
      </c>
      <c r="G18" s="9" t="s">
        <v>87</v>
      </c>
      <c r="H18" s="9" t="s">
        <v>46</v>
      </c>
      <c r="I18" s="9" t="s">
        <v>40</v>
      </c>
      <c r="J18" s="9" t="s">
        <v>64</v>
      </c>
      <c r="K18" s="9">
        <v>234.56</v>
      </c>
      <c r="L18" s="20">
        <v>43080</v>
      </c>
      <c r="M18" s="20">
        <v>44309</v>
      </c>
      <c r="N18" s="20">
        <v>44309</v>
      </c>
      <c r="O18" s="21"/>
      <c r="P18" s="20">
        <v>43367</v>
      </c>
      <c r="Q18" s="20">
        <v>43731</v>
      </c>
      <c r="R18" s="24">
        <v>198.44999100000001</v>
      </c>
      <c r="S18" s="25">
        <v>46548.43</v>
      </c>
      <c r="T18" s="25">
        <v>46548.43</v>
      </c>
      <c r="U18" s="25">
        <v>46548.43</v>
      </c>
      <c r="V18" s="25">
        <v>46548.43</v>
      </c>
      <c r="W18" s="25">
        <v>46548.43</v>
      </c>
      <c r="X18" s="25">
        <v>46548.43</v>
      </c>
      <c r="Y18" s="25">
        <v>46548.43</v>
      </c>
      <c r="Z18" s="25">
        <v>46548.43</v>
      </c>
      <c r="AA18" s="25">
        <v>47091.360000000001</v>
      </c>
      <c r="AB18" s="25">
        <v>48875.27</v>
      </c>
      <c r="AC18" s="25">
        <v>48875.27</v>
      </c>
      <c r="AD18" s="25">
        <v>48875.27</v>
      </c>
      <c r="AE18" s="25">
        <v>46548.43</v>
      </c>
      <c r="AF18" s="25">
        <v>46548.43</v>
      </c>
      <c r="AG18" s="25">
        <v>46548.43</v>
      </c>
      <c r="AH18" s="25">
        <v>46548.43</v>
      </c>
      <c r="AI18" s="25">
        <v>46548.43</v>
      </c>
      <c r="AJ18" s="25">
        <v>46548.43</v>
      </c>
      <c r="AK18" s="25">
        <v>46548.43</v>
      </c>
      <c r="AL18" s="25">
        <v>46548.43</v>
      </c>
      <c r="AM18" s="25">
        <v>47091.360000000001</v>
      </c>
      <c r="AN18" s="25">
        <v>48875.27</v>
      </c>
      <c r="AO18" s="25">
        <v>48875.27</v>
      </c>
      <c r="AP18" s="25">
        <v>48875.27</v>
      </c>
    </row>
    <row r="19" spans="1:45" ht="16.5" hidden="1" x14ac:dyDescent="0.15">
      <c r="A19" s="9">
        <v>17</v>
      </c>
      <c r="B19" s="9" t="s">
        <v>34</v>
      </c>
      <c r="C19" s="15" t="s">
        <v>94</v>
      </c>
      <c r="D19" s="17" t="s">
        <v>95</v>
      </c>
      <c r="E19" s="9" t="s">
        <v>96</v>
      </c>
      <c r="F19" s="9" t="s">
        <v>37</v>
      </c>
      <c r="G19" s="9" t="s">
        <v>87</v>
      </c>
      <c r="H19" s="9" t="s">
        <v>46</v>
      </c>
      <c r="I19" s="9" t="s">
        <v>40</v>
      </c>
      <c r="J19" s="9" t="s">
        <v>64</v>
      </c>
      <c r="K19" s="9">
        <v>224.4</v>
      </c>
      <c r="L19" s="20">
        <v>42637</v>
      </c>
      <c r="M19" s="20">
        <v>44309</v>
      </c>
      <c r="N19" s="20">
        <v>44309</v>
      </c>
      <c r="O19" s="21"/>
      <c r="P19" s="20">
        <v>43367</v>
      </c>
      <c r="Q19" s="20">
        <v>43731</v>
      </c>
      <c r="R19" s="24">
        <v>198.45</v>
      </c>
      <c r="S19" s="25">
        <v>44532.18</v>
      </c>
      <c r="T19" s="25">
        <v>44532.18</v>
      </c>
      <c r="U19" s="25">
        <v>44532.18</v>
      </c>
      <c r="V19" s="25">
        <v>44532.18</v>
      </c>
      <c r="W19" s="25">
        <v>44532.18</v>
      </c>
      <c r="X19" s="25">
        <v>44532.18</v>
      </c>
      <c r="Y19" s="25">
        <v>44532.18</v>
      </c>
      <c r="Z19" s="25">
        <v>44532.18</v>
      </c>
      <c r="AA19" s="25">
        <v>45051.59</v>
      </c>
      <c r="AB19" s="25">
        <v>46758.23</v>
      </c>
      <c r="AC19" s="25">
        <v>46758.23</v>
      </c>
      <c r="AD19" s="25">
        <v>46758.23</v>
      </c>
      <c r="AE19" s="25">
        <v>44532.18</v>
      </c>
      <c r="AF19" s="25">
        <v>44532.18</v>
      </c>
      <c r="AG19" s="25">
        <v>44532.18</v>
      </c>
      <c r="AH19" s="25">
        <v>44532.18</v>
      </c>
      <c r="AI19" s="25">
        <v>44532.18</v>
      </c>
      <c r="AJ19" s="25">
        <v>44532.18</v>
      </c>
      <c r="AK19" s="25">
        <v>44532.18</v>
      </c>
      <c r="AL19" s="25">
        <v>44532.18</v>
      </c>
      <c r="AM19" s="25">
        <v>45051.59</v>
      </c>
      <c r="AN19" s="25">
        <v>46758.23</v>
      </c>
      <c r="AO19" s="25">
        <v>46758.23</v>
      </c>
      <c r="AP19" s="25">
        <v>46758.23</v>
      </c>
    </row>
    <row r="20" spans="1:45" ht="16.5" hidden="1" x14ac:dyDescent="0.15">
      <c r="A20" s="9">
        <v>18</v>
      </c>
      <c r="B20" s="9" t="s">
        <v>34</v>
      </c>
      <c r="C20" s="15" t="s">
        <v>97</v>
      </c>
      <c r="D20" s="15" t="s">
        <v>98</v>
      </c>
      <c r="E20" s="9">
        <v>2060</v>
      </c>
      <c r="F20" s="9" t="s">
        <v>37</v>
      </c>
      <c r="G20" s="9" t="s">
        <v>87</v>
      </c>
      <c r="H20" s="9" t="s">
        <v>58</v>
      </c>
      <c r="I20" s="9" t="s">
        <v>40</v>
      </c>
      <c r="J20" s="9" t="s">
        <v>41</v>
      </c>
      <c r="K20" s="9">
        <v>163.86</v>
      </c>
      <c r="L20" s="20">
        <v>43525</v>
      </c>
      <c r="M20" s="20">
        <v>44620</v>
      </c>
      <c r="N20" s="20">
        <v>44620</v>
      </c>
      <c r="O20" s="20"/>
      <c r="P20" s="20">
        <v>43525</v>
      </c>
      <c r="Q20" s="20">
        <v>43889</v>
      </c>
      <c r="R20" s="24">
        <v>280</v>
      </c>
      <c r="S20" s="25"/>
      <c r="T20" s="25"/>
      <c r="U20" s="25">
        <v>45880.800000000003</v>
      </c>
      <c r="V20" s="25">
        <v>45880.800000000003</v>
      </c>
      <c r="W20" s="25">
        <v>45880.800000000003</v>
      </c>
      <c r="X20" s="25">
        <v>45880.800000000003</v>
      </c>
      <c r="Y20" s="25">
        <v>45880.800000000003</v>
      </c>
      <c r="Z20" s="25">
        <v>45880.800000000003</v>
      </c>
      <c r="AA20" s="25">
        <v>45880.800000000003</v>
      </c>
      <c r="AB20" s="25">
        <v>45880.800000000003</v>
      </c>
      <c r="AC20" s="25">
        <v>45880.800000000003</v>
      </c>
      <c r="AD20" s="25">
        <v>45880.800000000003</v>
      </c>
      <c r="AE20" s="25">
        <v>0</v>
      </c>
      <c r="AF20" s="25">
        <v>0</v>
      </c>
      <c r="AG20" s="25">
        <v>45880.800000000003</v>
      </c>
      <c r="AH20" s="25">
        <v>45880.800000000003</v>
      </c>
      <c r="AI20" s="25">
        <v>45880.800000000003</v>
      </c>
      <c r="AJ20" s="25">
        <v>45880.800000000003</v>
      </c>
      <c r="AK20" s="25">
        <v>45880.800000000003</v>
      </c>
      <c r="AL20" s="25">
        <v>45880.800000000003</v>
      </c>
      <c r="AM20" s="25">
        <v>45880.800000000003</v>
      </c>
      <c r="AN20" s="25">
        <v>45880.800000000003</v>
      </c>
      <c r="AO20" s="25">
        <v>45880.800000000003</v>
      </c>
      <c r="AP20" s="25">
        <v>45880.800000000003</v>
      </c>
    </row>
    <row r="21" spans="1:45" ht="16.5" hidden="1" x14ac:dyDescent="0.15">
      <c r="A21" s="9">
        <v>19</v>
      </c>
      <c r="B21" s="9" t="s">
        <v>34</v>
      </c>
      <c r="C21" s="15" t="s">
        <v>99</v>
      </c>
      <c r="D21" s="15" t="s">
        <v>100</v>
      </c>
      <c r="E21" s="9">
        <v>1001</v>
      </c>
      <c r="F21" s="9" t="s">
        <v>37</v>
      </c>
      <c r="G21" s="9" t="s">
        <v>101</v>
      </c>
      <c r="H21" s="9" t="s">
        <v>46</v>
      </c>
      <c r="I21" s="9" t="s">
        <v>102</v>
      </c>
      <c r="J21" s="9" t="s">
        <v>53</v>
      </c>
      <c r="K21" s="9">
        <v>229.35</v>
      </c>
      <c r="L21" s="20">
        <v>43450</v>
      </c>
      <c r="M21" s="20">
        <v>46288</v>
      </c>
      <c r="N21" s="20">
        <v>46288</v>
      </c>
      <c r="O21" s="21">
        <f>R21*K21</f>
        <v>32109</v>
      </c>
      <c r="P21" s="20">
        <v>43450</v>
      </c>
      <c r="Q21" s="20">
        <v>43731</v>
      </c>
      <c r="R21" s="24">
        <v>140</v>
      </c>
      <c r="S21" s="25">
        <v>38553.68</v>
      </c>
      <c r="T21" s="25">
        <v>41965.08</v>
      </c>
      <c r="U21" s="25">
        <v>38069.910000000003</v>
      </c>
      <c r="V21" s="25">
        <v>42113.9</v>
      </c>
      <c r="W21" s="25">
        <v>47063.32</v>
      </c>
      <c r="X21" s="25"/>
      <c r="Y21" s="25"/>
      <c r="Z21" s="25"/>
      <c r="AA21" s="25"/>
      <c r="AB21" s="25"/>
      <c r="AC21" s="25"/>
      <c r="AD21" s="25"/>
      <c r="AE21" s="25">
        <v>38553.68</v>
      </c>
      <c r="AF21" s="25">
        <v>41965.08</v>
      </c>
      <c r="AG21" s="25">
        <v>38069.910000000003</v>
      </c>
      <c r="AH21" s="25">
        <v>42113.9</v>
      </c>
      <c r="AI21" s="25">
        <v>47063.32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</row>
    <row r="22" spans="1:45" ht="16.5" x14ac:dyDescent="0.15">
      <c r="A22" s="9">
        <v>20</v>
      </c>
      <c r="B22" s="9" t="s">
        <v>42</v>
      </c>
      <c r="C22" s="15" t="s">
        <v>103</v>
      </c>
      <c r="D22" s="15" t="s">
        <v>104</v>
      </c>
      <c r="E22" s="9" t="s">
        <v>105</v>
      </c>
      <c r="F22" s="9" t="s">
        <v>37</v>
      </c>
      <c r="G22" s="9" t="s">
        <v>87</v>
      </c>
      <c r="H22" s="9" t="s">
        <v>58</v>
      </c>
      <c r="I22" s="9" t="s">
        <v>40</v>
      </c>
      <c r="J22" s="9" t="s">
        <v>53</v>
      </c>
      <c r="K22" s="9">
        <v>365.11</v>
      </c>
      <c r="L22" s="20">
        <v>42637</v>
      </c>
      <c r="M22" s="20">
        <v>43639</v>
      </c>
      <c r="N22" s="20">
        <v>43639</v>
      </c>
      <c r="O22" s="21"/>
      <c r="P22" s="20">
        <v>43367</v>
      </c>
      <c r="Q22" s="20">
        <v>43639</v>
      </c>
      <c r="R22" s="24">
        <v>251.87798100000001</v>
      </c>
      <c r="S22" s="25">
        <v>91963.17</v>
      </c>
      <c r="T22" s="25">
        <v>91963.17</v>
      </c>
      <c r="U22" s="25">
        <v>91963.17</v>
      </c>
      <c r="V22" s="25">
        <v>91963.17</v>
      </c>
      <c r="W22" s="25">
        <v>91963.17</v>
      </c>
      <c r="X22" s="25">
        <v>70505.100000000006</v>
      </c>
      <c r="Y22" s="25"/>
      <c r="Z22" s="25"/>
      <c r="AA22" s="25"/>
      <c r="AB22" s="25"/>
      <c r="AC22" s="25"/>
      <c r="AD22" s="25"/>
      <c r="AE22" s="25">
        <v>91963.17</v>
      </c>
      <c r="AF22" s="25">
        <v>91963.17</v>
      </c>
      <c r="AG22" s="25">
        <v>91963.17</v>
      </c>
      <c r="AH22" s="25">
        <v>91963.17</v>
      </c>
      <c r="AI22" s="25">
        <v>91963.17</v>
      </c>
      <c r="AJ22" s="25">
        <v>70505.100000000006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R22" s="43">
        <f>AH22*12</f>
        <v>1103558.04</v>
      </c>
      <c r="AS22" s="46">
        <f>AR22/365/K22</f>
        <v>8.2809199554422133</v>
      </c>
    </row>
    <row r="23" spans="1:45" ht="16.5" hidden="1" x14ac:dyDescent="0.15">
      <c r="A23" s="9">
        <v>21</v>
      </c>
      <c r="B23" s="9" t="s">
        <v>42</v>
      </c>
      <c r="C23" s="15" t="s">
        <v>106</v>
      </c>
      <c r="D23" s="15" t="s">
        <v>107</v>
      </c>
      <c r="E23" s="9" t="s">
        <v>108</v>
      </c>
      <c r="F23" s="9" t="s">
        <v>37</v>
      </c>
      <c r="G23" s="9" t="s">
        <v>87</v>
      </c>
      <c r="H23" s="9" t="s">
        <v>39</v>
      </c>
      <c r="I23" s="9" t="s">
        <v>40</v>
      </c>
      <c r="J23" s="9" t="s">
        <v>41</v>
      </c>
      <c r="K23" s="9">
        <v>82.08</v>
      </c>
      <c r="L23" s="20">
        <v>42874</v>
      </c>
      <c r="M23" s="20">
        <v>43639</v>
      </c>
      <c r="N23" s="20">
        <v>43639</v>
      </c>
      <c r="O23" s="21"/>
      <c r="P23" s="20">
        <v>43604</v>
      </c>
      <c r="Q23" s="20">
        <v>43639</v>
      </c>
      <c r="R23" s="24">
        <v>251.88</v>
      </c>
      <c r="S23" s="25">
        <v>19321.63</v>
      </c>
      <c r="T23" s="25">
        <v>19321.63</v>
      </c>
      <c r="U23" s="25">
        <v>19321.63</v>
      </c>
      <c r="V23" s="25">
        <v>19321.63</v>
      </c>
      <c r="W23" s="25">
        <v>19907.791506666701</v>
      </c>
      <c r="X23" s="25">
        <v>15850.3</v>
      </c>
      <c r="Y23" s="25"/>
      <c r="Z23" s="25"/>
      <c r="AA23" s="25"/>
      <c r="AB23" s="25"/>
      <c r="AC23" s="25"/>
      <c r="AD23" s="25"/>
      <c r="AE23" s="25">
        <v>19321.63</v>
      </c>
      <c r="AF23" s="25">
        <v>19321.63</v>
      </c>
      <c r="AG23" s="25">
        <v>19321.63</v>
      </c>
      <c r="AH23" s="25">
        <v>19321.63</v>
      </c>
      <c r="AI23" s="25">
        <v>19907.791506666701</v>
      </c>
      <c r="AJ23" s="25">
        <v>15850.3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</row>
    <row r="24" spans="1:45" ht="16.5" hidden="1" x14ac:dyDescent="0.15">
      <c r="A24" s="9">
        <v>22</v>
      </c>
      <c r="B24" s="16" t="s">
        <v>42</v>
      </c>
      <c r="C24" s="15" t="s">
        <v>109</v>
      </c>
      <c r="D24" s="17" t="s">
        <v>110</v>
      </c>
      <c r="E24" s="9" t="s">
        <v>111</v>
      </c>
      <c r="F24" s="9" t="s">
        <v>37</v>
      </c>
      <c r="G24" s="9" t="s">
        <v>87</v>
      </c>
      <c r="H24" s="9" t="s">
        <v>39</v>
      </c>
      <c r="I24" s="22" t="s">
        <v>102</v>
      </c>
      <c r="J24" s="9" t="s">
        <v>41</v>
      </c>
      <c r="K24" s="9">
        <v>129.02000000000001</v>
      </c>
      <c r="L24" s="20">
        <v>42795</v>
      </c>
      <c r="M24" s="20">
        <v>43639</v>
      </c>
      <c r="N24" s="20">
        <v>43585</v>
      </c>
      <c r="O24" s="21"/>
      <c r="P24" s="20">
        <v>43525</v>
      </c>
      <c r="Q24" s="20">
        <v>43639</v>
      </c>
      <c r="R24" s="24">
        <v>269.05</v>
      </c>
      <c r="S24" s="25">
        <v>34712.83</v>
      </c>
      <c r="T24" s="25">
        <v>34712.83</v>
      </c>
      <c r="U24" s="25">
        <v>34712.83</v>
      </c>
      <c r="V24" s="25">
        <v>34712.83</v>
      </c>
      <c r="W24" s="25"/>
      <c r="X24" s="25"/>
      <c r="Y24" s="25"/>
      <c r="Z24" s="25"/>
      <c r="AA24" s="25"/>
      <c r="AB24" s="25"/>
      <c r="AC24" s="25"/>
      <c r="AD24" s="25"/>
      <c r="AE24" s="25">
        <v>34712.83</v>
      </c>
      <c r="AF24" s="25">
        <v>34712.83</v>
      </c>
      <c r="AG24" s="25">
        <v>34712.83</v>
      </c>
      <c r="AH24" s="25">
        <v>34712.83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</row>
    <row r="25" spans="1:45" ht="16.5" hidden="1" x14ac:dyDescent="0.15">
      <c r="A25" s="9">
        <v>23</v>
      </c>
      <c r="B25" s="9" t="s">
        <v>34</v>
      </c>
      <c r="C25" s="15" t="s">
        <v>112</v>
      </c>
      <c r="D25" s="15" t="s">
        <v>113</v>
      </c>
      <c r="E25" s="9" t="s">
        <v>114</v>
      </c>
      <c r="F25" s="9" t="s">
        <v>37</v>
      </c>
      <c r="G25" s="9" t="s">
        <v>115</v>
      </c>
      <c r="H25" s="9" t="s">
        <v>39</v>
      </c>
      <c r="I25" s="9" t="s">
        <v>102</v>
      </c>
      <c r="J25" s="9" t="s">
        <v>41</v>
      </c>
      <c r="K25" s="9">
        <v>325.27999999999997</v>
      </c>
      <c r="L25" s="20">
        <v>42637</v>
      </c>
      <c r="M25" s="20">
        <v>45558</v>
      </c>
      <c r="N25" s="20">
        <v>45558</v>
      </c>
      <c r="O25" s="21"/>
      <c r="P25" s="20"/>
      <c r="Q25" s="20"/>
      <c r="R25" s="24"/>
      <c r="S25" s="25">
        <v>29082.400000000001</v>
      </c>
      <c r="T25" s="25">
        <v>31232.23</v>
      </c>
      <c r="U25" s="25">
        <v>34272.35</v>
      </c>
      <c r="V25" s="25">
        <v>27209.15</v>
      </c>
      <c r="W25" s="25">
        <v>32006.91</v>
      </c>
      <c r="X25" s="25"/>
      <c r="Y25" s="25"/>
      <c r="Z25" s="25"/>
      <c r="AA25" s="25"/>
      <c r="AB25" s="25"/>
      <c r="AC25" s="25"/>
      <c r="AD25" s="25"/>
      <c r="AE25" s="25">
        <v>29082.400000000001</v>
      </c>
      <c r="AF25" s="25">
        <v>31232.23</v>
      </c>
      <c r="AG25" s="25">
        <v>34272.35</v>
      </c>
      <c r="AH25" s="25">
        <v>27209.15</v>
      </c>
      <c r="AI25" s="25">
        <v>32006.91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</row>
    <row r="26" spans="1:45" ht="16.5" hidden="1" x14ac:dyDescent="0.15">
      <c r="A26" s="9">
        <v>24</v>
      </c>
      <c r="B26" s="16" t="s">
        <v>42</v>
      </c>
      <c r="C26" s="15" t="s">
        <v>116</v>
      </c>
      <c r="D26" s="15" t="s">
        <v>117</v>
      </c>
      <c r="E26" s="9" t="s">
        <v>118</v>
      </c>
      <c r="F26" s="9" t="s">
        <v>37</v>
      </c>
      <c r="G26" s="9" t="s">
        <v>87</v>
      </c>
      <c r="H26" s="9" t="s">
        <v>46</v>
      </c>
      <c r="I26" s="9" t="s">
        <v>40</v>
      </c>
      <c r="J26" s="9" t="s">
        <v>47</v>
      </c>
      <c r="K26" s="9">
        <v>32.68</v>
      </c>
      <c r="L26" s="20">
        <v>42907</v>
      </c>
      <c r="M26" s="20">
        <v>43636</v>
      </c>
      <c r="N26" s="20">
        <v>43636</v>
      </c>
      <c r="O26" s="21"/>
      <c r="P26" s="20">
        <v>43272</v>
      </c>
      <c r="Q26" s="20">
        <v>43636</v>
      </c>
      <c r="R26" s="24">
        <v>367.5</v>
      </c>
      <c r="S26" s="25">
        <v>12009.9</v>
      </c>
      <c r="T26" s="25">
        <v>12009.9</v>
      </c>
      <c r="U26" s="25">
        <v>12009.9</v>
      </c>
      <c r="V26" s="25">
        <v>12009.9</v>
      </c>
      <c r="W26" s="25">
        <v>12009.9</v>
      </c>
      <c r="X26" s="25">
        <v>8006.6</v>
      </c>
      <c r="Y26" s="25"/>
      <c r="Z26" s="25"/>
      <c r="AA26" s="25"/>
      <c r="AB26" s="25"/>
      <c r="AC26" s="25"/>
      <c r="AD26" s="25"/>
      <c r="AE26" s="25">
        <v>12009.9</v>
      </c>
      <c r="AF26" s="25">
        <v>12009.9</v>
      </c>
      <c r="AG26" s="25">
        <v>12009.9</v>
      </c>
      <c r="AH26" s="25">
        <v>12009.9</v>
      </c>
      <c r="AI26" s="25">
        <v>12009.9</v>
      </c>
      <c r="AJ26" s="25">
        <v>8006.6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</row>
    <row r="27" spans="1:45" ht="16.5" x14ac:dyDescent="0.15">
      <c r="A27" s="9">
        <v>25</v>
      </c>
      <c r="B27" s="9" t="s">
        <v>34</v>
      </c>
      <c r="C27" s="15" t="s">
        <v>119</v>
      </c>
      <c r="D27" s="15" t="s">
        <v>120</v>
      </c>
      <c r="E27" s="9" t="s">
        <v>121</v>
      </c>
      <c r="F27" s="9" t="s">
        <v>37</v>
      </c>
      <c r="G27" s="9" t="s">
        <v>87</v>
      </c>
      <c r="H27" s="9" t="s">
        <v>122</v>
      </c>
      <c r="I27" s="9" t="s">
        <v>40</v>
      </c>
      <c r="J27" s="9" t="s">
        <v>53</v>
      </c>
      <c r="K27" s="9">
        <v>637.46</v>
      </c>
      <c r="L27" s="20">
        <v>43106</v>
      </c>
      <c r="M27" s="20">
        <v>44309</v>
      </c>
      <c r="N27" s="20">
        <v>44309</v>
      </c>
      <c r="O27" s="21">
        <f>R27*K27*12</f>
        <v>860265.01919999998</v>
      </c>
      <c r="P27" s="20">
        <v>43471</v>
      </c>
      <c r="Q27" s="20">
        <v>43835</v>
      </c>
      <c r="R27" s="24">
        <v>112.46</v>
      </c>
      <c r="S27" s="25">
        <v>71233.584923174596</v>
      </c>
      <c r="T27" s="25">
        <v>71688.751600000003</v>
      </c>
      <c r="U27" s="25">
        <v>71688.751600000003</v>
      </c>
      <c r="V27" s="25">
        <v>71688.751600000003</v>
      </c>
      <c r="W27" s="25">
        <v>71688.751600000003</v>
      </c>
      <c r="X27" s="25">
        <v>71688.751600000003</v>
      </c>
      <c r="Y27" s="25">
        <v>71688.751600000003</v>
      </c>
      <c r="Z27" s="25">
        <v>71688.751600000003</v>
      </c>
      <c r="AA27" s="25">
        <v>71688.751600000003</v>
      </c>
      <c r="AB27" s="25">
        <v>71688.751600000003</v>
      </c>
      <c r="AC27" s="25">
        <v>71688.751600000003</v>
      </c>
      <c r="AD27" s="25">
        <v>71688.751600000003</v>
      </c>
      <c r="AE27" s="25">
        <v>71233.584923174596</v>
      </c>
      <c r="AF27" s="25">
        <v>71688.751600000003</v>
      </c>
      <c r="AG27" s="25">
        <v>71688.751600000003</v>
      </c>
      <c r="AH27" s="25">
        <v>71688.751600000003</v>
      </c>
      <c r="AI27" s="25">
        <v>71688.751600000003</v>
      </c>
      <c r="AJ27" s="25">
        <v>71688.751600000003</v>
      </c>
      <c r="AK27" s="25">
        <v>71688.751600000003</v>
      </c>
      <c r="AL27" s="25">
        <v>71688.751600000003</v>
      </c>
      <c r="AM27" s="25">
        <v>71688.751600000003</v>
      </c>
      <c r="AN27" s="25">
        <v>71688.751600000003</v>
      </c>
      <c r="AO27" s="25">
        <v>71688.751600000003</v>
      </c>
      <c r="AP27" s="25">
        <v>71688.751600000003</v>
      </c>
      <c r="AR27" s="43">
        <f>AH27*12</f>
        <v>860265.01919999998</v>
      </c>
      <c r="AS27" s="46">
        <f>AR27/365/K27</f>
        <v>3.6973150684931499</v>
      </c>
    </row>
    <row r="28" spans="1:45" ht="16.5" hidden="1" x14ac:dyDescent="0.15">
      <c r="A28" s="9">
        <v>26</v>
      </c>
      <c r="B28" s="9" t="s">
        <v>42</v>
      </c>
      <c r="C28" s="15" t="s">
        <v>123</v>
      </c>
      <c r="D28" s="15" t="s">
        <v>124</v>
      </c>
      <c r="E28" s="9" t="s">
        <v>125</v>
      </c>
      <c r="F28" s="9" t="s">
        <v>37</v>
      </c>
      <c r="G28" s="9" t="s">
        <v>87</v>
      </c>
      <c r="H28" s="9" t="s">
        <v>39</v>
      </c>
      <c r="I28" s="9" t="s">
        <v>40</v>
      </c>
      <c r="J28" s="9" t="s">
        <v>41</v>
      </c>
      <c r="K28" s="9">
        <v>231.39</v>
      </c>
      <c r="L28" s="20">
        <v>42637</v>
      </c>
      <c r="M28" s="20">
        <v>43639</v>
      </c>
      <c r="N28" s="20">
        <v>43639</v>
      </c>
      <c r="O28" s="21"/>
      <c r="P28" s="20">
        <v>43367</v>
      </c>
      <c r="Q28" s="20">
        <v>43639</v>
      </c>
      <c r="R28" s="24">
        <v>211.81001699999999</v>
      </c>
      <c r="S28" s="25">
        <v>49010.720000000001</v>
      </c>
      <c r="T28" s="25">
        <v>49010.720000000001</v>
      </c>
      <c r="U28" s="25">
        <v>49010.720000000001</v>
      </c>
      <c r="V28" s="25">
        <v>49010.720000000001</v>
      </c>
      <c r="W28" s="25">
        <v>49010.720000000001</v>
      </c>
      <c r="X28" s="25">
        <v>37574.89</v>
      </c>
      <c r="Y28" s="25"/>
      <c r="Z28" s="25"/>
      <c r="AA28" s="25"/>
      <c r="AB28" s="25"/>
      <c r="AC28" s="25"/>
      <c r="AD28" s="25"/>
      <c r="AE28" s="25">
        <v>49010.720000000001</v>
      </c>
      <c r="AF28" s="25">
        <v>49010.720000000001</v>
      </c>
      <c r="AG28" s="25">
        <v>49010.720000000001</v>
      </c>
      <c r="AH28" s="25">
        <v>49010.720000000001</v>
      </c>
      <c r="AI28" s="25">
        <v>49010.720000000001</v>
      </c>
      <c r="AJ28" s="25">
        <v>37574.89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</row>
    <row r="29" spans="1:45" ht="16.5" hidden="1" x14ac:dyDescent="0.15">
      <c r="A29" s="9">
        <v>27</v>
      </c>
      <c r="B29" s="9" t="s">
        <v>34</v>
      </c>
      <c r="C29" s="15" t="s">
        <v>126</v>
      </c>
      <c r="D29" s="17" t="s">
        <v>127</v>
      </c>
      <c r="E29" s="9" t="s">
        <v>128</v>
      </c>
      <c r="F29" s="16" t="s">
        <v>57</v>
      </c>
      <c r="G29" s="9" t="s">
        <v>87</v>
      </c>
      <c r="H29" s="9" t="s">
        <v>46</v>
      </c>
      <c r="I29" s="9" t="s">
        <v>40</v>
      </c>
      <c r="J29" s="9" t="s">
        <v>47</v>
      </c>
      <c r="K29" s="9">
        <v>35.130000000000003</v>
      </c>
      <c r="L29" s="20">
        <v>42917</v>
      </c>
      <c r="M29" s="20">
        <v>43646</v>
      </c>
      <c r="N29" s="20">
        <v>43646</v>
      </c>
      <c r="O29" s="21"/>
      <c r="P29" s="20">
        <v>43282</v>
      </c>
      <c r="Q29" s="20">
        <v>43646</v>
      </c>
      <c r="R29" s="24">
        <v>367.50014199999998</v>
      </c>
      <c r="S29" s="25">
        <v>12910.279988460001</v>
      </c>
      <c r="T29" s="25">
        <v>12910.279988460001</v>
      </c>
      <c r="U29" s="25">
        <v>12910.279988460001</v>
      </c>
      <c r="V29" s="25">
        <v>12910.279988460001</v>
      </c>
      <c r="W29" s="25">
        <v>12910.279988460001</v>
      </c>
      <c r="X29" s="25">
        <v>12910.279988460001</v>
      </c>
      <c r="Y29" s="25"/>
      <c r="Z29" s="25"/>
      <c r="AA29" s="25"/>
      <c r="AB29" s="25"/>
      <c r="AC29" s="25"/>
      <c r="AD29" s="25"/>
      <c r="AE29" s="25">
        <v>12910.279988460001</v>
      </c>
      <c r="AF29" s="25">
        <v>12910.279988460001</v>
      </c>
      <c r="AG29" s="25">
        <v>12910.279988460001</v>
      </c>
      <c r="AH29" s="25">
        <v>12910.279988460001</v>
      </c>
      <c r="AI29" s="25">
        <v>12910.279988460001</v>
      </c>
      <c r="AJ29" s="25">
        <v>12910.279988460001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</row>
    <row r="30" spans="1:45" ht="16.5" hidden="1" x14ac:dyDescent="0.15">
      <c r="A30" s="9">
        <v>28</v>
      </c>
      <c r="B30" s="9" t="s">
        <v>34</v>
      </c>
      <c r="C30" s="15" t="s">
        <v>129</v>
      </c>
      <c r="D30" s="15" t="s">
        <v>130</v>
      </c>
      <c r="E30" s="9" t="s">
        <v>131</v>
      </c>
      <c r="F30" s="9" t="s">
        <v>37</v>
      </c>
      <c r="G30" s="9" t="s">
        <v>87</v>
      </c>
      <c r="H30" s="16" t="s">
        <v>132</v>
      </c>
      <c r="I30" s="22" t="s">
        <v>102</v>
      </c>
      <c r="J30" s="9" t="s">
        <v>64</v>
      </c>
      <c r="K30" s="9">
        <v>41.74</v>
      </c>
      <c r="L30" s="20">
        <v>43525</v>
      </c>
      <c r="M30" s="20">
        <v>44255</v>
      </c>
      <c r="N30" s="20">
        <v>44255</v>
      </c>
      <c r="O30" s="20"/>
      <c r="P30" s="20">
        <v>43525</v>
      </c>
      <c r="Q30" s="20">
        <v>43889</v>
      </c>
      <c r="R30" s="24">
        <v>245</v>
      </c>
      <c r="S30" s="25"/>
      <c r="T30" s="25"/>
      <c r="U30" s="25">
        <v>10226.299999999999</v>
      </c>
      <c r="V30" s="25">
        <v>10226.299999999999</v>
      </c>
      <c r="W30" s="25">
        <v>10226.299999999999</v>
      </c>
      <c r="X30" s="25">
        <v>10226.299999999999</v>
      </c>
      <c r="Y30" s="25">
        <v>10226.299999999999</v>
      </c>
      <c r="Z30" s="25">
        <v>10226.299999999999</v>
      </c>
      <c r="AA30" s="25">
        <v>10226.299999999999</v>
      </c>
      <c r="AB30" s="25">
        <v>10226.299999999999</v>
      </c>
      <c r="AC30" s="25">
        <v>10226.299999999999</v>
      </c>
      <c r="AD30" s="25">
        <v>10226.299999999999</v>
      </c>
      <c r="AE30" s="25">
        <v>0</v>
      </c>
      <c r="AF30" s="25">
        <v>0</v>
      </c>
      <c r="AG30" s="25">
        <v>10226.299999999999</v>
      </c>
      <c r="AH30" s="25">
        <v>10226.299999999999</v>
      </c>
      <c r="AI30" s="25">
        <v>10226.299999999999</v>
      </c>
      <c r="AJ30" s="25">
        <v>10226.299999999999</v>
      </c>
      <c r="AK30" s="25">
        <v>10226.299999999999</v>
      </c>
      <c r="AL30" s="25">
        <v>10226.299999999999</v>
      </c>
      <c r="AM30" s="25">
        <v>10226.299999999999</v>
      </c>
      <c r="AN30" s="25">
        <v>10226.299999999999</v>
      </c>
      <c r="AO30" s="25">
        <v>10226.299999999999</v>
      </c>
      <c r="AP30" s="25">
        <v>10226.299999999999</v>
      </c>
    </row>
    <row r="31" spans="1:45" ht="16.5" hidden="1" x14ac:dyDescent="0.15">
      <c r="A31" s="9">
        <v>29</v>
      </c>
      <c r="B31" s="9" t="s">
        <v>34</v>
      </c>
      <c r="C31" s="15" t="s">
        <v>133</v>
      </c>
      <c r="D31" s="15" t="s">
        <v>886</v>
      </c>
      <c r="E31" s="9" t="s">
        <v>135</v>
      </c>
      <c r="F31" s="9" t="s">
        <v>37</v>
      </c>
      <c r="G31" s="9" t="s">
        <v>87</v>
      </c>
      <c r="H31" s="9" t="s">
        <v>46</v>
      </c>
      <c r="I31" s="9" t="s">
        <v>40</v>
      </c>
      <c r="J31" s="9" t="s">
        <v>64</v>
      </c>
      <c r="K31" s="9">
        <v>114.31</v>
      </c>
      <c r="L31" s="20">
        <v>43525</v>
      </c>
      <c r="M31" s="20">
        <v>44255</v>
      </c>
      <c r="N31" s="20">
        <v>44255</v>
      </c>
      <c r="O31" s="20"/>
      <c r="P31" s="20">
        <v>43525</v>
      </c>
      <c r="Q31" s="20">
        <v>43889</v>
      </c>
      <c r="R31" s="24">
        <v>235</v>
      </c>
      <c r="S31" s="25"/>
      <c r="T31" s="25"/>
      <c r="U31" s="25">
        <v>26862.85</v>
      </c>
      <c r="V31" s="25">
        <v>26862.85</v>
      </c>
      <c r="W31" s="25">
        <v>26862.85</v>
      </c>
      <c r="X31" s="25">
        <v>26862.85</v>
      </c>
      <c r="Y31" s="25">
        <v>26862.85</v>
      </c>
      <c r="Z31" s="25">
        <v>26862.85</v>
      </c>
      <c r="AA31" s="25">
        <v>26862.85</v>
      </c>
      <c r="AB31" s="25">
        <v>26862.85</v>
      </c>
      <c r="AC31" s="25">
        <v>26862.85</v>
      </c>
      <c r="AD31" s="25">
        <v>26862.85</v>
      </c>
      <c r="AE31" s="25">
        <v>0</v>
      </c>
      <c r="AF31" s="25">
        <v>0</v>
      </c>
      <c r="AG31" s="25">
        <v>26862.85</v>
      </c>
      <c r="AH31" s="25">
        <v>26862.85</v>
      </c>
      <c r="AI31" s="25">
        <v>26862.85</v>
      </c>
      <c r="AJ31" s="25">
        <v>26862.85</v>
      </c>
      <c r="AK31" s="25">
        <v>26862.85</v>
      </c>
      <c r="AL31" s="25">
        <v>26862.85</v>
      </c>
      <c r="AM31" s="25">
        <v>26862.85</v>
      </c>
      <c r="AN31" s="25">
        <v>26862.85</v>
      </c>
      <c r="AO31" s="25">
        <v>26862.85</v>
      </c>
      <c r="AP31" s="25">
        <v>26862.85</v>
      </c>
    </row>
    <row r="32" spans="1:45" ht="16.5" hidden="1" x14ac:dyDescent="0.15">
      <c r="A32" s="9">
        <v>30</v>
      </c>
      <c r="B32" s="9" t="s">
        <v>42</v>
      </c>
      <c r="C32" s="15" t="s">
        <v>136</v>
      </c>
      <c r="D32" s="15" t="s">
        <v>137</v>
      </c>
      <c r="E32" s="9" t="s">
        <v>138</v>
      </c>
      <c r="F32" s="9" t="s">
        <v>37</v>
      </c>
      <c r="G32" s="9" t="s">
        <v>87</v>
      </c>
      <c r="H32" s="9" t="s">
        <v>39</v>
      </c>
      <c r="I32" s="9" t="s">
        <v>40</v>
      </c>
      <c r="J32" s="9" t="s">
        <v>41</v>
      </c>
      <c r="K32" s="9">
        <v>211.74</v>
      </c>
      <c r="L32" s="20">
        <v>42637</v>
      </c>
      <c r="M32" s="20">
        <v>43639</v>
      </c>
      <c r="N32" s="20">
        <v>43639</v>
      </c>
      <c r="O32" s="21"/>
      <c r="P32" s="20">
        <v>43367</v>
      </c>
      <c r="Q32" s="20">
        <v>43639</v>
      </c>
      <c r="R32" s="24">
        <v>200.360017</v>
      </c>
      <c r="S32" s="25">
        <v>42424.23</v>
      </c>
      <c r="T32" s="25">
        <v>42424.23</v>
      </c>
      <c r="U32" s="25">
        <v>42424.23</v>
      </c>
      <c r="V32" s="25">
        <v>42424.23</v>
      </c>
      <c r="W32" s="25">
        <v>42424.23</v>
      </c>
      <c r="X32" s="25">
        <v>32525.24</v>
      </c>
      <c r="Y32" s="25"/>
      <c r="Z32" s="25"/>
      <c r="AA32" s="25"/>
      <c r="AB32" s="25"/>
      <c r="AC32" s="25"/>
      <c r="AD32" s="25"/>
      <c r="AE32" s="25">
        <v>42424.23</v>
      </c>
      <c r="AF32" s="25">
        <v>42424.23</v>
      </c>
      <c r="AG32" s="25">
        <v>42424.23</v>
      </c>
      <c r="AH32" s="25">
        <v>42424.23</v>
      </c>
      <c r="AI32" s="25">
        <v>42424.23</v>
      </c>
      <c r="AJ32" s="25">
        <v>32525.24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</row>
    <row r="33" spans="1:45" ht="16.5" hidden="1" x14ac:dyDescent="0.15">
      <c r="A33" s="9">
        <v>31</v>
      </c>
      <c r="B33" s="9" t="s">
        <v>42</v>
      </c>
      <c r="C33" s="15" t="s">
        <v>139</v>
      </c>
      <c r="D33" s="17" t="s">
        <v>140</v>
      </c>
      <c r="E33" s="9" t="s">
        <v>141</v>
      </c>
      <c r="F33" s="9" t="s">
        <v>37</v>
      </c>
      <c r="G33" s="9" t="s">
        <v>87</v>
      </c>
      <c r="H33" s="9" t="s">
        <v>46</v>
      </c>
      <c r="I33" s="9" t="s">
        <v>40</v>
      </c>
      <c r="J33" s="9" t="s">
        <v>47</v>
      </c>
      <c r="K33" s="9">
        <v>13.53</v>
      </c>
      <c r="L33" s="20">
        <v>42917</v>
      </c>
      <c r="M33" s="20">
        <v>43639</v>
      </c>
      <c r="N33" s="20">
        <v>43639</v>
      </c>
      <c r="O33" s="21"/>
      <c r="P33" s="20">
        <v>43282</v>
      </c>
      <c r="Q33" s="20">
        <v>43639</v>
      </c>
      <c r="R33" s="24">
        <v>420</v>
      </c>
      <c r="S33" s="25">
        <v>5682.6</v>
      </c>
      <c r="T33" s="25">
        <v>5682.6</v>
      </c>
      <c r="U33" s="25">
        <v>5682.6</v>
      </c>
      <c r="V33" s="25">
        <v>5682.6</v>
      </c>
      <c r="W33" s="25">
        <v>5682.6</v>
      </c>
      <c r="X33" s="25">
        <v>4356.66</v>
      </c>
      <c r="Y33" s="25"/>
      <c r="Z33" s="25"/>
      <c r="AA33" s="25"/>
      <c r="AB33" s="25"/>
      <c r="AC33" s="25"/>
      <c r="AD33" s="25"/>
      <c r="AE33" s="25">
        <v>5682.6</v>
      </c>
      <c r="AF33" s="25">
        <v>5682.6</v>
      </c>
      <c r="AG33" s="25">
        <v>5682.6</v>
      </c>
      <c r="AH33" s="25">
        <v>5682.6</v>
      </c>
      <c r="AI33" s="25">
        <v>5682.6</v>
      </c>
      <c r="AJ33" s="25">
        <v>4356.66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</row>
    <row r="34" spans="1:45" ht="16.5" hidden="1" x14ac:dyDescent="0.15">
      <c r="A34" s="9">
        <v>32</v>
      </c>
      <c r="B34" s="9" t="s">
        <v>34</v>
      </c>
      <c r="C34" s="15" t="s">
        <v>142</v>
      </c>
      <c r="D34" s="15" t="s">
        <v>143</v>
      </c>
      <c r="E34" s="9" t="s">
        <v>144</v>
      </c>
      <c r="F34" s="9" t="s">
        <v>37</v>
      </c>
      <c r="G34" s="9" t="s">
        <v>87</v>
      </c>
      <c r="H34" s="9" t="s">
        <v>46</v>
      </c>
      <c r="I34" s="9" t="s">
        <v>102</v>
      </c>
      <c r="J34" s="9" t="s">
        <v>64</v>
      </c>
      <c r="K34" s="9">
        <v>229.83</v>
      </c>
      <c r="L34" s="20">
        <v>42637</v>
      </c>
      <c r="M34" s="20">
        <v>44309</v>
      </c>
      <c r="N34" s="20">
        <v>44309</v>
      </c>
      <c r="O34" s="21"/>
      <c r="P34" s="20">
        <v>43367</v>
      </c>
      <c r="Q34" s="20">
        <v>43731</v>
      </c>
      <c r="R34" s="24">
        <v>198.449984</v>
      </c>
      <c r="S34" s="25">
        <v>45609.760000000002</v>
      </c>
      <c r="T34" s="25">
        <v>45609.760000000002</v>
      </c>
      <c r="U34" s="25">
        <v>45609.760000000002</v>
      </c>
      <c r="V34" s="25">
        <v>45609.760000000002</v>
      </c>
      <c r="W34" s="25">
        <v>45609.760000000002</v>
      </c>
      <c r="X34" s="25">
        <v>45609.760000000002</v>
      </c>
      <c r="Y34" s="25">
        <v>45609.760000000002</v>
      </c>
      <c r="Z34" s="25">
        <v>45609.760000000002</v>
      </c>
      <c r="AA34" s="25">
        <v>46141.74</v>
      </c>
      <c r="AB34" s="25">
        <v>47889.68</v>
      </c>
      <c r="AC34" s="25">
        <v>47889.68</v>
      </c>
      <c r="AD34" s="25">
        <v>47889.68</v>
      </c>
      <c r="AE34" s="25">
        <v>45609.760000000002</v>
      </c>
      <c r="AF34" s="25">
        <v>45609.760000000002</v>
      </c>
      <c r="AG34" s="25">
        <v>45609.760000000002</v>
      </c>
      <c r="AH34" s="25">
        <v>45609.760000000002</v>
      </c>
      <c r="AI34" s="25">
        <v>45609.760000000002</v>
      </c>
      <c r="AJ34" s="25">
        <v>45609.760000000002</v>
      </c>
      <c r="AK34" s="25">
        <v>45609.760000000002</v>
      </c>
      <c r="AL34" s="25">
        <v>45609.760000000002</v>
      </c>
      <c r="AM34" s="25">
        <v>46141.74</v>
      </c>
      <c r="AN34" s="25">
        <v>47889.68</v>
      </c>
      <c r="AO34" s="25">
        <v>47889.68</v>
      </c>
      <c r="AP34" s="25">
        <v>47889.68</v>
      </c>
    </row>
    <row r="35" spans="1:45" ht="16.5" hidden="1" x14ac:dyDescent="0.15">
      <c r="A35" s="9">
        <v>33</v>
      </c>
      <c r="B35" s="9" t="s">
        <v>34</v>
      </c>
      <c r="C35" s="15" t="s">
        <v>145</v>
      </c>
      <c r="D35" s="15" t="s">
        <v>146</v>
      </c>
      <c r="E35" s="9" t="s">
        <v>147</v>
      </c>
      <c r="F35" s="9" t="s">
        <v>37</v>
      </c>
      <c r="G35" s="9" t="s">
        <v>87</v>
      </c>
      <c r="H35" s="9" t="s">
        <v>46</v>
      </c>
      <c r="I35" s="9" t="s">
        <v>40</v>
      </c>
      <c r="J35" s="9" t="s">
        <v>64</v>
      </c>
      <c r="K35" s="9">
        <v>962.8</v>
      </c>
      <c r="L35" s="20">
        <v>42637</v>
      </c>
      <c r="M35" s="20">
        <v>45558</v>
      </c>
      <c r="N35" s="20">
        <v>45558</v>
      </c>
      <c r="O35" s="21"/>
      <c r="P35" s="20">
        <v>43367</v>
      </c>
      <c r="Q35" s="20">
        <v>43731</v>
      </c>
      <c r="R35" s="24">
        <v>77.174999999999997</v>
      </c>
      <c r="S35" s="25">
        <v>74304.09</v>
      </c>
      <c r="T35" s="25">
        <v>74304.09</v>
      </c>
      <c r="U35" s="25">
        <v>74304.09</v>
      </c>
      <c r="V35" s="25">
        <v>74304.09</v>
      </c>
      <c r="W35" s="25">
        <v>74304.09</v>
      </c>
      <c r="X35" s="25">
        <v>74304.09</v>
      </c>
      <c r="Y35" s="25">
        <v>74304.09</v>
      </c>
      <c r="Z35" s="25">
        <v>74304.09</v>
      </c>
      <c r="AA35" s="25">
        <v>75170.13</v>
      </c>
      <c r="AB35" s="25">
        <v>78015.679999999993</v>
      </c>
      <c r="AC35" s="25">
        <v>78015.679999999993</v>
      </c>
      <c r="AD35" s="25">
        <v>78015.679999999993</v>
      </c>
      <c r="AE35" s="25">
        <v>74304.09</v>
      </c>
      <c r="AF35" s="25">
        <v>74304.09</v>
      </c>
      <c r="AG35" s="25">
        <v>74304.09</v>
      </c>
      <c r="AH35" s="25">
        <v>74304.09</v>
      </c>
      <c r="AI35" s="25">
        <v>74304.09</v>
      </c>
      <c r="AJ35" s="25">
        <v>74304.09</v>
      </c>
      <c r="AK35" s="25">
        <v>74304.09</v>
      </c>
      <c r="AL35" s="25">
        <v>74304.09</v>
      </c>
      <c r="AM35" s="25">
        <v>75170.13</v>
      </c>
      <c r="AN35" s="25">
        <v>78015.679999999993</v>
      </c>
      <c r="AO35" s="25">
        <v>78015.679999999993</v>
      </c>
      <c r="AP35" s="25">
        <v>78015.679999999993</v>
      </c>
    </row>
    <row r="36" spans="1:45" ht="16.5" hidden="1" x14ac:dyDescent="0.15">
      <c r="A36" s="9">
        <v>34</v>
      </c>
      <c r="B36" s="9" t="s">
        <v>34</v>
      </c>
      <c r="C36" s="15" t="s">
        <v>148</v>
      </c>
      <c r="D36" s="15" t="s">
        <v>149</v>
      </c>
      <c r="E36" s="9" t="s">
        <v>150</v>
      </c>
      <c r="F36" s="9" t="s">
        <v>37</v>
      </c>
      <c r="G36" s="9" t="s">
        <v>87</v>
      </c>
      <c r="H36" s="9" t="s">
        <v>46</v>
      </c>
      <c r="I36" s="9" t="s">
        <v>40</v>
      </c>
      <c r="J36" s="9" t="s">
        <v>64</v>
      </c>
      <c r="K36" s="9">
        <v>319.81</v>
      </c>
      <c r="L36" s="20">
        <v>42637</v>
      </c>
      <c r="M36" s="20">
        <v>44309</v>
      </c>
      <c r="N36" s="20">
        <v>44309</v>
      </c>
      <c r="O36" s="21"/>
      <c r="P36" s="20">
        <v>43367</v>
      </c>
      <c r="Q36" s="20">
        <v>43731</v>
      </c>
      <c r="R36" s="24">
        <v>143.325005</v>
      </c>
      <c r="S36" s="25">
        <v>45836.77</v>
      </c>
      <c r="T36" s="25">
        <v>45836.77</v>
      </c>
      <c r="U36" s="25">
        <v>45836.77</v>
      </c>
      <c r="V36" s="25">
        <v>45836.77</v>
      </c>
      <c r="W36" s="25">
        <v>45836.77</v>
      </c>
      <c r="X36" s="25">
        <v>45836.77</v>
      </c>
      <c r="Y36" s="25">
        <v>45836.77</v>
      </c>
      <c r="Z36" s="25">
        <v>45836.77</v>
      </c>
      <c r="AA36" s="25">
        <v>46371.44</v>
      </c>
      <c r="AB36" s="25">
        <v>48128.21</v>
      </c>
      <c r="AC36" s="25">
        <v>48128.21</v>
      </c>
      <c r="AD36" s="25">
        <v>48128.21</v>
      </c>
      <c r="AE36" s="25">
        <v>45836.77</v>
      </c>
      <c r="AF36" s="25">
        <v>45836.77</v>
      </c>
      <c r="AG36" s="25">
        <v>45836.77</v>
      </c>
      <c r="AH36" s="25">
        <v>45836.77</v>
      </c>
      <c r="AI36" s="25">
        <v>45836.77</v>
      </c>
      <c r="AJ36" s="25">
        <v>45836.77</v>
      </c>
      <c r="AK36" s="25">
        <v>45836.77</v>
      </c>
      <c r="AL36" s="25">
        <v>45836.77</v>
      </c>
      <c r="AM36" s="25">
        <v>46371.44</v>
      </c>
      <c r="AN36" s="25">
        <v>48128.21</v>
      </c>
      <c r="AO36" s="25">
        <v>48128.21</v>
      </c>
      <c r="AP36" s="25">
        <v>48128.21</v>
      </c>
    </row>
    <row r="37" spans="1:45" ht="16.5" hidden="1" x14ac:dyDescent="0.15">
      <c r="A37" s="9">
        <v>35</v>
      </c>
      <c r="B37" s="9" t="s">
        <v>42</v>
      </c>
      <c r="C37" s="15" t="s">
        <v>151</v>
      </c>
      <c r="D37" s="15" t="s">
        <v>152</v>
      </c>
      <c r="E37" s="9" t="s">
        <v>153</v>
      </c>
      <c r="F37" s="9" t="s">
        <v>37</v>
      </c>
      <c r="G37" s="9" t="s">
        <v>87</v>
      </c>
      <c r="H37" s="9" t="s">
        <v>39</v>
      </c>
      <c r="I37" s="9" t="s">
        <v>40</v>
      </c>
      <c r="J37" s="9" t="s">
        <v>41</v>
      </c>
      <c r="K37" s="9">
        <v>83.31</v>
      </c>
      <c r="L37" s="20">
        <v>42637</v>
      </c>
      <c r="M37" s="20">
        <v>43639</v>
      </c>
      <c r="N37" s="20">
        <v>43639</v>
      </c>
      <c r="O37" s="21"/>
      <c r="P37" s="20">
        <v>43367</v>
      </c>
      <c r="Q37" s="20">
        <v>43639</v>
      </c>
      <c r="R37" s="24">
        <v>269.05005399999999</v>
      </c>
      <c r="S37" s="25">
        <v>22414.560000000001</v>
      </c>
      <c r="T37" s="25">
        <v>22414.560000000001</v>
      </c>
      <c r="U37" s="25">
        <v>22414.560000000001</v>
      </c>
      <c r="V37" s="25">
        <v>22414.560000000001</v>
      </c>
      <c r="W37" s="25">
        <v>22414.560000000001</v>
      </c>
      <c r="X37" s="25">
        <v>17184.5</v>
      </c>
      <c r="Y37" s="25"/>
      <c r="Z37" s="25"/>
      <c r="AA37" s="25"/>
      <c r="AB37" s="25"/>
      <c r="AC37" s="25"/>
      <c r="AD37" s="25"/>
      <c r="AE37" s="25">
        <v>22414.560000000001</v>
      </c>
      <c r="AF37" s="25">
        <v>22414.560000000001</v>
      </c>
      <c r="AG37" s="25">
        <v>22414.560000000001</v>
      </c>
      <c r="AH37" s="25">
        <v>22414.560000000001</v>
      </c>
      <c r="AI37" s="25">
        <v>22414.560000000001</v>
      </c>
      <c r="AJ37" s="25">
        <v>17184.5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</row>
    <row r="38" spans="1:45" ht="16.5" hidden="1" x14ac:dyDescent="0.15">
      <c r="A38" s="9">
        <v>36</v>
      </c>
      <c r="B38" s="9" t="s">
        <v>42</v>
      </c>
      <c r="C38" s="15" t="s">
        <v>154</v>
      </c>
      <c r="D38" s="15" t="s">
        <v>155</v>
      </c>
      <c r="E38" s="9" t="s">
        <v>156</v>
      </c>
      <c r="F38" s="9" t="s">
        <v>37</v>
      </c>
      <c r="G38" s="9" t="s">
        <v>87</v>
      </c>
      <c r="H38" s="9" t="s">
        <v>46</v>
      </c>
      <c r="I38" s="9" t="s">
        <v>40</v>
      </c>
      <c r="J38" s="9" t="s">
        <v>41</v>
      </c>
      <c r="K38" s="9">
        <v>40.71</v>
      </c>
      <c r="L38" s="20">
        <v>42637</v>
      </c>
      <c r="M38" s="20">
        <v>43639</v>
      </c>
      <c r="N38" s="20">
        <v>43639</v>
      </c>
      <c r="O38" s="21"/>
      <c r="P38" s="20">
        <v>43367</v>
      </c>
      <c r="Q38" s="20">
        <v>43639</v>
      </c>
      <c r="R38" s="24">
        <v>354.91992099999999</v>
      </c>
      <c r="S38" s="25">
        <v>14448.79</v>
      </c>
      <c r="T38" s="25">
        <v>14448.79</v>
      </c>
      <c r="U38" s="25">
        <v>14448.79</v>
      </c>
      <c r="V38" s="25">
        <v>14448.79</v>
      </c>
      <c r="W38" s="25">
        <v>14448.79</v>
      </c>
      <c r="X38" s="25">
        <v>11077.41</v>
      </c>
      <c r="Y38" s="25"/>
      <c r="Z38" s="25"/>
      <c r="AA38" s="25"/>
      <c r="AB38" s="25"/>
      <c r="AC38" s="25"/>
      <c r="AD38" s="25"/>
      <c r="AE38" s="25">
        <v>14448.79</v>
      </c>
      <c r="AF38" s="25">
        <v>14448.79</v>
      </c>
      <c r="AG38" s="25">
        <v>14448.79</v>
      </c>
      <c r="AH38" s="25">
        <v>14448.79</v>
      </c>
      <c r="AI38" s="25">
        <v>14448.79</v>
      </c>
      <c r="AJ38" s="25">
        <v>11077.41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</row>
    <row r="39" spans="1:45" ht="16.5" hidden="1" x14ac:dyDescent="0.15">
      <c r="A39" s="9">
        <v>37</v>
      </c>
      <c r="B39" s="9" t="s">
        <v>34</v>
      </c>
      <c r="C39" s="15" t="s">
        <v>157</v>
      </c>
      <c r="D39" s="15" t="s">
        <v>158</v>
      </c>
      <c r="E39" s="9" t="s">
        <v>159</v>
      </c>
      <c r="F39" s="9" t="s">
        <v>37</v>
      </c>
      <c r="G39" s="9" t="s">
        <v>87</v>
      </c>
      <c r="H39" s="9" t="s">
        <v>46</v>
      </c>
      <c r="I39" s="9" t="s">
        <v>102</v>
      </c>
      <c r="J39" s="9" t="s">
        <v>64</v>
      </c>
      <c r="K39" s="9">
        <v>250.93</v>
      </c>
      <c r="L39" s="20">
        <v>42637</v>
      </c>
      <c r="M39" s="20">
        <v>44309</v>
      </c>
      <c r="N39" s="20">
        <v>44309</v>
      </c>
      <c r="O39" s="21"/>
      <c r="P39" s="20">
        <v>43367</v>
      </c>
      <c r="Q39" s="20">
        <v>43731</v>
      </c>
      <c r="R39" s="24">
        <v>198.450005</v>
      </c>
      <c r="S39" s="25">
        <v>49797.06</v>
      </c>
      <c r="T39" s="25">
        <v>49797.06</v>
      </c>
      <c r="U39" s="25">
        <v>49797.06</v>
      </c>
      <c r="V39" s="25">
        <v>49797.06</v>
      </c>
      <c r="W39" s="25">
        <v>49797.06</v>
      </c>
      <c r="X39" s="25">
        <v>49797.06</v>
      </c>
      <c r="Y39" s="25">
        <v>49797.06</v>
      </c>
      <c r="Z39" s="25">
        <v>49797.06</v>
      </c>
      <c r="AA39" s="25">
        <v>50377.88</v>
      </c>
      <c r="AB39" s="25">
        <v>52286.28</v>
      </c>
      <c r="AC39" s="25">
        <v>52286.28</v>
      </c>
      <c r="AD39" s="25">
        <v>52286.28</v>
      </c>
      <c r="AE39" s="25">
        <v>49797.06</v>
      </c>
      <c r="AF39" s="25">
        <v>49797.06</v>
      </c>
      <c r="AG39" s="25">
        <v>49797.06</v>
      </c>
      <c r="AH39" s="25">
        <v>49797.06</v>
      </c>
      <c r="AI39" s="25">
        <v>49797.06</v>
      </c>
      <c r="AJ39" s="25">
        <v>49797.06</v>
      </c>
      <c r="AK39" s="25">
        <v>49797.06</v>
      </c>
      <c r="AL39" s="25">
        <v>49797.06</v>
      </c>
      <c r="AM39" s="25">
        <v>50377.88</v>
      </c>
      <c r="AN39" s="25">
        <v>52286.28</v>
      </c>
      <c r="AO39" s="25">
        <v>52286.28</v>
      </c>
      <c r="AP39" s="25">
        <v>52286.28</v>
      </c>
    </row>
    <row r="40" spans="1:45" ht="16.5" hidden="1" x14ac:dyDescent="0.15">
      <c r="A40" s="9">
        <v>38</v>
      </c>
      <c r="B40" s="9" t="s">
        <v>34</v>
      </c>
      <c r="C40" s="15" t="s">
        <v>109</v>
      </c>
      <c r="D40" s="17" t="s">
        <v>160</v>
      </c>
      <c r="E40" s="9">
        <v>2033</v>
      </c>
      <c r="F40" s="9" t="s">
        <v>37</v>
      </c>
      <c r="G40" s="9" t="s">
        <v>87</v>
      </c>
      <c r="H40" s="9" t="s">
        <v>39</v>
      </c>
      <c r="I40" s="9" t="s">
        <v>40</v>
      </c>
      <c r="J40" s="9" t="s">
        <v>41</v>
      </c>
      <c r="K40" s="9">
        <v>82.83</v>
      </c>
      <c r="L40" s="20">
        <v>43556</v>
      </c>
      <c r="M40" s="20">
        <v>44651</v>
      </c>
      <c r="N40" s="20">
        <v>44651</v>
      </c>
      <c r="O40" s="20"/>
      <c r="P40" s="20">
        <v>43556</v>
      </c>
      <c r="Q40" s="20">
        <v>43921</v>
      </c>
      <c r="R40" s="24">
        <v>303</v>
      </c>
      <c r="S40" s="25"/>
      <c r="T40" s="25"/>
      <c r="U40" s="25"/>
      <c r="V40" s="25">
        <v>25097.49</v>
      </c>
      <c r="W40" s="25">
        <v>25097.49</v>
      </c>
      <c r="X40" s="25">
        <v>25097.49</v>
      </c>
      <c r="Y40" s="25">
        <v>25097.49</v>
      </c>
      <c r="Z40" s="25">
        <v>25097.49</v>
      </c>
      <c r="AA40" s="25">
        <v>25097.49</v>
      </c>
      <c r="AB40" s="25">
        <v>25097.49</v>
      </c>
      <c r="AC40" s="25">
        <v>25097.49</v>
      </c>
      <c r="AD40" s="25">
        <v>25097.49</v>
      </c>
      <c r="AE40" s="25">
        <v>0</v>
      </c>
      <c r="AF40" s="25">
        <v>0</v>
      </c>
      <c r="AG40" s="25">
        <v>0</v>
      </c>
      <c r="AH40" s="25">
        <v>25097.49</v>
      </c>
      <c r="AI40" s="25">
        <v>25097.49</v>
      </c>
      <c r="AJ40" s="25">
        <v>25097.49</v>
      </c>
      <c r="AK40" s="25">
        <v>25097.49</v>
      </c>
      <c r="AL40" s="25">
        <v>25097.49</v>
      </c>
      <c r="AM40" s="25">
        <v>25097.49</v>
      </c>
      <c r="AN40" s="25">
        <v>25097.49</v>
      </c>
      <c r="AO40" s="25">
        <v>25097.49</v>
      </c>
      <c r="AP40" s="25">
        <v>25097.49</v>
      </c>
    </row>
    <row r="41" spans="1:45" ht="16.5" hidden="1" x14ac:dyDescent="0.15">
      <c r="A41" s="9">
        <v>39</v>
      </c>
      <c r="B41" s="16" t="s">
        <v>42</v>
      </c>
      <c r="C41" s="15" t="s">
        <v>161</v>
      </c>
      <c r="D41" s="15" t="s">
        <v>162</v>
      </c>
      <c r="E41" s="9" t="s">
        <v>163</v>
      </c>
      <c r="F41" s="9" t="s">
        <v>37</v>
      </c>
      <c r="G41" s="9" t="s">
        <v>87</v>
      </c>
      <c r="H41" s="9" t="s">
        <v>39</v>
      </c>
      <c r="I41" s="9" t="s">
        <v>40</v>
      </c>
      <c r="J41" s="9" t="s">
        <v>47</v>
      </c>
      <c r="K41" s="9">
        <v>57.67</v>
      </c>
      <c r="L41" s="20">
        <v>43040</v>
      </c>
      <c r="M41" s="20">
        <v>44043</v>
      </c>
      <c r="N41" s="20">
        <v>43585</v>
      </c>
      <c r="O41" s="21"/>
      <c r="P41" s="20">
        <v>43405</v>
      </c>
      <c r="Q41" s="20">
        <v>43769</v>
      </c>
      <c r="R41" s="24">
        <v>288.899947</v>
      </c>
      <c r="S41" s="25">
        <v>16660.86</v>
      </c>
      <c r="T41" s="25">
        <v>16660.86</v>
      </c>
      <c r="U41" s="25">
        <v>16660.86</v>
      </c>
      <c r="V41" s="25">
        <v>16660.86</v>
      </c>
      <c r="W41" s="25"/>
      <c r="X41" s="25"/>
      <c r="Y41" s="25"/>
      <c r="Z41" s="25"/>
      <c r="AA41" s="25"/>
      <c r="AB41" s="25"/>
      <c r="AC41" s="25"/>
      <c r="AD41" s="25"/>
      <c r="AE41" s="25">
        <v>16660.86</v>
      </c>
      <c r="AF41" s="25">
        <v>16660.86</v>
      </c>
      <c r="AG41" s="25">
        <v>16660.86</v>
      </c>
      <c r="AH41" s="25">
        <v>16660.86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</row>
    <row r="42" spans="1:45" ht="16.5" hidden="1" x14ac:dyDescent="0.15">
      <c r="A42" s="9">
        <v>40</v>
      </c>
      <c r="B42" s="9" t="s">
        <v>34</v>
      </c>
      <c r="C42" s="15" t="s">
        <v>164</v>
      </c>
      <c r="D42" s="15" t="s">
        <v>165</v>
      </c>
      <c r="E42" s="9" t="s">
        <v>166</v>
      </c>
      <c r="F42" s="9" t="s">
        <v>37</v>
      </c>
      <c r="G42" s="9" t="s">
        <v>87</v>
      </c>
      <c r="H42" s="9" t="s">
        <v>39</v>
      </c>
      <c r="I42" s="9" t="s">
        <v>40</v>
      </c>
      <c r="J42" s="9" t="s">
        <v>47</v>
      </c>
      <c r="K42" s="9">
        <v>105</v>
      </c>
      <c r="L42" s="20">
        <v>43160</v>
      </c>
      <c r="M42" s="20">
        <v>44165</v>
      </c>
      <c r="N42" s="20">
        <v>44165</v>
      </c>
      <c r="O42" s="21">
        <f>R42*K42*10</f>
        <v>168525</v>
      </c>
      <c r="P42" s="20">
        <v>43525</v>
      </c>
      <c r="Q42" s="20">
        <v>43889</v>
      </c>
      <c r="R42" s="24">
        <v>160.5</v>
      </c>
      <c r="S42" s="25"/>
      <c r="T42" s="25"/>
      <c r="U42" s="25">
        <v>16852.5</v>
      </c>
      <c r="V42" s="25">
        <v>16852.5</v>
      </c>
      <c r="W42" s="25">
        <v>16852.5</v>
      </c>
      <c r="X42" s="25">
        <v>16852.5</v>
      </c>
      <c r="Y42" s="25">
        <v>16852.5</v>
      </c>
      <c r="Z42" s="25">
        <v>16852.5</v>
      </c>
      <c r="AA42" s="25">
        <v>16852.5</v>
      </c>
      <c r="AB42" s="25">
        <v>16852.5</v>
      </c>
      <c r="AC42" s="25">
        <v>16852.5</v>
      </c>
      <c r="AD42" s="25">
        <v>16852.5</v>
      </c>
      <c r="AE42" s="25">
        <v>0</v>
      </c>
      <c r="AF42" s="25">
        <v>0</v>
      </c>
      <c r="AG42" s="25">
        <v>16852.5</v>
      </c>
      <c r="AH42" s="25">
        <v>16852.5</v>
      </c>
      <c r="AI42" s="25">
        <v>16852.5</v>
      </c>
      <c r="AJ42" s="25">
        <v>16852.5</v>
      </c>
      <c r="AK42" s="25">
        <v>16852.5</v>
      </c>
      <c r="AL42" s="25">
        <v>16852.5</v>
      </c>
      <c r="AM42" s="25">
        <v>16852.5</v>
      </c>
      <c r="AN42" s="25">
        <v>16852.5</v>
      </c>
      <c r="AO42" s="25">
        <v>16852.5</v>
      </c>
      <c r="AP42" s="25">
        <v>16852.5</v>
      </c>
    </row>
    <row r="43" spans="1:45" ht="16.5" hidden="1" x14ac:dyDescent="0.15">
      <c r="A43" s="9">
        <v>41</v>
      </c>
      <c r="B43" s="9" t="s">
        <v>42</v>
      </c>
      <c r="C43" s="15" t="s">
        <v>167</v>
      </c>
      <c r="D43" s="15" t="s">
        <v>168</v>
      </c>
      <c r="E43" s="9">
        <v>2075</v>
      </c>
      <c r="F43" s="16" t="s">
        <v>57</v>
      </c>
      <c r="G43" s="9" t="s">
        <v>87</v>
      </c>
      <c r="H43" s="9" t="s">
        <v>39</v>
      </c>
      <c r="I43" s="9" t="s">
        <v>40</v>
      </c>
      <c r="J43" s="9" t="s">
        <v>41</v>
      </c>
      <c r="K43" s="9">
        <v>109.02</v>
      </c>
      <c r="L43" s="20">
        <v>42637</v>
      </c>
      <c r="M43" s="20">
        <v>43639</v>
      </c>
      <c r="N43" s="20">
        <v>43639</v>
      </c>
      <c r="O43" s="21"/>
      <c r="P43" s="20">
        <v>43367</v>
      </c>
      <c r="Q43" s="20">
        <v>43639</v>
      </c>
      <c r="R43" s="24">
        <v>274.78003999999999</v>
      </c>
      <c r="S43" s="25">
        <v>29956.52</v>
      </c>
      <c r="T43" s="25">
        <v>29956.52</v>
      </c>
      <c r="U43" s="25">
        <v>29956.52</v>
      </c>
      <c r="V43" s="25">
        <v>29956.52</v>
      </c>
      <c r="W43" s="25">
        <v>29956.52</v>
      </c>
      <c r="X43" s="25">
        <v>22966.67</v>
      </c>
      <c r="Y43" s="25"/>
      <c r="Z43" s="25"/>
      <c r="AA43" s="25"/>
      <c r="AB43" s="25"/>
      <c r="AC43" s="25"/>
      <c r="AD43" s="25"/>
      <c r="AE43" s="25">
        <v>29956.52</v>
      </c>
      <c r="AF43" s="25">
        <v>29956.52</v>
      </c>
      <c r="AG43" s="25">
        <v>29956.52</v>
      </c>
      <c r="AH43" s="25">
        <v>29956.52</v>
      </c>
      <c r="AI43" s="25">
        <v>29956.52</v>
      </c>
      <c r="AJ43" s="25">
        <v>22966.67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</row>
    <row r="44" spans="1:45" ht="16.5" x14ac:dyDescent="0.15">
      <c r="A44" s="9">
        <v>42</v>
      </c>
      <c r="B44" s="9" t="s">
        <v>42</v>
      </c>
      <c r="C44" s="15" t="s">
        <v>169</v>
      </c>
      <c r="D44" s="17" t="s">
        <v>170</v>
      </c>
      <c r="E44" s="9" t="s">
        <v>171</v>
      </c>
      <c r="F44" s="9" t="s">
        <v>37</v>
      </c>
      <c r="G44" s="9" t="s">
        <v>87</v>
      </c>
      <c r="H44" s="9" t="s">
        <v>39</v>
      </c>
      <c r="I44" s="9" t="s">
        <v>40</v>
      </c>
      <c r="J44" s="9" t="s">
        <v>53</v>
      </c>
      <c r="K44" s="9">
        <v>274.81</v>
      </c>
      <c r="L44" s="20">
        <v>42637</v>
      </c>
      <c r="M44" s="20">
        <v>43639</v>
      </c>
      <c r="N44" s="20">
        <v>43639</v>
      </c>
      <c r="O44" s="21"/>
      <c r="P44" s="20">
        <v>43367</v>
      </c>
      <c r="Q44" s="20">
        <v>43639</v>
      </c>
      <c r="R44" s="24">
        <v>223.259997</v>
      </c>
      <c r="S44" s="25">
        <v>61354.080000000002</v>
      </c>
      <c r="T44" s="25">
        <v>61354.080000000002</v>
      </c>
      <c r="U44" s="25">
        <v>61354.080000000002</v>
      </c>
      <c r="V44" s="25">
        <v>61354.080000000002</v>
      </c>
      <c r="W44" s="25">
        <v>61354.080000000002</v>
      </c>
      <c r="X44" s="25">
        <v>47038.13</v>
      </c>
      <c r="Y44" s="25"/>
      <c r="Z44" s="25"/>
      <c r="AA44" s="25"/>
      <c r="AB44" s="25"/>
      <c r="AC44" s="25"/>
      <c r="AD44" s="25"/>
      <c r="AE44" s="25">
        <v>61354.080000000002</v>
      </c>
      <c r="AF44" s="25">
        <v>61354.080000000002</v>
      </c>
      <c r="AG44" s="25">
        <v>61354.080000000002</v>
      </c>
      <c r="AH44" s="25">
        <v>61354.080000000002</v>
      </c>
      <c r="AI44" s="25">
        <v>61354.080000000002</v>
      </c>
      <c r="AJ44" s="25">
        <v>47038.13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R44" s="43">
        <f>AH44*12</f>
        <v>736248.96</v>
      </c>
      <c r="AS44" s="46">
        <f>AR44/365/K44</f>
        <v>7.3400547227399446</v>
      </c>
    </row>
    <row r="45" spans="1:45" ht="16.5" hidden="1" x14ac:dyDescent="0.15">
      <c r="A45" s="9">
        <v>43</v>
      </c>
      <c r="B45" s="9" t="s">
        <v>34</v>
      </c>
      <c r="C45" s="15" t="s">
        <v>172</v>
      </c>
      <c r="D45" s="15" t="s">
        <v>173</v>
      </c>
      <c r="E45" s="9" t="s">
        <v>174</v>
      </c>
      <c r="F45" s="9" t="s">
        <v>175</v>
      </c>
      <c r="G45" s="9" t="s">
        <v>87</v>
      </c>
      <c r="H45" s="9" t="s">
        <v>46</v>
      </c>
      <c r="I45" s="22" t="s">
        <v>102</v>
      </c>
      <c r="J45" s="9" t="s">
        <v>64</v>
      </c>
      <c r="K45" s="9">
        <v>1342.53</v>
      </c>
      <c r="L45" s="20">
        <v>42637</v>
      </c>
      <c r="M45" s="20">
        <v>45558</v>
      </c>
      <c r="N45" s="20">
        <v>45558</v>
      </c>
      <c r="O45" s="21"/>
      <c r="P45" s="20">
        <v>43367</v>
      </c>
      <c r="Q45" s="20">
        <v>43731</v>
      </c>
      <c r="R45" s="24">
        <v>89.249998000000005</v>
      </c>
      <c r="S45" s="25">
        <v>119820.8</v>
      </c>
      <c r="T45" s="25">
        <v>119820.8</v>
      </c>
      <c r="U45" s="25">
        <v>119820.8</v>
      </c>
      <c r="V45" s="25">
        <v>119820.8</v>
      </c>
      <c r="W45" s="25">
        <v>119820.8</v>
      </c>
      <c r="X45" s="25">
        <v>119820.8</v>
      </c>
      <c r="Y45" s="25">
        <v>119820.8</v>
      </c>
      <c r="Z45" s="25">
        <v>119820.8</v>
      </c>
      <c r="AA45" s="25">
        <v>121217.93</v>
      </c>
      <c r="AB45" s="25">
        <v>125808.49</v>
      </c>
      <c r="AC45" s="25">
        <v>125808.49</v>
      </c>
      <c r="AD45" s="25">
        <v>125808.49</v>
      </c>
      <c r="AE45" s="25">
        <v>119820.8</v>
      </c>
      <c r="AF45" s="25">
        <v>119820.8</v>
      </c>
      <c r="AG45" s="25">
        <v>119820.8</v>
      </c>
      <c r="AH45" s="25">
        <v>99850.666249999995</v>
      </c>
      <c r="AI45" s="25">
        <v>99850.666249999995</v>
      </c>
      <c r="AJ45" s="25">
        <v>119820.8</v>
      </c>
      <c r="AK45" s="25">
        <v>119820.8</v>
      </c>
      <c r="AL45" s="25">
        <v>119820.8</v>
      </c>
      <c r="AM45" s="25">
        <v>121217.93</v>
      </c>
      <c r="AN45" s="25">
        <v>125808.49</v>
      </c>
      <c r="AO45" s="25">
        <v>125808.49</v>
      </c>
      <c r="AP45" s="25">
        <v>125808.49</v>
      </c>
    </row>
    <row r="46" spans="1:45" ht="16.5" hidden="1" x14ac:dyDescent="0.15">
      <c r="A46" s="9">
        <v>44</v>
      </c>
      <c r="B46" s="9" t="s">
        <v>42</v>
      </c>
      <c r="C46" s="15" t="s">
        <v>176</v>
      </c>
      <c r="D46" s="15" t="s">
        <v>177</v>
      </c>
      <c r="E46" s="9" t="s">
        <v>178</v>
      </c>
      <c r="F46" s="9" t="s">
        <v>37</v>
      </c>
      <c r="G46" s="9" t="s">
        <v>87</v>
      </c>
      <c r="H46" s="9" t="s">
        <v>179</v>
      </c>
      <c r="I46" s="9" t="s">
        <v>40</v>
      </c>
      <c r="J46" s="9" t="s">
        <v>41</v>
      </c>
      <c r="K46" s="9">
        <v>96.37</v>
      </c>
      <c r="L46" s="20">
        <v>42637</v>
      </c>
      <c r="M46" s="20">
        <v>43639</v>
      </c>
      <c r="N46" s="20">
        <v>43639</v>
      </c>
      <c r="O46" s="21"/>
      <c r="P46" s="20">
        <v>43367</v>
      </c>
      <c r="Q46" s="20">
        <v>43639</v>
      </c>
      <c r="R46" s="24">
        <v>257.60257300000001</v>
      </c>
      <c r="S46" s="25">
        <v>24825.16</v>
      </c>
      <c r="T46" s="25">
        <v>24825.16</v>
      </c>
      <c r="U46" s="25">
        <v>24825.16</v>
      </c>
      <c r="V46" s="25">
        <v>24825.16</v>
      </c>
      <c r="W46" s="25">
        <v>24825.16</v>
      </c>
      <c r="X46" s="25">
        <v>19032.62</v>
      </c>
      <c r="Y46" s="25"/>
      <c r="Z46" s="25"/>
      <c r="AA46" s="25"/>
      <c r="AB46" s="25"/>
      <c r="AC46" s="25"/>
      <c r="AD46" s="25"/>
      <c r="AE46" s="25">
        <v>24825.16</v>
      </c>
      <c r="AF46" s="25">
        <v>24825.16</v>
      </c>
      <c r="AG46" s="25">
        <v>24825.16</v>
      </c>
      <c r="AH46" s="25">
        <v>24825.16</v>
      </c>
      <c r="AI46" s="25">
        <v>24825.16</v>
      </c>
      <c r="AJ46" s="25">
        <v>19032.62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</row>
    <row r="47" spans="1:45" ht="16.5" hidden="1" x14ac:dyDescent="0.15">
      <c r="A47" s="9">
        <v>45</v>
      </c>
      <c r="B47" s="9" t="s">
        <v>42</v>
      </c>
      <c r="C47" s="15" t="s">
        <v>84</v>
      </c>
      <c r="D47" s="15" t="s">
        <v>180</v>
      </c>
      <c r="E47" s="9" t="s">
        <v>181</v>
      </c>
      <c r="F47" s="9" t="s">
        <v>37</v>
      </c>
      <c r="G47" s="9" t="s">
        <v>87</v>
      </c>
      <c r="H47" s="9" t="s">
        <v>39</v>
      </c>
      <c r="I47" s="9" t="s">
        <v>40</v>
      </c>
      <c r="J47" s="9" t="s">
        <v>41</v>
      </c>
      <c r="K47" s="9">
        <v>167.49</v>
      </c>
      <c r="L47" s="20">
        <v>42826</v>
      </c>
      <c r="M47" s="20">
        <v>43639</v>
      </c>
      <c r="N47" s="20">
        <v>43639</v>
      </c>
      <c r="O47" s="21"/>
      <c r="P47" s="20">
        <v>43556</v>
      </c>
      <c r="Q47" s="20">
        <v>43639</v>
      </c>
      <c r="R47" s="24">
        <v>263.33</v>
      </c>
      <c r="S47" s="25">
        <v>44105.14</v>
      </c>
      <c r="T47" s="25">
        <v>44105.14</v>
      </c>
      <c r="U47" s="25">
        <v>44105.14</v>
      </c>
      <c r="V47" s="25">
        <v>44105.14</v>
      </c>
      <c r="W47" s="25">
        <v>44105.14</v>
      </c>
      <c r="X47" s="25">
        <v>33813.94</v>
      </c>
      <c r="Y47" s="25"/>
      <c r="Z47" s="25"/>
      <c r="AA47" s="25"/>
      <c r="AB47" s="25"/>
      <c r="AC47" s="25"/>
      <c r="AD47" s="25"/>
      <c r="AE47" s="25">
        <v>44105.14</v>
      </c>
      <c r="AF47" s="25">
        <v>44105.14</v>
      </c>
      <c r="AG47" s="25">
        <v>44105.14</v>
      </c>
      <c r="AH47" s="25">
        <v>44105.14</v>
      </c>
      <c r="AI47" s="25">
        <v>44105.14</v>
      </c>
      <c r="AJ47" s="25">
        <v>33813.94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</row>
    <row r="48" spans="1:45" ht="16.5" x14ac:dyDescent="0.15">
      <c r="A48" s="9">
        <v>46</v>
      </c>
      <c r="B48" s="9" t="s">
        <v>34</v>
      </c>
      <c r="C48" s="15" t="s">
        <v>72</v>
      </c>
      <c r="D48" s="15" t="s">
        <v>182</v>
      </c>
      <c r="E48" s="9" t="s">
        <v>183</v>
      </c>
      <c r="F48" s="9" t="s">
        <v>37</v>
      </c>
      <c r="G48" s="9" t="s">
        <v>87</v>
      </c>
      <c r="H48" s="9" t="s">
        <v>58</v>
      </c>
      <c r="I48" s="9" t="s">
        <v>40</v>
      </c>
      <c r="J48" s="9" t="s">
        <v>53</v>
      </c>
      <c r="K48" s="9">
        <v>192.64</v>
      </c>
      <c r="L48" s="20">
        <v>42637</v>
      </c>
      <c r="M48" s="20">
        <v>44462</v>
      </c>
      <c r="N48" s="20">
        <v>44462</v>
      </c>
      <c r="O48" s="21"/>
      <c r="P48" s="20">
        <v>43367</v>
      </c>
      <c r="Q48" s="20">
        <v>43731</v>
      </c>
      <c r="R48" s="26">
        <v>206.079993</v>
      </c>
      <c r="S48" s="25">
        <v>39699.25</v>
      </c>
      <c r="T48" s="25">
        <v>39699.25</v>
      </c>
      <c r="U48" s="25">
        <v>39699.25</v>
      </c>
      <c r="V48" s="25">
        <v>39699.25</v>
      </c>
      <c r="W48" s="25">
        <v>39699.25</v>
      </c>
      <c r="X48" s="25">
        <v>39699.25</v>
      </c>
      <c r="Y48" s="25">
        <v>39699.25</v>
      </c>
      <c r="Z48" s="25">
        <v>39699.25</v>
      </c>
      <c r="AA48" s="25">
        <v>40810.85</v>
      </c>
      <c r="AB48" s="25">
        <v>44463.24</v>
      </c>
      <c r="AC48" s="25">
        <v>44463.24</v>
      </c>
      <c r="AD48" s="25">
        <v>44463.24</v>
      </c>
      <c r="AE48" s="25">
        <v>39699.25</v>
      </c>
      <c r="AF48" s="25">
        <v>39699.25</v>
      </c>
      <c r="AG48" s="25">
        <v>39699.25</v>
      </c>
      <c r="AH48" s="25">
        <v>39699.25</v>
      </c>
      <c r="AI48" s="25">
        <v>39699.25</v>
      </c>
      <c r="AJ48" s="25">
        <v>39699.25</v>
      </c>
      <c r="AK48" s="25">
        <v>39699.25</v>
      </c>
      <c r="AL48" s="25">
        <v>39699.25</v>
      </c>
      <c r="AM48" s="25">
        <v>40810.85</v>
      </c>
      <c r="AN48" s="25">
        <v>44463.24</v>
      </c>
      <c r="AO48" s="25">
        <v>44463.24</v>
      </c>
      <c r="AP48" s="25">
        <v>44463.24</v>
      </c>
      <c r="AR48" s="43">
        <f t="shared" ref="AR48:AR49" si="2">AH48*12</f>
        <v>476391</v>
      </c>
      <c r="AS48" s="46">
        <f t="shared" ref="AS48:AS49" si="3">AR48/365/K48</f>
        <v>6.7752326719155338</v>
      </c>
    </row>
    <row r="49" spans="1:45" ht="16.5" x14ac:dyDescent="0.15">
      <c r="A49" s="9">
        <v>47</v>
      </c>
      <c r="B49" s="9" t="s">
        <v>42</v>
      </c>
      <c r="C49" s="15" t="s">
        <v>184</v>
      </c>
      <c r="D49" s="15" t="s">
        <v>185</v>
      </c>
      <c r="E49" s="9" t="s">
        <v>186</v>
      </c>
      <c r="F49" s="9" t="s">
        <v>37</v>
      </c>
      <c r="G49" s="9" t="s">
        <v>87</v>
      </c>
      <c r="H49" s="9" t="s">
        <v>39</v>
      </c>
      <c r="I49" s="9" t="s">
        <v>40</v>
      </c>
      <c r="J49" s="9" t="s">
        <v>53</v>
      </c>
      <c r="K49" s="9">
        <v>138.22</v>
      </c>
      <c r="L49" s="20">
        <v>42637</v>
      </c>
      <c r="M49" s="20">
        <v>43639</v>
      </c>
      <c r="N49" s="20">
        <v>43639</v>
      </c>
      <c r="O49" s="21"/>
      <c r="P49" s="20">
        <v>43367</v>
      </c>
      <c r="Q49" s="20">
        <v>43639</v>
      </c>
      <c r="R49" s="24">
        <v>297.67001800000003</v>
      </c>
      <c r="S49" s="25">
        <v>41143.949999999997</v>
      </c>
      <c r="T49" s="25">
        <v>41143.949999999997</v>
      </c>
      <c r="U49" s="25">
        <v>41143.949999999997</v>
      </c>
      <c r="V49" s="25">
        <v>41143.949999999997</v>
      </c>
      <c r="W49" s="25">
        <v>41143.949999999997</v>
      </c>
      <c r="X49" s="25">
        <v>31543.69</v>
      </c>
      <c r="Y49" s="25"/>
      <c r="Z49" s="25"/>
      <c r="AA49" s="25"/>
      <c r="AB49" s="25"/>
      <c r="AC49" s="25"/>
      <c r="AD49" s="25"/>
      <c r="AE49" s="25">
        <v>41143.949999999997</v>
      </c>
      <c r="AF49" s="25">
        <v>41143.949999999997</v>
      </c>
      <c r="AG49" s="25">
        <v>41143.949999999997</v>
      </c>
      <c r="AH49" s="25">
        <v>41143.949999999997</v>
      </c>
      <c r="AI49" s="25">
        <v>41143.949999999997</v>
      </c>
      <c r="AJ49" s="25">
        <v>31543.69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R49" s="43">
        <f t="shared" si="2"/>
        <v>493727.39999999997</v>
      </c>
      <c r="AS49" s="46">
        <f t="shared" si="3"/>
        <v>9.7864115773345244</v>
      </c>
    </row>
    <row r="50" spans="1:45" ht="16.5" hidden="1" x14ac:dyDescent="0.15">
      <c r="A50" s="9">
        <v>48</v>
      </c>
      <c r="B50" s="9" t="s">
        <v>42</v>
      </c>
      <c r="C50" s="15" t="s">
        <v>157</v>
      </c>
      <c r="D50" s="15" t="s">
        <v>187</v>
      </c>
      <c r="E50" s="9" t="s">
        <v>188</v>
      </c>
      <c r="F50" s="9" t="s">
        <v>37</v>
      </c>
      <c r="G50" s="9" t="s">
        <v>87</v>
      </c>
      <c r="H50" s="9" t="s">
        <v>46</v>
      </c>
      <c r="I50" s="9" t="s">
        <v>102</v>
      </c>
      <c r="J50" s="9" t="s">
        <v>64</v>
      </c>
      <c r="K50" s="9">
        <v>194.16</v>
      </c>
      <c r="L50" s="20">
        <v>42637</v>
      </c>
      <c r="M50" s="20">
        <v>43639</v>
      </c>
      <c r="N50" s="20">
        <v>43639</v>
      </c>
      <c r="O50" s="21"/>
      <c r="P50" s="20">
        <v>43367</v>
      </c>
      <c r="Q50" s="20">
        <v>43639</v>
      </c>
      <c r="R50" s="24">
        <v>209.47502</v>
      </c>
      <c r="S50" s="25">
        <v>40671.67</v>
      </c>
      <c r="T50" s="25">
        <v>40671.67</v>
      </c>
      <c r="U50" s="25">
        <v>40671.67</v>
      </c>
      <c r="V50" s="25">
        <v>40671.67</v>
      </c>
      <c r="W50" s="25">
        <v>40671.67</v>
      </c>
      <c r="X50" s="25">
        <v>31181.61</v>
      </c>
      <c r="Y50" s="25"/>
      <c r="Z50" s="25"/>
      <c r="AA50" s="25"/>
      <c r="AB50" s="25"/>
      <c r="AC50" s="25"/>
      <c r="AD50" s="25"/>
      <c r="AE50" s="25">
        <v>40671.67</v>
      </c>
      <c r="AF50" s="25">
        <v>40671.67</v>
      </c>
      <c r="AG50" s="25">
        <v>40671.67</v>
      </c>
      <c r="AH50" s="25">
        <v>40671.67</v>
      </c>
      <c r="AI50" s="25">
        <v>40671.67</v>
      </c>
      <c r="AJ50" s="25">
        <v>31181.61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</row>
    <row r="51" spans="1:45" ht="16.5" x14ac:dyDescent="0.15">
      <c r="A51" s="9">
        <v>49</v>
      </c>
      <c r="B51" s="9" t="s">
        <v>42</v>
      </c>
      <c r="C51" s="15" t="s">
        <v>189</v>
      </c>
      <c r="D51" s="15" t="s">
        <v>190</v>
      </c>
      <c r="E51" s="9" t="s">
        <v>191</v>
      </c>
      <c r="F51" s="9" t="s">
        <v>37</v>
      </c>
      <c r="G51" s="9" t="s">
        <v>87</v>
      </c>
      <c r="H51" s="9" t="s">
        <v>39</v>
      </c>
      <c r="I51" s="22" t="s">
        <v>40</v>
      </c>
      <c r="J51" s="9" t="s">
        <v>53</v>
      </c>
      <c r="K51" s="9">
        <v>132.38999999999999</v>
      </c>
      <c r="L51" s="20">
        <v>42637</v>
      </c>
      <c r="M51" s="20">
        <v>43639</v>
      </c>
      <c r="N51" s="20">
        <v>43639</v>
      </c>
      <c r="O51" s="21"/>
      <c r="P51" s="20">
        <v>43367</v>
      </c>
      <c r="Q51" s="20">
        <v>43639</v>
      </c>
      <c r="R51" s="24">
        <v>297.673993</v>
      </c>
      <c r="S51" s="25">
        <v>39409.06</v>
      </c>
      <c r="T51" s="25">
        <v>39409.06</v>
      </c>
      <c r="U51" s="25">
        <v>39409.06</v>
      </c>
      <c r="V51" s="25">
        <v>39409.06</v>
      </c>
      <c r="W51" s="25">
        <v>39409.06</v>
      </c>
      <c r="X51" s="25">
        <v>30213.61</v>
      </c>
      <c r="Y51" s="25"/>
      <c r="Z51" s="25"/>
      <c r="AA51" s="25"/>
      <c r="AB51" s="25"/>
      <c r="AC51" s="25"/>
      <c r="AD51" s="25"/>
      <c r="AE51" s="25">
        <v>39409.06</v>
      </c>
      <c r="AF51" s="25">
        <v>39409.06</v>
      </c>
      <c r="AG51" s="25">
        <v>39409.06</v>
      </c>
      <c r="AH51" s="25">
        <v>39409.06</v>
      </c>
      <c r="AI51" s="25">
        <v>39409.06</v>
      </c>
      <c r="AJ51" s="25">
        <v>30213.61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R51" s="43">
        <f>AH51*12</f>
        <v>472908.72</v>
      </c>
      <c r="AS51" s="46">
        <f>AR51/365/K51</f>
        <v>9.7865422521876528</v>
      </c>
    </row>
    <row r="52" spans="1:45" ht="16.5" hidden="1" x14ac:dyDescent="0.15">
      <c r="A52" s="9">
        <v>50</v>
      </c>
      <c r="B52" s="9" t="s">
        <v>34</v>
      </c>
      <c r="C52" s="15" t="s">
        <v>192</v>
      </c>
      <c r="D52" s="15" t="s">
        <v>193</v>
      </c>
      <c r="E52" s="9" t="s">
        <v>194</v>
      </c>
      <c r="F52" s="9" t="s">
        <v>37</v>
      </c>
      <c r="G52" s="9" t="s">
        <v>87</v>
      </c>
      <c r="H52" s="9" t="s">
        <v>46</v>
      </c>
      <c r="I52" s="9" t="s">
        <v>40</v>
      </c>
      <c r="J52" s="9" t="s">
        <v>41</v>
      </c>
      <c r="K52" s="9">
        <v>27.8</v>
      </c>
      <c r="L52" s="20">
        <v>43466</v>
      </c>
      <c r="M52" s="20">
        <v>43799</v>
      </c>
      <c r="N52" s="20">
        <v>43799</v>
      </c>
      <c r="O52" s="20"/>
      <c r="P52" s="20">
        <v>43466</v>
      </c>
      <c r="Q52" s="20">
        <v>43799</v>
      </c>
      <c r="R52" s="24">
        <v>420</v>
      </c>
      <c r="S52" s="25">
        <v>11676</v>
      </c>
      <c r="T52" s="25">
        <v>11676</v>
      </c>
      <c r="U52" s="25">
        <v>11676</v>
      </c>
      <c r="V52" s="25">
        <v>11676</v>
      </c>
      <c r="W52" s="25">
        <v>11676</v>
      </c>
      <c r="X52" s="25">
        <v>11676</v>
      </c>
      <c r="Y52" s="25">
        <v>11676</v>
      </c>
      <c r="Z52" s="25">
        <v>11676</v>
      </c>
      <c r="AA52" s="25">
        <v>11676</v>
      </c>
      <c r="AB52" s="25">
        <v>11676</v>
      </c>
      <c r="AC52" s="25">
        <v>11676</v>
      </c>
      <c r="AD52" s="25"/>
      <c r="AE52" s="25">
        <v>11676</v>
      </c>
      <c r="AF52" s="25">
        <v>11676</v>
      </c>
      <c r="AG52" s="25">
        <v>11676</v>
      </c>
      <c r="AH52" s="25">
        <v>11676</v>
      </c>
      <c r="AI52" s="25">
        <v>11676</v>
      </c>
      <c r="AJ52" s="25">
        <v>11676</v>
      </c>
      <c r="AK52" s="25">
        <v>11676</v>
      </c>
      <c r="AL52" s="25">
        <v>11676</v>
      </c>
      <c r="AM52" s="25">
        <v>11676</v>
      </c>
      <c r="AN52" s="25">
        <v>11676</v>
      </c>
      <c r="AO52" s="25">
        <v>11676</v>
      </c>
      <c r="AP52" s="25">
        <v>0</v>
      </c>
    </row>
    <row r="53" spans="1:45" ht="16.5" hidden="1" x14ac:dyDescent="0.15">
      <c r="A53" s="9">
        <v>51</v>
      </c>
      <c r="B53" s="9" t="s">
        <v>42</v>
      </c>
      <c r="C53" s="15" t="s">
        <v>195</v>
      </c>
      <c r="D53" s="15" t="s">
        <v>196</v>
      </c>
      <c r="E53" s="9" t="s">
        <v>197</v>
      </c>
      <c r="F53" s="9" t="s">
        <v>37</v>
      </c>
      <c r="G53" s="9" t="s">
        <v>87</v>
      </c>
      <c r="H53" s="9" t="s">
        <v>46</v>
      </c>
      <c r="I53" s="9" t="s">
        <v>40</v>
      </c>
      <c r="J53" s="9" t="s">
        <v>64</v>
      </c>
      <c r="K53" s="9">
        <v>183.6</v>
      </c>
      <c r="L53" s="20">
        <v>42637</v>
      </c>
      <c r="M53" s="20">
        <v>43639</v>
      </c>
      <c r="N53" s="20">
        <v>43639</v>
      </c>
      <c r="O53" s="21"/>
      <c r="P53" s="20">
        <v>43367</v>
      </c>
      <c r="Q53" s="20">
        <v>43639</v>
      </c>
      <c r="R53" s="24">
        <v>220.5</v>
      </c>
      <c r="S53" s="25">
        <v>40483.800000000003</v>
      </c>
      <c r="T53" s="25">
        <v>40483.800000000003</v>
      </c>
      <c r="U53" s="25">
        <v>40483.800000000003</v>
      </c>
      <c r="V53" s="25">
        <v>40483.800000000003</v>
      </c>
      <c r="W53" s="25">
        <v>40483.800000000003</v>
      </c>
      <c r="X53" s="25">
        <v>31037.58</v>
      </c>
      <c r="Y53" s="25"/>
      <c r="Z53" s="25"/>
      <c r="AA53" s="25"/>
      <c r="AB53" s="25"/>
      <c r="AC53" s="25"/>
      <c r="AD53" s="25"/>
      <c r="AE53" s="25">
        <v>40483.800000000003</v>
      </c>
      <c r="AF53" s="25">
        <v>40483.800000000003</v>
      </c>
      <c r="AG53" s="25">
        <v>40483.800000000003</v>
      </c>
      <c r="AH53" s="25">
        <v>40483.800000000003</v>
      </c>
      <c r="AI53" s="25">
        <v>40483.800000000003</v>
      </c>
      <c r="AJ53" s="25">
        <v>31037.58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</row>
    <row r="54" spans="1:45" ht="16.5" x14ac:dyDescent="0.15">
      <c r="A54" s="9">
        <v>52</v>
      </c>
      <c r="B54" s="16" t="s">
        <v>42</v>
      </c>
      <c r="C54" s="15" t="s">
        <v>198</v>
      </c>
      <c r="D54" s="15" t="s">
        <v>199</v>
      </c>
      <c r="E54" s="9" t="s">
        <v>200</v>
      </c>
      <c r="F54" s="9" t="s">
        <v>37</v>
      </c>
      <c r="G54" s="9" t="s">
        <v>87</v>
      </c>
      <c r="H54" s="9" t="s">
        <v>58</v>
      </c>
      <c r="I54" s="9" t="s">
        <v>40</v>
      </c>
      <c r="J54" s="9" t="s">
        <v>53</v>
      </c>
      <c r="K54" s="9">
        <v>193.78</v>
      </c>
      <c r="L54" s="20">
        <v>42826</v>
      </c>
      <c r="M54" s="20">
        <v>43639</v>
      </c>
      <c r="N54" s="20">
        <v>43585</v>
      </c>
      <c r="O54" s="21"/>
      <c r="P54" s="20">
        <v>43556</v>
      </c>
      <c r="Q54" s="20">
        <v>43639</v>
      </c>
      <c r="R54" s="24">
        <v>234.7</v>
      </c>
      <c r="S54" s="25">
        <v>45480.17</v>
      </c>
      <c r="T54" s="25">
        <v>45480.17</v>
      </c>
      <c r="U54" s="25">
        <v>45480.17</v>
      </c>
      <c r="V54" s="25">
        <v>45480.17</v>
      </c>
      <c r="W54" s="25"/>
      <c r="X54" s="25"/>
      <c r="Y54" s="25"/>
      <c r="Z54" s="25"/>
      <c r="AA54" s="25"/>
      <c r="AB54" s="25"/>
      <c r="AC54" s="25"/>
      <c r="AD54" s="25"/>
      <c r="AE54" s="25">
        <v>45480.17</v>
      </c>
      <c r="AF54" s="25">
        <v>45480.17</v>
      </c>
      <c r="AG54" s="25">
        <v>45480.17</v>
      </c>
      <c r="AH54" s="25">
        <v>45480.17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R54" s="43">
        <f>AH54*12</f>
        <v>545762.04</v>
      </c>
      <c r="AS54" s="46">
        <f>AR54/365/K54</f>
        <v>7.7161650622015943</v>
      </c>
    </row>
    <row r="55" spans="1:45" ht="16.5" hidden="1" x14ac:dyDescent="0.15">
      <c r="A55" s="9">
        <v>53</v>
      </c>
      <c r="B55" s="9" t="s">
        <v>34</v>
      </c>
      <c r="C55" s="15" t="s">
        <v>201</v>
      </c>
      <c r="D55" s="15" t="s">
        <v>202</v>
      </c>
      <c r="E55" s="9" t="s">
        <v>203</v>
      </c>
      <c r="F55" s="9" t="s">
        <v>37</v>
      </c>
      <c r="G55" s="9" t="s">
        <v>87</v>
      </c>
      <c r="H55" s="9" t="s">
        <v>46</v>
      </c>
      <c r="I55" s="9" t="s">
        <v>102</v>
      </c>
      <c r="J55" s="9" t="s">
        <v>64</v>
      </c>
      <c r="K55" s="9">
        <v>84.04</v>
      </c>
      <c r="L55" s="20">
        <v>43070</v>
      </c>
      <c r="M55" s="20">
        <v>44074</v>
      </c>
      <c r="N55" s="20">
        <v>44074</v>
      </c>
      <c r="O55" s="21"/>
      <c r="P55" s="20">
        <v>43435</v>
      </c>
      <c r="Q55" s="20">
        <v>43799</v>
      </c>
      <c r="R55" s="24">
        <v>273</v>
      </c>
      <c r="S55" s="25">
        <v>22942.92</v>
      </c>
      <c r="T55" s="25">
        <v>22942.92</v>
      </c>
      <c r="U55" s="25">
        <v>22942.92</v>
      </c>
      <c r="V55" s="25">
        <v>22942.92</v>
      </c>
      <c r="W55" s="25">
        <v>22942.92</v>
      </c>
      <c r="X55" s="25">
        <v>22942.92</v>
      </c>
      <c r="Y55" s="25">
        <v>22942.92</v>
      </c>
      <c r="Z55" s="25">
        <v>22942.92</v>
      </c>
      <c r="AA55" s="25">
        <v>22942.92</v>
      </c>
      <c r="AB55" s="25">
        <v>22942.92</v>
      </c>
      <c r="AC55" s="25">
        <v>22942.92</v>
      </c>
      <c r="AD55" s="25">
        <v>24090.07</v>
      </c>
      <c r="AE55" s="25">
        <v>22942.92</v>
      </c>
      <c r="AF55" s="25">
        <v>22942.92</v>
      </c>
      <c r="AG55" s="25">
        <v>22942.92</v>
      </c>
      <c r="AH55" s="25">
        <v>22942.92</v>
      </c>
      <c r="AI55" s="25">
        <v>22942.92</v>
      </c>
      <c r="AJ55" s="25">
        <v>22942.92</v>
      </c>
      <c r="AK55" s="25">
        <v>22942.92</v>
      </c>
      <c r="AL55" s="25">
        <v>22942.92</v>
      </c>
      <c r="AM55" s="25">
        <v>22942.92</v>
      </c>
      <c r="AN55" s="25">
        <v>22942.92</v>
      </c>
      <c r="AO55" s="25">
        <v>22942.92</v>
      </c>
      <c r="AP55" s="25">
        <v>24090.07</v>
      </c>
    </row>
    <row r="56" spans="1:45" ht="16.5" x14ac:dyDescent="0.15">
      <c r="A56" s="9">
        <v>54</v>
      </c>
      <c r="B56" s="9" t="s">
        <v>42</v>
      </c>
      <c r="C56" s="15" t="s">
        <v>204</v>
      </c>
      <c r="D56" s="15" t="s">
        <v>205</v>
      </c>
      <c r="E56" s="9" t="s">
        <v>206</v>
      </c>
      <c r="F56" s="9" t="s">
        <v>37</v>
      </c>
      <c r="G56" s="9" t="s">
        <v>87</v>
      </c>
      <c r="H56" s="9" t="s">
        <v>58</v>
      </c>
      <c r="I56" s="9" t="s">
        <v>40</v>
      </c>
      <c r="J56" s="9" t="s">
        <v>53</v>
      </c>
      <c r="K56" s="9">
        <v>177.69</v>
      </c>
      <c r="L56" s="20">
        <v>42637</v>
      </c>
      <c r="M56" s="20">
        <v>43639</v>
      </c>
      <c r="N56" s="20">
        <v>43639</v>
      </c>
      <c r="O56" s="21"/>
      <c r="P56" s="20">
        <v>43367</v>
      </c>
      <c r="Q56" s="20">
        <v>43639</v>
      </c>
      <c r="R56" s="24">
        <v>280.50047799999999</v>
      </c>
      <c r="S56" s="25">
        <v>49842.13</v>
      </c>
      <c r="T56" s="25">
        <v>49842.13</v>
      </c>
      <c r="U56" s="25">
        <v>49842.13</v>
      </c>
      <c r="V56" s="25">
        <v>49842.13</v>
      </c>
      <c r="W56" s="25">
        <v>49842.13</v>
      </c>
      <c r="X56" s="25">
        <v>38212.300000000003</v>
      </c>
      <c r="Y56" s="25"/>
      <c r="Z56" s="25"/>
      <c r="AA56" s="25"/>
      <c r="AB56" s="25"/>
      <c r="AC56" s="25"/>
      <c r="AD56" s="25"/>
      <c r="AE56" s="25">
        <v>49842.13</v>
      </c>
      <c r="AF56" s="25">
        <v>49842.13</v>
      </c>
      <c r="AG56" s="25">
        <v>49842.13</v>
      </c>
      <c r="AH56" s="25">
        <v>49842.13</v>
      </c>
      <c r="AI56" s="25">
        <v>49842.13</v>
      </c>
      <c r="AJ56" s="25">
        <v>38212.300000000003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R56" s="43">
        <f>AH56*12</f>
        <v>598105.55999999994</v>
      </c>
      <c r="AS56" s="46">
        <f>AR56/365/K56</f>
        <v>9.221933535162437</v>
      </c>
    </row>
    <row r="57" spans="1:45" ht="16.5" hidden="1" x14ac:dyDescent="0.15">
      <c r="A57" s="9">
        <v>55</v>
      </c>
      <c r="B57" s="9" t="s">
        <v>42</v>
      </c>
      <c r="C57" s="15" t="s">
        <v>204</v>
      </c>
      <c r="D57" s="15" t="s">
        <v>207</v>
      </c>
      <c r="E57" s="9" t="s">
        <v>208</v>
      </c>
      <c r="F57" s="9" t="s">
        <v>37</v>
      </c>
      <c r="G57" s="9" t="s">
        <v>87</v>
      </c>
      <c r="H57" s="9" t="s">
        <v>179</v>
      </c>
      <c r="I57" s="9" t="s">
        <v>40</v>
      </c>
      <c r="J57" s="9" t="s">
        <v>41</v>
      </c>
      <c r="K57" s="9">
        <v>110.76</v>
      </c>
      <c r="L57" s="20">
        <v>42637</v>
      </c>
      <c r="M57" s="20">
        <v>43639</v>
      </c>
      <c r="N57" s="20">
        <v>43639</v>
      </c>
      <c r="O57" s="21"/>
      <c r="P57" s="20">
        <v>43367</v>
      </c>
      <c r="Q57" s="20">
        <v>43639</v>
      </c>
      <c r="R57" s="24">
        <v>269.05001800000002</v>
      </c>
      <c r="S57" s="25">
        <v>29799.98</v>
      </c>
      <c r="T57" s="25">
        <v>29799.98</v>
      </c>
      <c r="U57" s="25">
        <v>29799.98</v>
      </c>
      <c r="V57" s="25">
        <v>29799.98</v>
      </c>
      <c r="W57" s="25">
        <v>29799.98</v>
      </c>
      <c r="X57" s="25">
        <v>22846.65</v>
      </c>
      <c r="Y57" s="25"/>
      <c r="Z57" s="25"/>
      <c r="AA57" s="25"/>
      <c r="AB57" s="25"/>
      <c r="AC57" s="25"/>
      <c r="AD57" s="25"/>
      <c r="AE57" s="25">
        <v>29799.98</v>
      </c>
      <c r="AF57" s="25">
        <v>29799.98</v>
      </c>
      <c r="AG57" s="25">
        <v>29799.98</v>
      </c>
      <c r="AH57" s="25">
        <v>29799.98</v>
      </c>
      <c r="AI57" s="25">
        <v>29799.98</v>
      </c>
      <c r="AJ57" s="25">
        <v>22846.65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</row>
    <row r="58" spans="1:45" ht="16.5" hidden="1" x14ac:dyDescent="0.15">
      <c r="A58" s="9">
        <v>56</v>
      </c>
      <c r="B58" s="9" t="s">
        <v>42</v>
      </c>
      <c r="C58" s="17" t="s">
        <v>209</v>
      </c>
      <c r="D58" s="15" t="s">
        <v>210</v>
      </c>
      <c r="E58" s="9" t="s">
        <v>211</v>
      </c>
      <c r="F58" s="9" t="s">
        <v>37</v>
      </c>
      <c r="G58" s="9" t="s">
        <v>87</v>
      </c>
      <c r="H58" s="9" t="s">
        <v>58</v>
      </c>
      <c r="I58" s="9" t="s">
        <v>40</v>
      </c>
      <c r="J58" s="9" t="s">
        <v>41</v>
      </c>
      <c r="K58" s="9">
        <v>149.66</v>
      </c>
      <c r="L58" s="20">
        <v>42637</v>
      </c>
      <c r="M58" s="20">
        <v>43639</v>
      </c>
      <c r="N58" s="20">
        <v>43639</v>
      </c>
      <c r="O58" s="21"/>
      <c r="P58" s="20">
        <v>43367</v>
      </c>
      <c r="Q58" s="20">
        <v>43639</v>
      </c>
      <c r="R58" s="24">
        <v>280.5</v>
      </c>
      <c r="S58" s="25">
        <v>41979.63</v>
      </c>
      <c r="T58" s="25">
        <v>41979.63</v>
      </c>
      <c r="U58" s="25">
        <v>41979.63</v>
      </c>
      <c r="V58" s="25">
        <v>41979.63</v>
      </c>
      <c r="W58" s="25">
        <v>41979.63</v>
      </c>
      <c r="X58" s="25">
        <v>32184.38</v>
      </c>
      <c r="Y58" s="25"/>
      <c r="Z58" s="25"/>
      <c r="AA58" s="25"/>
      <c r="AB58" s="25"/>
      <c r="AC58" s="25"/>
      <c r="AD58" s="25"/>
      <c r="AE58" s="25">
        <v>41979.63</v>
      </c>
      <c r="AF58" s="25">
        <v>41979.63</v>
      </c>
      <c r="AG58" s="25">
        <v>41979.63</v>
      </c>
      <c r="AH58" s="25">
        <v>41979.63</v>
      </c>
      <c r="AI58" s="25">
        <v>41979.63</v>
      </c>
      <c r="AJ58" s="25">
        <v>32184.38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</row>
    <row r="59" spans="1:45" ht="16.5" hidden="1" x14ac:dyDescent="0.15">
      <c r="A59" s="9">
        <v>57</v>
      </c>
      <c r="B59" s="9" t="s">
        <v>42</v>
      </c>
      <c r="C59" s="17" t="s">
        <v>212</v>
      </c>
      <c r="D59" s="15" t="s">
        <v>213</v>
      </c>
      <c r="E59" s="9" t="s">
        <v>214</v>
      </c>
      <c r="F59" s="9" t="s">
        <v>37</v>
      </c>
      <c r="G59" s="9" t="s">
        <v>87</v>
      </c>
      <c r="H59" s="9" t="s">
        <v>39</v>
      </c>
      <c r="I59" s="9" t="s">
        <v>40</v>
      </c>
      <c r="J59" s="9" t="s">
        <v>47</v>
      </c>
      <c r="K59" s="9">
        <v>63.21</v>
      </c>
      <c r="L59" s="20">
        <v>43085</v>
      </c>
      <c r="M59" s="20">
        <v>43639</v>
      </c>
      <c r="N59" s="20">
        <v>43639</v>
      </c>
      <c r="O59" s="21"/>
      <c r="P59" s="20">
        <v>43450</v>
      </c>
      <c r="Q59" s="20">
        <v>43639</v>
      </c>
      <c r="R59" s="24">
        <v>224.7</v>
      </c>
      <c r="S59" s="25">
        <v>14203.29</v>
      </c>
      <c r="T59" s="25">
        <v>14203.29</v>
      </c>
      <c r="U59" s="25">
        <v>14203.29</v>
      </c>
      <c r="V59" s="25">
        <v>14203.29</v>
      </c>
      <c r="W59" s="25">
        <v>14203.29</v>
      </c>
      <c r="X59" s="25">
        <v>10889.19</v>
      </c>
      <c r="Y59" s="25"/>
      <c r="Z59" s="25"/>
      <c r="AA59" s="25"/>
      <c r="AB59" s="25"/>
      <c r="AC59" s="25"/>
      <c r="AD59" s="25"/>
      <c r="AE59" s="25">
        <v>14203.29</v>
      </c>
      <c r="AF59" s="25">
        <v>14203.29</v>
      </c>
      <c r="AG59" s="25">
        <v>14203.29</v>
      </c>
      <c r="AH59" s="25">
        <v>14203.29</v>
      </c>
      <c r="AI59" s="25">
        <v>14203.29</v>
      </c>
      <c r="AJ59" s="25">
        <v>10889.19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</row>
    <row r="60" spans="1:45" ht="16.5" hidden="1" x14ac:dyDescent="0.15">
      <c r="A60" s="9">
        <v>58</v>
      </c>
      <c r="B60" s="9" t="s">
        <v>42</v>
      </c>
      <c r="C60" s="17" t="s">
        <v>215</v>
      </c>
      <c r="D60" s="15" t="s">
        <v>216</v>
      </c>
      <c r="E60" s="9" t="s">
        <v>217</v>
      </c>
      <c r="F60" s="9" t="s">
        <v>37</v>
      </c>
      <c r="G60" s="9" t="s">
        <v>87</v>
      </c>
      <c r="H60" s="9" t="s">
        <v>39</v>
      </c>
      <c r="I60" s="9" t="s">
        <v>40</v>
      </c>
      <c r="J60" s="9" t="s">
        <v>41</v>
      </c>
      <c r="K60" s="9">
        <v>120.75</v>
      </c>
      <c r="L60" s="20">
        <v>42637</v>
      </c>
      <c r="M60" s="20">
        <v>43639</v>
      </c>
      <c r="N60" s="20">
        <v>43639</v>
      </c>
      <c r="O60" s="21"/>
      <c r="P60" s="20">
        <v>43367</v>
      </c>
      <c r="Q60" s="20">
        <v>43639</v>
      </c>
      <c r="R60" s="24">
        <v>263.33001999999999</v>
      </c>
      <c r="S60" s="25">
        <v>31797.1</v>
      </c>
      <c r="T60" s="25">
        <v>31797.1</v>
      </c>
      <c r="U60" s="25">
        <v>31797.1</v>
      </c>
      <c r="V60" s="25">
        <v>31797.1</v>
      </c>
      <c r="W60" s="25">
        <v>31797.1</v>
      </c>
      <c r="X60" s="25">
        <v>24377.78</v>
      </c>
      <c r="Y60" s="25"/>
      <c r="Z60" s="25"/>
      <c r="AA60" s="25"/>
      <c r="AB60" s="25"/>
      <c r="AC60" s="25"/>
      <c r="AD60" s="25"/>
      <c r="AE60" s="25">
        <v>31797.1</v>
      </c>
      <c r="AF60" s="25">
        <v>31797.1</v>
      </c>
      <c r="AG60" s="25">
        <v>31797.1</v>
      </c>
      <c r="AH60" s="25">
        <v>31797.1</v>
      </c>
      <c r="AI60" s="25">
        <v>31797.1</v>
      </c>
      <c r="AJ60" s="25">
        <v>24377.78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</row>
    <row r="61" spans="1:45" ht="16.5" x14ac:dyDescent="0.15">
      <c r="A61" s="9">
        <v>59</v>
      </c>
      <c r="B61" s="9" t="s">
        <v>42</v>
      </c>
      <c r="C61" s="15" t="s">
        <v>218</v>
      </c>
      <c r="D61" s="15" t="s">
        <v>219</v>
      </c>
      <c r="E61" s="9" t="s">
        <v>220</v>
      </c>
      <c r="F61" s="9" t="s">
        <v>37</v>
      </c>
      <c r="G61" s="9" t="s">
        <v>87</v>
      </c>
      <c r="H61" s="9" t="s">
        <v>39</v>
      </c>
      <c r="I61" s="9" t="s">
        <v>40</v>
      </c>
      <c r="J61" s="9" t="s">
        <v>53</v>
      </c>
      <c r="K61" s="9">
        <v>148.07</v>
      </c>
      <c r="L61" s="20">
        <v>42637</v>
      </c>
      <c r="M61" s="20">
        <v>43639</v>
      </c>
      <c r="N61" s="20">
        <v>43639</v>
      </c>
      <c r="O61" s="21"/>
      <c r="P61" s="20">
        <v>43367</v>
      </c>
      <c r="Q61" s="20">
        <v>43639</v>
      </c>
      <c r="R61" s="24">
        <v>263.32997899999998</v>
      </c>
      <c r="S61" s="25">
        <v>38991.269999999997</v>
      </c>
      <c r="T61" s="25">
        <v>38991.269999999997</v>
      </c>
      <c r="U61" s="25">
        <v>38991.269999999997</v>
      </c>
      <c r="V61" s="25">
        <v>38991.269999999997</v>
      </c>
      <c r="W61" s="25">
        <v>38991.269999999997</v>
      </c>
      <c r="X61" s="25">
        <v>29893.31</v>
      </c>
      <c r="Y61" s="25"/>
      <c r="Z61" s="25"/>
      <c r="AA61" s="25"/>
      <c r="AB61" s="25"/>
      <c r="AC61" s="25"/>
      <c r="AD61" s="25"/>
      <c r="AE61" s="25">
        <v>38991.269999999997</v>
      </c>
      <c r="AF61" s="25">
        <v>38991.269999999997</v>
      </c>
      <c r="AG61" s="25">
        <v>38991.269999999997</v>
      </c>
      <c r="AH61" s="25">
        <v>38991.269999999997</v>
      </c>
      <c r="AI61" s="25">
        <v>38991.269999999997</v>
      </c>
      <c r="AJ61" s="25">
        <v>29893.31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R61" s="43">
        <f>AH61*12</f>
        <v>467895.24</v>
      </c>
      <c r="AS61" s="46">
        <f>AR61/365/K61</f>
        <v>8.6574239692259596</v>
      </c>
    </row>
    <row r="62" spans="1:45" ht="16.5" hidden="1" x14ac:dyDescent="0.15">
      <c r="A62" s="9">
        <v>60</v>
      </c>
      <c r="B62" s="9" t="s">
        <v>42</v>
      </c>
      <c r="C62" s="17" t="s">
        <v>221</v>
      </c>
      <c r="D62" s="15" t="s">
        <v>222</v>
      </c>
      <c r="E62" s="9" t="s">
        <v>223</v>
      </c>
      <c r="F62" s="9" t="s">
        <v>37</v>
      </c>
      <c r="G62" s="9" t="s">
        <v>87</v>
      </c>
      <c r="H62" s="9" t="s">
        <v>58</v>
      </c>
      <c r="I62" s="9" t="s">
        <v>40</v>
      </c>
      <c r="J62" s="9" t="s">
        <v>41</v>
      </c>
      <c r="K62" s="9">
        <v>183.93</v>
      </c>
      <c r="L62" s="20">
        <v>42795</v>
      </c>
      <c r="M62" s="20">
        <v>43639</v>
      </c>
      <c r="N62" s="20">
        <v>43639</v>
      </c>
      <c r="O62" s="21"/>
      <c r="P62" s="20">
        <v>43525</v>
      </c>
      <c r="Q62" s="20">
        <v>43639</v>
      </c>
      <c r="R62" s="24">
        <v>234.7</v>
      </c>
      <c r="S62" s="25">
        <v>43168.37</v>
      </c>
      <c r="T62" s="25">
        <v>43168.37</v>
      </c>
      <c r="U62" s="25">
        <v>43168.37</v>
      </c>
      <c r="V62" s="25">
        <v>43168.37</v>
      </c>
      <c r="W62" s="25">
        <v>43168.37</v>
      </c>
      <c r="X62" s="25">
        <v>33095.75</v>
      </c>
      <c r="Y62" s="25"/>
      <c r="Z62" s="25"/>
      <c r="AA62" s="25"/>
      <c r="AB62" s="25"/>
      <c r="AC62" s="25"/>
      <c r="AD62" s="25"/>
      <c r="AE62" s="25">
        <v>43168.37</v>
      </c>
      <c r="AF62" s="25">
        <v>43168.37</v>
      </c>
      <c r="AG62" s="25">
        <v>43168.37</v>
      </c>
      <c r="AH62" s="25">
        <v>43168.37</v>
      </c>
      <c r="AI62" s="25">
        <v>43168.37</v>
      </c>
      <c r="AJ62" s="25">
        <v>33095.75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</row>
    <row r="63" spans="1:45" ht="16.5" x14ac:dyDescent="0.15">
      <c r="A63" s="9">
        <v>61</v>
      </c>
      <c r="B63" s="9" t="s">
        <v>42</v>
      </c>
      <c r="C63" s="15" t="s">
        <v>224</v>
      </c>
      <c r="D63" s="15" t="s">
        <v>225</v>
      </c>
      <c r="E63" s="9" t="s">
        <v>226</v>
      </c>
      <c r="F63" s="9" t="s">
        <v>37</v>
      </c>
      <c r="G63" s="9" t="s">
        <v>87</v>
      </c>
      <c r="H63" s="9" t="s">
        <v>58</v>
      </c>
      <c r="I63" s="9" t="s">
        <v>40</v>
      </c>
      <c r="J63" s="9" t="s">
        <v>53</v>
      </c>
      <c r="K63" s="9">
        <v>130.71</v>
      </c>
      <c r="L63" s="20">
        <v>42637</v>
      </c>
      <c r="M63" s="20">
        <v>43639</v>
      </c>
      <c r="N63" s="20">
        <v>43639</v>
      </c>
      <c r="O63" s="21"/>
      <c r="P63" s="20">
        <v>43367</v>
      </c>
      <c r="Q63" s="20">
        <v>43639</v>
      </c>
      <c r="R63" s="24">
        <v>291.94950599999999</v>
      </c>
      <c r="S63" s="25">
        <v>38160.720000000001</v>
      </c>
      <c r="T63" s="25">
        <v>38160.720000000001</v>
      </c>
      <c r="U63" s="25">
        <v>38160.720000000001</v>
      </c>
      <c r="V63" s="25">
        <v>38160.720000000001</v>
      </c>
      <c r="W63" s="25">
        <v>38160.720000000001</v>
      </c>
      <c r="X63" s="25">
        <v>29256.55</v>
      </c>
      <c r="Y63" s="25"/>
      <c r="Z63" s="25"/>
      <c r="AA63" s="25"/>
      <c r="AB63" s="25"/>
      <c r="AC63" s="25"/>
      <c r="AD63" s="25"/>
      <c r="AE63" s="25">
        <v>38160.720000000001</v>
      </c>
      <c r="AF63" s="25">
        <v>38160.720000000001</v>
      </c>
      <c r="AG63" s="25">
        <v>38160.720000000001</v>
      </c>
      <c r="AH63" s="25">
        <v>38160.720000000001</v>
      </c>
      <c r="AI63" s="25">
        <v>38160.720000000001</v>
      </c>
      <c r="AJ63" s="25">
        <v>29256.55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R63" s="43">
        <f t="shared" ref="AR63:AR64" si="4">AH63*12</f>
        <v>457928.64</v>
      </c>
      <c r="AS63" s="46">
        <f t="shared" ref="AS63:AS64" si="5">AR63/365/K63</f>
        <v>9.5983399410804839</v>
      </c>
    </row>
    <row r="64" spans="1:45" ht="16.5" x14ac:dyDescent="0.15">
      <c r="A64" s="9">
        <v>62</v>
      </c>
      <c r="B64" s="9" t="s">
        <v>42</v>
      </c>
      <c r="C64" s="15" t="s">
        <v>227</v>
      </c>
      <c r="D64" s="15" t="s">
        <v>228</v>
      </c>
      <c r="E64" s="9" t="s">
        <v>229</v>
      </c>
      <c r="F64" s="9" t="s">
        <v>37</v>
      </c>
      <c r="G64" s="9" t="s">
        <v>87</v>
      </c>
      <c r="H64" s="9" t="s">
        <v>58</v>
      </c>
      <c r="I64" s="9" t="s">
        <v>40</v>
      </c>
      <c r="J64" s="9" t="s">
        <v>53</v>
      </c>
      <c r="K64" s="9">
        <v>124.41</v>
      </c>
      <c r="L64" s="20">
        <v>42637</v>
      </c>
      <c r="M64" s="20">
        <v>43639</v>
      </c>
      <c r="N64" s="20">
        <v>43639</v>
      </c>
      <c r="O64" s="21"/>
      <c r="P64" s="20">
        <v>43367</v>
      </c>
      <c r="Q64" s="20">
        <v>43639</v>
      </c>
      <c r="R64" s="24">
        <v>274.78000100000003</v>
      </c>
      <c r="S64" s="25">
        <v>34185.379999999997</v>
      </c>
      <c r="T64" s="25">
        <v>34185.379999999997</v>
      </c>
      <c r="U64" s="25">
        <v>34185.379999999997</v>
      </c>
      <c r="V64" s="25">
        <v>34185.379999999997</v>
      </c>
      <c r="W64" s="25">
        <v>34185.379999999997</v>
      </c>
      <c r="X64" s="25">
        <v>26208.79</v>
      </c>
      <c r="Y64" s="25"/>
      <c r="Z64" s="25"/>
      <c r="AA64" s="25"/>
      <c r="AB64" s="25"/>
      <c r="AC64" s="25"/>
      <c r="AD64" s="25"/>
      <c r="AE64" s="25">
        <v>34185.379999999997</v>
      </c>
      <c r="AF64" s="25">
        <v>34185.379999999997</v>
      </c>
      <c r="AG64" s="25">
        <v>34185.379999999997</v>
      </c>
      <c r="AH64" s="25">
        <v>34185.379999999997</v>
      </c>
      <c r="AI64" s="25">
        <v>34185.379999999997</v>
      </c>
      <c r="AJ64" s="25">
        <v>26208.79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R64" s="43">
        <f t="shared" si="4"/>
        <v>410224.55999999994</v>
      </c>
      <c r="AS64" s="46">
        <f t="shared" si="5"/>
        <v>9.0338630665508308</v>
      </c>
    </row>
    <row r="65" spans="1:45" ht="16.5" hidden="1" x14ac:dyDescent="0.15">
      <c r="A65" s="9">
        <v>63</v>
      </c>
      <c r="B65" s="9" t="s">
        <v>42</v>
      </c>
      <c r="C65" s="17" t="s">
        <v>230</v>
      </c>
      <c r="D65" s="15" t="s">
        <v>231</v>
      </c>
      <c r="E65" s="9" t="s">
        <v>232</v>
      </c>
      <c r="F65" s="9" t="s">
        <v>37</v>
      </c>
      <c r="G65" s="9" t="s">
        <v>87</v>
      </c>
      <c r="H65" s="9" t="s">
        <v>46</v>
      </c>
      <c r="I65" s="9" t="s">
        <v>40</v>
      </c>
      <c r="J65" s="9" t="s">
        <v>47</v>
      </c>
      <c r="K65" s="9">
        <v>56.55</v>
      </c>
      <c r="L65" s="20">
        <v>42931</v>
      </c>
      <c r="M65" s="20">
        <v>43639</v>
      </c>
      <c r="N65" s="20">
        <v>43639</v>
      </c>
      <c r="O65" s="21"/>
      <c r="P65" s="20">
        <v>43296</v>
      </c>
      <c r="Q65" s="20">
        <v>43639</v>
      </c>
      <c r="R65" s="24">
        <v>273</v>
      </c>
      <c r="S65" s="25">
        <v>15438.15</v>
      </c>
      <c r="T65" s="25">
        <v>15438.15</v>
      </c>
      <c r="U65" s="25">
        <v>15438.15</v>
      </c>
      <c r="V65" s="25">
        <v>15438.15</v>
      </c>
      <c r="W65" s="25">
        <v>15438.15</v>
      </c>
      <c r="X65" s="25">
        <v>11835.92</v>
      </c>
      <c r="Y65" s="25"/>
      <c r="Z65" s="25"/>
      <c r="AA65" s="25"/>
      <c r="AB65" s="25"/>
      <c r="AC65" s="25"/>
      <c r="AD65" s="25"/>
      <c r="AE65" s="25">
        <v>15438.15</v>
      </c>
      <c r="AF65" s="25">
        <v>15438.15</v>
      </c>
      <c r="AG65" s="25">
        <v>15438.15</v>
      </c>
      <c r="AH65" s="25">
        <v>15438.15</v>
      </c>
      <c r="AI65" s="25">
        <v>15438.15</v>
      </c>
      <c r="AJ65" s="25">
        <v>11835.92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</row>
    <row r="66" spans="1:45" ht="16.5" x14ac:dyDescent="0.15">
      <c r="A66" s="9">
        <v>64</v>
      </c>
      <c r="B66" s="9" t="s">
        <v>42</v>
      </c>
      <c r="C66" s="17" t="s">
        <v>233</v>
      </c>
      <c r="D66" s="15" t="s">
        <v>234</v>
      </c>
      <c r="E66" s="9" t="s">
        <v>235</v>
      </c>
      <c r="F66" s="9" t="s">
        <v>37</v>
      </c>
      <c r="G66" s="9" t="s">
        <v>87</v>
      </c>
      <c r="H66" s="9" t="s">
        <v>58</v>
      </c>
      <c r="I66" s="9" t="s">
        <v>40</v>
      </c>
      <c r="J66" s="9" t="s">
        <v>53</v>
      </c>
      <c r="K66" s="9">
        <v>127.18</v>
      </c>
      <c r="L66" s="20">
        <v>42637</v>
      </c>
      <c r="M66" s="20">
        <v>43639</v>
      </c>
      <c r="N66" s="20">
        <v>43639</v>
      </c>
      <c r="O66" s="21"/>
      <c r="P66" s="20">
        <v>43367</v>
      </c>
      <c r="Q66" s="20">
        <v>43639</v>
      </c>
      <c r="R66" s="24">
        <v>297.67</v>
      </c>
      <c r="S66" s="25">
        <v>37857.67</v>
      </c>
      <c r="T66" s="25">
        <v>37857.67</v>
      </c>
      <c r="U66" s="25">
        <v>37857.67</v>
      </c>
      <c r="V66" s="25">
        <v>37857.67</v>
      </c>
      <c r="W66" s="25">
        <v>37857.67</v>
      </c>
      <c r="X66" s="25">
        <v>29024.21</v>
      </c>
      <c r="Y66" s="25"/>
      <c r="Z66" s="25"/>
      <c r="AA66" s="25"/>
      <c r="AB66" s="25"/>
      <c r="AC66" s="25"/>
      <c r="AD66" s="25"/>
      <c r="AE66" s="25">
        <v>37857.67</v>
      </c>
      <c r="AF66" s="25">
        <v>37857.67</v>
      </c>
      <c r="AG66" s="25">
        <v>37857.67</v>
      </c>
      <c r="AH66" s="25">
        <v>37857.67</v>
      </c>
      <c r="AI66" s="25">
        <v>37857.67</v>
      </c>
      <c r="AJ66" s="25">
        <v>29024.21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R66" s="43">
        <f t="shared" ref="AR66:AR68" si="6">AH66*12</f>
        <v>454292.04</v>
      </c>
      <c r="AS66" s="46">
        <f t="shared" ref="AS66:AS68" si="7">AR66/365/K66</f>
        <v>9.786410803800889</v>
      </c>
    </row>
    <row r="67" spans="1:45" ht="16.5" x14ac:dyDescent="0.15">
      <c r="A67" s="9">
        <v>65</v>
      </c>
      <c r="B67" s="9" t="s">
        <v>42</v>
      </c>
      <c r="C67" s="15" t="s">
        <v>236</v>
      </c>
      <c r="D67" s="15" t="s">
        <v>237</v>
      </c>
      <c r="E67" s="9" t="s">
        <v>238</v>
      </c>
      <c r="F67" s="9" t="s">
        <v>37</v>
      </c>
      <c r="G67" s="9" t="s">
        <v>87</v>
      </c>
      <c r="H67" s="9" t="s">
        <v>39</v>
      </c>
      <c r="I67" s="9" t="s">
        <v>40</v>
      </c>
      <c r="J67" s="9" t="s">
        <v>53</v>
      </c>
      <c r="K67" s="9">
        <v>188.11</v>
      </c>
      <c r="L67" s="20">
        <v>42637</v>
      </c>
      <c r="M67" s="20">
        <v>43639</v>
      </c>
      <c r="N67" s="20">
        <v>43639</v>
      </c>
      <c r="O67" s="21"/>
      <c r="P67" s="20">
        <v>43367</v>
      </c>
      <c r="Q67" s="20">
        <v>43639</v>
      </c>
      <c r="R67" s="24">
        <v>246.15001799999999</v>
      </c>
      <c r="S67" s="25">
        <v>46303.28</v>
      </c>
      <c r="T67" s="25">
        <v>46303.28</v>
      </c>
      <c r="U67" s="25">
        <v>46303.28</v>
      </c>
      <c r="V67" s="25">
        <v>46303.28</v>
      </c>
      <c r="W67" s="25">
        <v>46303.28</v>
      </c>
      <c r="X67" s="25">
        <v>35499.18</v>
      </c>
      <c r="Y67" s="25"/>
      <c r="Z67" s="25"/>
      <c r="AA67" s="25"/>
      <c r="AB67" s="25"/>
      <c r="AC67" s="25"/>
      <c r="AD67" s="25"/>
      <c r="AE67" s="25">
        <v>46303.28</v>
      </c>
      <c r="AF67" s="25">
        <v>46303.28</v>
      </c>
      <c r="AG67" s="25">
        <v>46303.28</v>
      </c>
      <c r="AH67" s="25">
        <v>46303.28</v>
      </c>
      <c r="AI67" s="25">
        <v>46303.28</v>
      </c>
      <c r="AJ67" s="25">
        <v>35499.18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R67" s="43">
        <f t="shared" si="6"/>
        <v>555639.36</v>
      </c>
      <c r="AS67" s="46">
        <f t="shared" si="7"/>
        <v>8.0926033514345654</v>
      </c>
    </row>
    <row r="68" spans="1:45" ht="16.5" x14ac:dyDescent="0.15">
      <c r="A68" s="9">
        <v>66</v>
      </c>
      <c r="B68" s="9" t="s">
        <v>42</v>
      </c>
      <c r="C68" s="15" t="s">
        <v>239</v>
      </c>
      <c r="D68" s="15" t="s">
        <v>240</v>
      </c>
      <c r="E68" s="9" t="s">
        <v>241</v>
      </c>
      <c r="F68" s="9" t="s">
        <v>37</v>
      </c>
      <c r="G68" s="9" t="s">
        <v>87</v>
      </c>
      <c r="H68" s="9" t="s">
        <v>39</v>
      </c>
      <c r="I68" s="9" t="s">
        <v>102</v>
      </c>
      <c r="J68" s="9" t="s">
        <v>53</v>
      </c>
      <c r="K68" s="9">
        <v>227.24</v>
      </c>
      <c r="L68" s="20">
        <v>42637</v>
      </c>
      <c r="M68" s="20">
        <v>43639</v>
      </c>
      <c r="N68" s="20">
        <v>43639</v>
      </c>
      <c r="O68" s="21"/>
      <c r="P68" s="20">
        <v>43367</v>
      </c>
      <c r="Q68" s="20">
        <v>43639</v>
      </c>
      <c r="R68" s="24">
        <v>246.15001699999999</v>
      </c>
      <c r="S68" s="25">
        <v>55935.13</v>
      </c>
      <c r="T68" s="25">
        <v>55935.13</v>
      </c>
      <c r="U68" s="25">
        <v>55935.13</v>
      </c>
      <c r="V68" s="25">
        <v>55935.13</v>
      </c>
      <c r="W68" s="25">
        <v>55935.13</v>
      </c>
      <c r="X68" s="25">
        <v>42883.6</v>
      </c>
      <c r="Y68" s="25"/>
      <c r="Z68" s="25"/>
      <c r="AA68" s="25"/>
      <c r="AB68" s="25"/>
      <c r="AC68" s="25"/>
      <c r="AD68" s="25"/>
      <c r="AE68" s="25">
        <v>55935.13</v>
      </c>
      <c r="AF68" s="25">
        <v>55935.13</v>
      </c>
      <c r="AG68" s="25">
        <v>55935.13</v>
      </c>
      <c r="AH68" s="25">
        <v>55935.13</v>
      </c>
      <c r="AI68" s="25">
        <v>55935.13</v>
      </c>
      <c r="AJ68" s="25">
        <v>42883.6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R68" s="43">
        <f t="shared" si="6"/>
        <v>671221.55999999994</v>
      </c>
      <c r="AS68" s="46">
        <f t="shared" si="7"/>
        <v>8.0926033184394992</v>
      </c>
    </row>
    <row r="69" spans="1:45" ht="16.5" hidden="1" x14ac:dyDescent="0.15">
      <c r="A69" s="9">
        <v>67</v>
      </c>
      <c r="B69" s="9" t="s">
        <v>42</v>
      </c>
      <c r="C69" s="15" t="s">
        <v>157</v>
      </c>
      <c r="D69" s="15" t="s">
        <v>242</v>
      </c>
      <c r="E69" s="9">
        <v>3057</v>
      </c>
      <c r="F69" s="9" t="s">
        <v>37</v>
      </c>
      <c r="G69" s="9" t="s">
        <v>87</v>
      </c>
      <c r="H69" s="9" t="s">
        <v>46</v>
      </c>
      <c r="I69" s="9" t="s">
        <v>102</v>
      </c>
      <c r="J69" s="9" t="s">
        <v>64</v>
      </c>
      <c r="K69" s="9">
        <v>177.01</v>
      </c>
      <c r="L69" s="20">
        <v>42637</v>
      </c>
      <c r="M69" s="20">
        <v>43639</v>
      </c>
      <c r="N69" s="20">
        <v>43639</v>
      </c>
      <c r="O69" s="21"/>
      <c r="P69" s="20">
        <v>43367</v>
      </c>
      <c r="Q69" s="20">
        <v>43639</v>
      </c>
      <c r="R69" s="24">
        <v>214.987514</v>
      </c>
      <c r="S69" s="25">
        <v>38054.94</v>
      </c>
      <c r="T69" s="25">
        <v>38054.94</v>
      </c>
      <c r="U69" s="25">
        <v>38054.94</v>
      </c>
      <c r="V69" s="25">
        <v>38054.94</v>
      </c>
      <c r="W69" s="25">
        <v>38054.94</v>
      </c>
      <c r="X69" s="25">
        <v>29175.45</v>
      </c>
      <c r="Y69" s="25"/>
      <c r="Z69" s="25"/>
      <c r="AA69" s="25"/>
      <c r="AB69" s="25"/>
      <c r="AC69" s="25"/>
      <c r="AD69" s="25"/>
      <c r="AE69" s="25">
        <v>38054.94</v>
      </c>
      <c r="AF69" s="25">
        <v>38054.94</v>
      </c>
      <c r="AG69" s="25">
        <v>38054.94</v>
      </c>
      <c r="AH69" s="25">
        <v>38054.94</v>
      </c>
      <c r="AI69" s="25">
        <v>38054.94</v>
      </c>
      <c r="AJ69" s="25">
        <v>29175.45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</row>
    <row r="70" spans="1:45" ht="16.5" x14ac:dyDescent="0.15">
      <c r="A70" s="9">
        <v>68</v>
      </c>
      <c r="B70" s="9" t="s">
        <v>42</v>
      </c>
      <c r="C70" s="15" t="s">
        <v>243</v>
      </c>
      <c r="D70" s="15" t="s">
        <v>244</v>
      </c>
      <c r="E70" s="9" t="s">
        <v>245</v>
      </c>
      <c r="F70" s="9" t="s">
        <v>37</v>
      </c>
      <c r="G70" s="9" t="s">
        <v>87</v>
      </c>
      <c r="H70" s="9" t="s">
        <v>39</v>
      </c>
      <c r="I70" s="9" t="s">
        <v>40</v>
      </c>
      <c r="J70" s="9" t="s">
        <v>53</v>
      </c>
      <c r="K70" s="9">
        <v>377.46</v>
      </c>
      <c r="L70" s="20">
        <v>42637</v>
      </c>
      <c r="M70" s="20">
        <v>43639</v>
      </c>
      <c r="N70" s="20">
        <v>43639</v>
      </c>
      <c r="O70" s="21"/>
      <c r="P70" s="20">
        <v>43367</v>
      </c>
      <c r="Q70" s="20">
        <v>43639</v>
      </c>
      <c r="R70" s="24">
        <v>228.979997</v>
      </c>
      <c r="S70" s="25">
        <v>86430.79</v>
      </c>
      <c r="T70" s="25">
        <v>86430.79</v>
      </c>
      <c r="U70" s="25">
        <v>86430.79</v>
      </c>
      <c r="V70" s="25">
        <v>86430.79</v>
      </c>
      <c r="W70" s="25">
        <v>86430.79</v>
      </c>
      <c r="X70" s="25">
        <v>66263.61</v>
      </c>
      <c r="Y70" s="25"/>
      <c r="Z70" s="25"/>
      <c r="AA70" s="25"/>
      <c r="AB70" s="25"/>
      <c r="AC70" s="25"/>
      <c r="AD70" s="25"/>
      <c r="AE70" s="25">
        <v>86430.79</v>
      </c>
      <c r="AF70" s="25">
        <v>86430.79</v>
      </c>
      <c r="AG70" s="25">
        <v>86430.79</v>
      </c>
      <c r="AH70" s="25">
        <v>86430.79</v>
      </c>
      <c r="AI70" s="25">
        <v>86430.79</v>
      </c>
      <c r="AJ70" s="25">
        <v>66263.61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R70" s="43">
        <f>AH70*12</f>
        <v>1037169.48</v>
      </c>
      <c r="AS70" s="46">
        <f>AR70/365/K70</f>
        <v>7.5281095193612098</v>
      </c>
    </row>
    <row r="71" spans="1:45" ht="16.5" hidden="1" x14ac:dyDescent="0.15">
      <c r="A71" s="9">
        <v>69</v>
      </c>
      <c r="B71" s="9" t="s">
        <v>34</v>
      </c>
      <c r="C71" s="17" t="s">
        <v>246</v>
      </c>
      <c r="D71" s="15" t="s">
        <v>887</v>
      </c>
      <c r="E71" s="9" t="s">
        <v>248</v>
      </c>
      <c r="F71" s="9" t="s">
        <v>37</v>
      </c>
      <c r="G71" s="9" t="s">
        <v>87</v>
      </c>
      <c r="H71" s="9" t="s">
        <v>46</v>
      </c>
      <c r="I71" s="9" t="s">
        <v>102</v>
      </c>
      <c r="J71" s="9" t="s">
        <v>64</v>
      </c>
      <c r="K71" s="9">
        <v>155.96</v>
      </c>
      <c r="L71" s="20">
        <v>42826</v>
      </c>
      <c r="M71" s="20">
        <v>43890</v>
      </c>
      <c r="N71" s="20">
        <v>43890</v>
      </c>
      <c r="O71" s="21"/>
      <c r="P71" s="20">
        <v>43556</v>
      </c>
      <c r="Q71" s="20">
        <v>43890</v>
      </c>
      <c r="R71" s="24">
        <v>220.5</v>
      </c>
      <c r="S71" s="25">
        <v>32751.599999999999</v>
      </c>
      <c r="T71" s="25">
        <v>32751.599999999999</v>
      </c>
      <c r="U71" s="25">
        <v>32751.599999999999</v>
      </c>
      <c r="V71" s="25">
        <v>34389.18</v>
      </c>
      <c r="W71" s="25">
        <v>34389.18</v>
      </c>
      <c r="X71" s="25">
        <v>34389.18</v>
      </c>
      <c r="Y71" s="25">
        <v>34389.18</v>
      </c>
      <c r="Z71" s="25">
        <v>34389.18</v>
      </c>
      <c r="AA71" s="25">
        <v>34389.18</v>
      </c>
      <c r="AB71" s="25">
        <v>34389.18</v>
      </c>
      <c r="AC71" s="25">
        <v>34389.18</v>
      </c>
      <c r="AD71" s="25">
        <v>34389.18</v>
      </c>
      <c r="AE71" s="25">
        <v>32751.599999999999</v>
      </c>
      <c r="AF71" s="25">
        <v>32751.599999999999</v>
      </c>
      <c r="AG71" s="25">
        <v>32751.599999999999</v>
      </c>
      <c r="AH71" s="25">
        <v>34389.18</v>
      </c>
      <c r="AI71" s="25">
        <v>34389.18</v>
      </c>
      <c r="AJ71" s="25">
        <v>34389.18</v>
      </c>
      <c r="AK71" s="25">
        <v>34389.18</v>
      </c>
      <c r="AL71" s="25">
        <v>34389.18</v>
      </c>
      <c r="AM71" s="25">
        <v>34389.18</v>
      </c>
      <c r="AN71" s="25">
        <v>34389.18</v>
      </c>
      <c r="AO71" s="25">
        <v>34389.18</v>
      </c>
      <c r="AP71" s="25">
        <v>34389.18</v>
      </c>
    </row>
    <row r="72" spans="1:45" ht="16.5" hidden="1" x14ac:dyDescent="0.15">
      <c r="A72" s="9">
        <v>70</v>
      </c>
      <c r="B72" s="9" t="s">
        <v>34</v>
      </c>
      <c r="C72" s="17" t="s">
        <v>249</v>
      </c>
      <c r="D72" s="17" t="s">
        <v>250</v>
      </c>
      <c r="E72" s="9" t="s">
        <v>251</v>
      </c>
      <c r="F72" s="9" t="s">
        <v>37</v>
      </c>
      <c r="G72" s="9" t="s">
        <v>87</v>
      </c>
      <c r="H72" s="9" t="s">
        <v>39</v>
      </c>
      <c r="I72" s="9" t="s">
        <v>40</v>
      </c>
      <c r="J72" s="9" t="s">
        <v>41</v>
      </c>
      <c r="K72" s="9">
        <v>156.06</v>
      </c>
      <c r="L72" s="20">
        <v>42917</v>
      </c>
      <c r="M72" s="20">
        <v>44012</v>
      </c>
      <c r="N72" s="20">
        <v>44012</v>
      </c>
      <c r="O72" s="21"/>
      <c r="P72" s="20">
        <v>43282</v>
      </c>
      <c r="Q72" s="20">
        <v>43646</v>
      </c>
      <c r="R72" s="24">
        <v>224.69998699999999</v>
      </c>
      <c r="S72" s="25">
        <v>35066.68</v>
      </c>
      <c r="T72" s="25">
        <v>35066.68</v>
      </c>
      <c r="U72" s="25">
        <v>35066.68</v>
      </c>
      <c r="V72" s="25">
        <v>35066.68</v>
      </c>
      <c r="W72" s="25">
        <v>35066.68</v>
      </c>
      <c r="X72" s="25">
        <v>35066.68</v>
      </c>
      <c r="Y72" s="25">
        <v>37521.505799999999</v>
      </c>
      <c r="Z72" s="25">
        <v>37521.505799999999</v>
      </c>
      <c r="AA72" s="25">
        <v>37521.505799999999</v>
      </c>
      <c r="AB72" s="25">
        <v>37521.505799999999</v>
      </c>
      <c r="AC72" s="25">
        <v>37521.505799999999</v>
      </c>
      <c r="AD72" s="25">
        <v>37521.505799999999</v>
      </c>
      <c r="AE72" s="25">
        <v>35066.68</v>
      </c>
      <c r="AF72" s="25">
        <v>35066.68</v>
      </c>
      <c r="AG72" s="25">
        <v>35066.68</v>
      </c>
      <c r="AH72" s="25">
        <v>35066.68</v>
      </c>
      <c r="AI72" s="25">
        <v>35066.68</v>
      </c>
      <c r="AJ72" s="25">
        <v>35066.68</v>
      </c>
      <c r="AK72" s="25">
        <v>37521.505799999999</v>
      </c>
      <c r="AL72" s="25">
        <v>37521.505799999999</v>
      </c>
      <c r="AM72" s="25">
        <v>37521.505799999999</v>
      </c>
      <c r="AN72" s="25">
        <v>37521.505799999999</v>
      </c>
      <c r="AO72" s="25">
        <v>37521.505799999999</v>
      </c>
      <c r="AP72" s="25">
        <v>37521.505799999999</v>
      </c>
    </row>
    <row r="73" spans="1:45" ht="16.5" hidden="1" x14ac:dyDescent="0.15">
      <c r="A73" s="9">
        <v>71</v>
      </c>
      <c r="B73" s="9" t="s">
        <v>42</v>
      </c>
      <c r="C73" s="15" t="s">
        <v>252</v>
      </c>
      <c r="D73" s="15" t="s">
        <v>253</v>
      </c>
      <c r="E73" s="9" t="s">
        <v>254</v>
      </c>
      <c r="F73" s="9" t="s">
        <v>37</v>
      </c>
      <c r="G73" s="9" t="s">
        <v>87</v>
      </c>
      <c r="H73" s="9" t="s">
        <v>58</v>
      </c>
      <c r="I73" s="9" t="s">
        <v>40</v>
      </c>
      <c r="J73" s="9" t="s">
        <v>41</v>
      </c>
      <c r="K73" s="9">
        <v>183.95</v>
      </c>
      <c r="L73" s="20">
        <v>42637</v>
      </c>
      <c r="M73" s="20">
        <v>43639</v>
      </c>
      <c r="N73" s="20">
        <v>43639</v>
      </c>
      <c r="O73" s="21"/>
      <c r="P73" s="20">
        <v>43367</v>
      </c>
      <c r="Q73" s="20">
        <v>43639</v>
      </c>
      <c r="R73" s="24">
        <v>240.43000799999999</v>
      </c>
      <c r="S73" s="25">
        <v>44227.1</v>
      </c>
      <c r="T73" s="25">
        <v>44227.1</v>
      </c>
      <c r="U73" s="25">
        <v>44227.1</v>
      </c>
      <c r="V73" s="25">
        <v>44227.1</v>
      </c>
      <c r="W73" s="25">
        <v>44227.1</v>
      </c>
      <c r="X73" s="25">
        <v>33907.440000000002</v>
      </c>
      <c r="Y73" s="25"/>
      <c r="Z73" s="25"/>
      <c r="AA73" s="25"/>
      <c r="AB73" s="25"/>
      <c r="AC73" s="25"/>
      <c r="AD73" s="25"/>
      <c r="AE73" s="25">
        <v>44227.1</v>
      </c>
      <c r="AF73" s="25">
        <v>44227.1</v>
      </c>
      <c r="AG73" s="25">
        <v>44227.1</v>
      </c>
      <c r="AH73" s="25">
        <v>44227.1</v>
      </c>
      <c r="AI73" s="25">
        <v>44227.1</v>
      </c>
      <c r="AJ73" s="25">
        <v>33907.440000000002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</row>
    <row r="74" spans="1:45" ht="16.5" x14ac:dyDescent="0.15">
      <c r="A74" s="9">
        <v>72</v>
      </c>
      <c r="B74" s="9" t="s">
        <v>42</v>
      </c>
      <c r="C74" s="15" t="s">
        <v>255</v>
      </c>
      <c r="D74" s="15" t="s">
        <v>256</v>
      </c>
      <c r="E74" s="9" t="s">
        <v>257</v>
      </c>
      <c r="F74" s="9" t="s">
        <v>37</v>
      </c>
      <c r="G74" s="9" t="s">
        <v>87</v>
      </c>
      <c r="H74" s="9" t="s">
        <v>39</v>
      </c>
      <c r="I74" s="9" t="s">
        <v>40</v>
      </c>
      <c r="J74" s="9" t="s">
        <v>53</v>
      </c>
      <c r="K74" s="9">
        <v>150.94</v>
      </c>
      <c r="L74" s="20">
        <v>42637</v>
      </c>
      <c r="M74" s="20">
        <v>43639</v>
      </c>
      <c r="N74" s="20">
        <v>43639</v>
      </c>
      <c r="O74" s="21"/>
      <c r="P74" s="20">
        <v>43367</v>
      </c>
      <c r="Q74" s="20">
        <v>43639</v>
      </c>
      <c r="R74" s="24">
        <v>269.05001900000002</v>
      </c>
      <c r="S74" s="25">
        <v>40610.410000000003</v>
      </c>
      <c r="T74" s="25">
        <v>40610.410000000003</v>
      </c>
      <c r="U74" s="25">
        <v>40610.410000000003</v>
      </c>
      <c r="V74" s="25">
        <v>40610.410000000003</v>
      </c>
      <c r="W74" s="25">
        <v>40610.410000000003</v>
      </c>
      <c r="X74" s="25">
        <v>31134.65</v>
      </c>
      <c r="Y74" s="25"/>
      <c r="Z74" s="25"/>
      <c r="AA74" s="25"/>
      <c r="AB74" s="25"/>
      <c r="AC74" s="25"/>
      <c r="AD74" s="25"/>
      <c r="AE74" s="25">
        <v>40610.410000000003</v>
      </c>
      <c r="AF74" s="25">
        <v>40610.410000000003</v>
      </c>
      <c r="AG74" s="25">
        <v>40610.410000000003</v>
      </c>
      <c r="AH74" s="25">
        <v>40610.410000000003</v>
      </c>
      <c r="AI74" s="25">
        <v>40610.410000000003</v>
      </c>
      <c r="AJ74" s="25">
        <v>31134.65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R74" s="43">
        <f>AH74*12</f>
        <v>487324.92000000004</v>
      </c>
      <c r="AS74" s="46">
        <f>AR74/365/K74</f>
        <v>8.8454801054941559</v>
      </c>
    </row>
    <row r="75" spans="1:45" ht="16.5" hidden="1" x14ac:dyDescent="0.15">
      <c r="A75" s="9">
        <v>73</v>
      </c>
      <c r="B75" s="9" t="s">
        <v>42</v>
      </c>
      <c r="C75" s="15" t="s">
        <v>258</v>
      </c>
      <c r="D75" s="15" t="s">
        <v>259</v>
      </c>
      <c r="E75" s="9" t="s">
        <v>260</v>
      </c>
      <c r="F75" s="9" t="s">
        <v>37</v>
      </c>
      <c r="G75" s="9" t="s">
        <v>87</v>
      </c>
      <c r="H75" s="9" t="s">
        <v>39</v>
      </c>
      <c r="I75" s="9" t="s">
        <v>40</v>
      </c>
      <c r="J75" s="9" t="s">
        <v>41</v>
      </c>
      <c r="K75" s="9">
        <v>194.46</v>
      </c>
      <c r="L75" s="20">
        <v>42637</v>
      </c>
      <c r="M75" s="20">
        <v>43639</v>
      </c>
      <c r="N75" s="20">
        <v>43639</v>
      </c>
      <c r="O75" s="21"/>
      <c r="P75" s="20">
        <v>43367</v>
      </c>
      <c r="Q75" s="20">
        <v>43639</v>
      </c>
      <c r="R75" s="24">
        <v>217.52997999999999</v>
      </c>
      <c r="S75" s="25">
        <v>42300.88</v>
      </c>
      <c r="T75" s="25">
        <v>42300.88</v>
      </c>
      <c r="U75" s="25">
        <v>42300.88</v>
      </c>
      <c r="V75" s="25">
        <v>42300.88</v>
      </c>
      <c r="W75" s="25">
        <v>42300.88</v>
      </c>
      <c r="X75" s="25">
        <v>32430.67</v>
      </c>
      <c r="Y75" s="25"/>
      <c r="Z75" s="25"/>
      <c r="AA75" s="25"/>
      <c r="AB75" s="25"/>
      <c r="AC75" s="25"/>
      <c r="AD75" s="25"/>
      <c r="AE75" s="25">
        <v>42300.88</v>
      </c>
      <c r="AF75" s="25">
        <v>42300.88</v>
      </c>
      <c r="AG75" s="25">
        <v>42300.88</v>
      </c>
      <c r="AH75" s="25">
        <v>42300.88</v>
      </c>
      <c r="AI75" s="25">
        <v>42300.88</v>
      </c>
      <c r="AJ75" s="25">
        <v>32430.67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</row>
    <row r="76" spans="1:45" ht="16.5" x14ac:dyDescent="0.15">
      <c r="A76" s="9">
        <v>74</v>
      </c>
      <c r="B76" s="16" t="s">
        <v>42</v>
      </c>
      <c r="C76" s="15" t="s">
        <v>261</v>
      </c>
      <c r="D76" s="15" t="s">
        <v>262</v>
      </c>
      <c r="E76" s="9" t="s">
        <v>263</v>
      </c>
      <c r="F76" s="9" t="s">
        <v>37</v>
      </c>
      <c r="G76" s="9" t="s">
        <v>87</v>
      </c>
      <c r="H76" s="9" t="s">
        <v>39</v>
      </c>
      <c r="I76" s="9" t="s">
        <v>102</v>
      </c>
      <c r="J76" s="9" t="s">
        <v>53</v>
      </c>
      <c r="K76" s="9">
        <v>217.48</v>
      </c>
      <c r="L76" s="20">
        <v>42637</v>
      </c>
      <c r="M76" s="20">
        <v>43639</v>
      </c>
      <c r="N76" s="20">
        <v>43585</v>
      </c>
      <c r="O76" s="21"/>
      <c r="P76" s="20">
        <v>43367</v>
      </c>
      <c r="Q76" s="20">
        <v>43639</v>
      </c>
      <c r="R76" s="24">
        <v>217.529979</v>
      </c>
      <c r="S76" s="25">
        <v>47308.42</v>
      </c>
      <c r="T76" s="25">
        <v>47308.42</v>
      </c>
      <c r="U76" s="25">
        <v>47308.42</v>
      </c>
      <c r="V76" s="25">
        <v>47308.42</v>
      </c>
      <c r="W76" s="25"/>
      <c r="X76" s="25"/>
      <c r="Y76" s="25"/>
      <c r="Z76" s="25"/>
      <c r="AA76" s="25"/>
      <c r="AB76" s="25"/>
      <c r="AC76" s="25"/>
      <c r="AD76" s="25"/>
      <c r="AE76" s="25">
        <v>47308.42</v>
      </c>
      <c r="AF76" s="25">
        <v>47308.42</v>
      </c>
      <c r="AG76" s="25">
        <v>47308.42</v>
      </c>
      <c r="AH76" s="25">
        <v>47308.42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R76" s="43">
        <f t="shared" ref="AR76:AR79" si="8">AH76*12</f>
        <v>567701.04</v>
      </c>
      <c r="AS76" s="46">
        <f t="shared" ref="AS76:AS79" si="9">AR76/365/K76</f>
        <v>7.1516705677234373</v>
      </c>
    </row>
    <row r="77" spans="1:45" ht="16.5" x14ac:dyDescent="0.15">
      <c r="A77" s="9">
        <v>75</v>
      </c>
      <c r="B77" s="9" t="s">
        <v>34</v>
      </c>
      <c r="C77" s="15" t="s">
        <v>72</v>
      </c>
      <c r="D77" s="15" t="s">
        <v>264</v>
      </c>
      <c r="E77" s="9" t="s">
        <v>265</v>
      </c>
      <c r="F77" s="9" t="s">
        <v>37</v>
      </c>
      <c r="G77" s="9" t="s">
        <v>87</v>
      </c>
      <c r="H77" s="9" t="s">
        <v>58</v>
      </c>
      <c r="I77" s="9" t="s">
        <v>40</v>
      </c>
      <c r="J77" s="9" t="s">
        <v>53</v>
      </c>
      <c r="K77" s="9">
        <v>246.46</v>
      </c>
      <c r="L77" s="20">
        <v>42637</v>
      </c>
      <c r="M77" s="20">
        <v>44462</v>
      </c>
      <c r="N77" s="20">
        <v>44462</v>
      </c>
      <c r="O77" s="21"/>
      <c r="P77" s="20">
        <v>43367</v>
      </c>
      <c r="Q77" s="20">
        <v>43731</v>
      </c>
      <c r="R77" s="26">
        <v>194.63</v>
      </c>
      <c r="S77" s="25">
        <v>47968.51</v>
      </c>
      <c r="T77" s="25">
        <v>47968.51</v>
      </c>
      <c r="U77" s="25">
        <v>47968.51</v>
      </c>
      <c r="V77" s="25">
        <v>47968.51</v>
      </c>
      <c r="W77" s="25">
        <v>47968.51</v>
      </c>
      <c r="X77" s="25">
        <v>47968.51</v>
      </c>
      <c r="Y77" s="25">
        <v>47968.51</v>
      </c>
      <c r="Z77" s="25">
        <v>47968.51</v>
      </c>
      <c r="AA77" s="25">
        <v>49311.88</v>
      </c>
      <c r="AB77" s="25">
        <v>53725.82</v>
      </c>
      <c r="AC77" s="25">
        <v>53725.82</v>
      </c>
      <c r="AD77" s="25">
        <v>53725.82</v>
      </c>
      <c r="AE77" s="25">
        <v>47968.51</v>
      </c>
      <c r="AF77" s="25">
        <v>47968.51</v>
      </c>
      <c r="AG77" s="25">
        <v>47968.51</v>
      </c>
      <c r="AH77" s="25">
        <v>47968.51</v>
      </c>
      <c r="AI77" s="25">
        <v>47968.51</v>
      </c>
      <c r="AJ77" s="25">
        <v>47968.51</v>
      </c>
      <c r="AK77" s="25">
        <v>47968.51</v>
      </c>
      <c r="AL77" s="25">
        <v>47968.51</v>
      </c>
      <c r="AM77" s="25">
        <v>49311.88</v>
      </c>
      <c r="AN77" s="25">
        <v>53725.82</v>
      </c>
      <c r="AO77" s="25">
        <v>53725.82</v>
      </c>
      <c r="AP77" s="25">
        <v>53725.82</v>
      </c>
      <c r="AR77" s="43">
        <f t="shared" si="8"/>
        <v>575622.12</v>
      </c>
      <c r="AS77" s="46">
        <f t="shared" si="9"/>
        <v>6.3987945472270908</v>
      </c>
    </row>
    <row r="78" spans="1:45" ht="16.5" x14ac:dyDescent="0.15">
      <c r="A78" s="9">
        <v>76</v>
      </c>
      <c r="B78" s="9" t="s">
        <v>42</v>
      </c>
      <c r="C78" s="17" t="s">
        <v>266</v>
      </c>
      <c r="D78" s="15" t="s">
        <v>267</v>
      </c>
      <c r="E78" s="9" t="s">
        <v>268</v>
      </c>
      <c r="F78" s="9" t="s">
        <v>37</v>
      </c>
      <c r="G78" s="9" t="s">
        <v>87</v>
      </c>
      <c r="H78" s="9" t="s">
        <v>58</v>
      </c>
      <c r="I78" s="9" t="s">
        <v>40</v>
      </c>
      <c r="J78" s="9" t="s">
        <v>53</v>
      </c>
      <c r="K78" s="9">
        <v>130.09</v>
      </c>
      <c r="L78" s="20">
        <v>42637</v>
      </c>
      <c r="M78" s="20">
        <v>43639</v>
      </c>
      <c r="N78" s="20">
        <v>43639</v>
      </c>
      <c r="O78" s="21"/>
      <c r="P78" s="20">
        <v>43367</v>
      </c>
      <c r="Q78" s="20">
        <v>43639</v>
      </c>
      <c r="R78" s="24">
        <v>297.66999700000002</v>
      </c>
      <c r="S78" s="25">
        <v>38723.89</v>
      </c>
      <c r="T78" s="25">
        <v>38723.89</v>
      </c>
      <c r="U78" s="25">
        <v>38723.89</v>
      </c>
      <c r="V78" s="25">
        <v>38723.89</v>
      </c>
      <c r="W78" s="25">
        <v>38723.89</v>
      </c>
      <c r="X78" s="25">
        <v>29688.32</v>
      </c>
      <c r="Y78" s="25"/>
      <c r="Z78" s="25"/>
      <c r="AA78" s="25"/>
      <c r="AB78" s="25"/>
      <c r="AC78" s="25"/>
      <c r="AD78" s="25"/>
      <c r="AE78" s="25">
        <v>38723.89</v>
      </c>
      <c r="AF78" s="25">
        <v>38723.89</v>
      </c>
      <c r="AG78" s="25">
        <v>38723.89</v>
      </c>
      <c r="AH78" s="25">
        <v>38723.89</v>
      </c>
      <c r="AI78" s="25">
        <v>38723.89</v>
      </c>
      <c r="AJ78" s="25">
        <v>29688.32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R78" s="43">
        <f t="shared" si="8"/>
        <v>464686.68</v>
      </c>
      <c r="AS78" s="46">
        <f t="shared" si="9"/>
        <v>9.786410883087262</v>
      </c>
    </row>
    <row r="79" spans="1:45" ht="16.5" x14ac:dyDescent="0.15">
      <c r="A79" s="9">
        <v>77</v>
      </c>
      <c r="B79" s="9" t="s">
        <v>42</v>
      </c>
      <c r="C79" s="15" t="s">
        <v>269</v>
      </c>
      <c r="D79" s="15" t="s">
        <v>270</v>
      </c>
      <c r="E79" s="9" t="s">
        <v>271</v>
      </c>
      <c r="F79" s="9" t="s">
        <v>37</v>
      </c>
      <c r="G79" s="9" t="s">
        <v>87</v>
      </c>
      <c r="H79" s="9" t="s">
        <v>39</v>
      </c>
      <c r="I79" s="9" t="s">
        <v>40</v>
      </c>
      <c r="J79" s="9" t="s">
        <v>53</v>
      </c>
      <c r="K79" s="9">
        <v>218.1</v>
      </c>
      <c r="L79" s="20">
        <v>42637</v>
      </c>
      <c r="M79" s="20">
        <v>43639</v>
      </c>
      <c r="N79" s="20">
        <v>43639</v>
      </c>
      <c r="O79" s="21"/>
      <c r="P79" s="20">
        <v>43367</v>
      </c>
      <c r="Q79" s="20">
        <v>43639</v>
      </c>
      <c r="R79" s="24">
        <v>280.5</v>
      </c>
      <c r="S79" s="25">
        <v>61177.05</v>
      </c>
      <c r="T79" s="25">
        <v>61177.05</v>
      </c>
      <c r="U79" s="25">
        <v>61177.05</v>
      </c>
      <c r="V79" s="25">
        <v>61177.05</v>
      </c>
      <c r="W79" s="25">
        <v>61177.05</v>
      </c>
      <c r="X79" s="25">
        <v>46902.41</v>
      </c>
      <c r="Y79" s="25"/>
      <c r="Z79" s="25"/>
      <c r="AA79" s="25"/>
      <c r="AB79" s="25"/>
      <c r="AC79" s="25"/>
      <c r="AD79" s="25"/>
      <c r="AE79" s="25">
        <v>61177.05</v>
      </c>
      <c r="AF79" s="25">
        <v>61177.05</v>
      </c>
      <c r="AG79" s="25">
        <v>61177.05</v>
      </c>
      <c r="AH79" s="25">
        <v>61177.05</v>
      </c>
      <c r="AI79" s="25">
        <v>61177.05</v>
      </c>
      <c r="AJ79" s="25">
        <v>46902.41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R79" s="43">
        <f t="shared" si="8"/>
        <v>734124.60000000009</v>
      </c>
      <c r="AS79" s="46">
        <f t="shared" si="9"/>
        <v>9.2219178082191799</v>
      </c>
    </row>
    <row r="80" spans="1:45" ht="16.5" hidden="1" x14ac:dyDescent="0.15">
      <c r="A80" s="9">
        <v>78</v>
      </c>
      <c r="B80" s="9" t="s">
        <v>42</v>
      </c>
      <c r="C80" s="15" t="s">
        <v>272</v>
      </c>
      <c r="D80" s="15" t="s">
        <v>273</v>
      </c>
      <c r="E80" s="9" t="s">
        <v>274</v>
      </c>
      <c r="F80" s="9" t="s">
        <v>37</v>
      </c>
      <c r="G80" s="9" t="s">
        <v>87</v>
      </c>
      <c r="H80" s="9" t="s">
        <v>58</v>
      </c>
      <c r="I80" s="9" t="s">
        <v>40</v>
      </c>
      <c r="J80" s="9" t="s">
        <v>41</v>
      </c>
      <c r="K80" s="9">
        <v>188.83</v>
      </c>
      <c r="L80" s="20">
        <v>42637</v>
      </c>
      <c r="M80" s="20">
        <v>43639</v>
      </c>
      <c r="N80" s="20">
        <v>43639</v>
      </c>
      <c r="O80" s="21"/>
      <c r="P80" s="20">
        <v>43367</v>
      </c>
      <c r="Q80" s="20">
        <v>43639</v>
      </c>
      <c r="R80" s="24">
        <v>263.32997899999998</v>
      </c>
      <c r="S80" s="25">
        <v>49724.6</v>
      </c>
      <c r="T80" s="25">
        <v>49724.6</v>
      </c>
      <c r="U80" s="25">
        <v>49724.6</v>
      </c>
      <c r="V80" s="25">
        <v>49724.6</v>
      </c>
      <c r="W80" s="25">
        <v>49724.6</v>
      </c>
      <c r="X80" s="25">
        <v>38122.19</v>
      </c>
      <c r="Y80" s="25"/>
      <c r="Z80" s="25"/>
      <c r="AA80" s="25"/>
      <c r="AB80" s="25"/>
      <c r="AC80" s="25"/>
      <c r="AD80" s="25"/>
      <c r="AE80" s="25">
        <v>49724.6</v>
      </c>
      <c r="AF80" s="25">
        <v>49724.6</v>
      </c>
      <c r="AG80" s="25">
        <v>49724.6</v>
      </c>
      <c r="AH80" s="25">
        <v>49724.6</v>
      </c>
      <c r="AI80" s="25">
        <v>49724.6</v>
      </c>
      <c r="AJ80" s="25">
        <v>38122.19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</row>
    <row r="81" spans="1:45" ht="16.5" x14ac:dyDescent="0.15">
      <c r="A81" s="9">
        <v>79</v>
      </c>
      <c r="B81" s="9" t="s">
        <v>34</v>
      </c>
      <c r="C81" s="15" t="s">
        <v>72</v>
      </c>
      <c r="D81" s="15" t="s">
        <v>275</v>
      </c>
      <c r="E81" s="9" t="s">
        <v>276</v>
      </c>
      <c r="F81" s="9" t="s">
        <v>37</v>
      </c>
      <c r="G81" s="9" t="s">
        <v>87</v>
      </c>
      <c r="H81" s="9" t="s">
        <v>58</v>
      </c>
      <c r="I81" s="9" t="s">
        <v>40</v>
      </c>
      <c r="J81" s="9" t="s">
        <v>53</v>
      </c>
      <c r="K81" s="9">
        <v>202.39</v>
      </c>
      <c r="L81" s="20">
        <v>42637</v>
      </c>
      <c r="M81" s="20">
        <v>44462</v>
      </c>
      <c r="N81" s="20">
        <v>44462</v>
      </c>
      <c r="O81" s="21"/>
      <c r="P81" s="20">
        <v>43367</v>
      </c>
      <c r="Q81" s="20">
        <v>43731</v>
      </c>
      <c r="R81" s="26">
        <v>206.079994</v>
      </c>
      <c r="S81" s="25">
        <v>41708.53</v>
      </c>
      <c r="T81" s="25">
        <v>41708.53</v>
      </c>
      <c r="U81" s="25">
        <v>41708.53</v>
      </c>
      <c r="V81" s="25">
        <v>41708.53</v>
      </c>
      <c r="W81" s="25">
        <v>41708.53</v>
      </c>
      <c r="X81" s="25">
        <v>41708.53</v>
      </c>
      <c r="Y81" s="25">
        <v>41708.53</v>
      </c>
      <c r="Z81" s="25">
        <v>41708.53</v>
      </c>
      <c r="AA81" s="25">
        <v>42876.39</v>
      </c>
      <c r="AB81" s="25">
        <v>46713.64</v>
      </c>
      <c r="AC81" s="25">
        <v>46713.64</v>
      </c>
      <c r="AD81" s="25">
        <v>46713.64</v>
      </c>
      <c r="AE81" s="25">
        <v>41708.53</v>
      </c>
      <c r="AF81" s="25">
        <v>41708.53</v>
      </c>
      <c r="AG81" s="25">
        <v>41708.53</v>
      </c>
      <c r="AH81" s="25">
        <v>41708.53</v>
      </c>
      <c r="AI81" s="25">
        <v>41708.53</v>
      </c>
      <c r="AJ81" s="25">
        <v>41708.53</v>
      </c>
      <c r="AK81" s="25">
        <v>41708.53</v>
      </c>
      <c r="AL81" s="25">
        <v>41708.53</v>
      </c>
      <c r="AM81" s="25">
        <v>42876.39</v>
      </c>
      <c r="AN81" s="25">
        <v>46713.64</v>
      </c>
      <c r="AO81" s="25">
        <v>46713.64</v>
      </c>
      <c r="AP81" s="25">
        <v>46713.64</v>
      </c>
      <c r="AR81" s="43">
        <f>AH81*12</f>
        <v>500502.36</v>
      </c>
      <c r="AS81" s="46">
        <f>AR81/365/K81</f>
        <v>6.7752326817814792</v>
      </c>
    </row>
    <row r="82" spans="1:45" ht="16.5" hidden="1" x14ac:dyDescent="0.15">
      <c r="A82" s="9">
        <v>80</v>
      </c>
      <c r="B82" s="9" t="s">
        <v>42</v>
      </c>
      <c r="C82" s="15" t="s">
        <v>277</v>
      </c>
      <c r="D82" s="15" t="s">
        <v>278</v>
      </c>
      <c r="E82" s="9" t="s">
        <v>279</v>
      </c>
      <c r="F82" s="9" t="s">
        <v>37</v>
      </c>
      <c r="G82" s="9" t="s">
        <v>87</v>
      </c>
      <c r="H82" s="9" t="s">
        <v>39</v>
      </c>
      <c r="I82" s="9" t="s">
        <v>40</v>
      </c>
      <c r="J82" s="9" t="s">
        <v>41</v>
      </c>
      <c r="K82" s="9">
        <v>354.46</v>
      </c>
      <c r="L82" s="20">
        <v>42637</v>
      </c>
      <c r="M82" s="20">
        <v>43639</v>
      </c>
      <c r="N82" s="20">
        <v>43639</v>
      </c>
      <c r="O82" s="21"/>
      <c r="P82" s="20">
        <v>43367</v>
      </c>
      <c r="Q82" s="20">
        <v>43639</v>
      </c>
      <c r="R82" s="24">
        <v>206.08000899999999</v>
      </c>
      <c r="S82" s="25">
        <v>73047.12</v>
      </c>
      <c r="T82" s="25">
        <v>73047.12</v>
      </c>
      <c r="U82" s="25">
        <v>73047.12</v>
      </c>
      <c r="V82" s="25">
        <v>73047.12</v>
      </c>
      <c r="W82" s="25">
        <v>73047.12</v>
      </c>
      <c r="X82" s="25">
        <v>56002.79</v>
      </c>
      <c r="Y82" s="25"/>
      <c r="Z82" s="25"/>
      <c r="AA82" s="25"/>
      <c r="AB82" s="25"/>
      <c r="AC82" s="25"/>
      <c r="AD82" s="25"/>
      <c r="AE82" s="25">
        <v>73047.12</v>
      </c>
      <c r="AF82" s="25">
        <v>73047.12</v>
      </c>
      <c r="AG82" s="25">
        <v>73047.12</v>
      </c>
      <c r="AH82" s="25">
        <v>73047.12</v>
      </c>
      <c r="AI82" s="25">
        <v>73047.12</v>
      </c>
      <c r="AJ82" s="25">
        <v>56002.79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</row>
    <row r="83" spans="1:45" ht="16.5" x14ac:dyDescent="0.15">
      <c r="A83" s="9">
        <v>81</v>
      </c>
      <c r="B83" s="9" t="s">
        <v>34</v>
      </c>
      <c r="C83" s="15" t="s">
        <v>280</v>
      </c>
      <c r="D83" s="15" t="s">
        <v>281</v>
      </c>
      <c r="E83" s="9">
        <v>1065</v>
      </c>
      <c r="F83" s="9" t="s">
        <v>37</v>
      </c>
      <c r="G83" s="9" t="s">
        <v>87</v>
      </c>
      <c r="H83" s="9" t="s">
        <v>46</v>
      </c>
      <c r="I83" s="9" t="s">
        <v>40</v>
      </c>
      <c r="J83" s="9" t="s">
        <v>53</v>
      </c>
      <c r="K83" s="9">
        <v>225.77</v>
      </c>
      <c r="L83" s="20">
        <v>42637</v>
      </c>
      <c r="M83" s="20">
        <v>44309</v>
      </c>
      <c r="N83" s="20">
        <v>44309</v>
      </c>
      <c r="O83" s="21"/>
      <c r="P83" s="20">
        <v>43367</v>
      </c>
      <c r="Q83" s="20">
        <v>43731</v>
      </c>
      <c r="R83" s="24">
        <v>203.96</v>
      </c>
      <c r="S83" s="25">
        <v>46048.05</v>
      </c>
      <c r="T83" s="25">
        <v>46048.05</v>
      </c>
      <c r="U83" s="25">
        <v>46048.05</v>
      </c>
      <c r="V83" s="25">
        <v>46048.05</v>
      </c>
      <c r="W83" s="25">
        <v>46048.05</v>
      </c>
      <c r="X83" s="25">
        <v>46048.05</v>
      </c>
      <c r="Y83" s="25">
        <v>46048.05</v>
      </c>
      <c r="Z83" s="25">
        <v>46048.05</v>
      </c>
      <c r="AA83" s="25">
        <v>46585.38</v>
      </c>
      <c r="AB83" s="25">
        <v>48350.9</v>
      </c>
      <c r="AC83" s="25">
        <v>48350.9</v>
      </c>
      <c r="AD83" s="25">
        <v>48350.9</v>
      </c>
      <c r="AE83" s="25">
        <v>46048.05</v>
      </c>
      <c r="AF83" s="25">
        <v>46048.05</v>
      </c>
      <c r="AG83" s="25">
        <v>46048.05</v>
      </c>
      <c r="AH83" s="25">
        <v>46048.05</v>
      </c>
      <c r="AI83" s="25">
        <v>46048.05</v>
      </c>
      <c r="AJ83" s="25">
        <v>46048.05</v>
      </c>
      <c r="AK83" s="25">
        <v>46048.05</v>
      </c>
      <c r="AL83" s="25">
        <v>46048.05</v>
      </c>
      <c r="AM83" s="25">
        <v>46585.38</v>
      </c>
      <c r="AN83" s="25">
        <v>48350.9</v>
      </c>
      <c r="AO83" s="25">
        <v>48350.9</v>
      </c>
      <c r="AP83" s="25">
        <v>48350.9</v>
      </c>
      <c r="AR83" s="43">
        <f t="shared" ref="AR83:AR86" si="10">AH83*12</f>
        <v>552576.60000000009</v>
      </c>
      <c r="AS83" s="46">
        <f t="shared" ref="AS83:AS86" si="11">AR83/365/K83</f>
        <v>6.705534363071644</v>
      </c>
    </row>
    <row r="84" spans="1:45" ht="16.5" x14ac:dyDescent="0.15">
      <c r="A84" s="9">
        <v>82</v>
      </c>
      <c r="B84" s="9" t="s">
        <v>42</v>
      </c>
      <c r="C84" s="15" t="s">
        <v>282</v>
      </c>
      <c r="D84" s="15" t="s">
        <v>283</v>
      </c>
      <c r="E84" s="9" t="s">
        <v>284</v>
      </c>
      <c r="F84" s="9" t="s">
        <v>37</v>
      </c>
      <c r="G84" s="9" t="s">
        <v>87</v>
      </c>
      <c r="H84" s="9" t="s">
        <v>58</v>
      </c>
      <c r="I84" s="9" t="s">
        <v>40</v>
      </c>
      <c r="J84" s="9" t="s">
        <v>53</v>
      </c>
      <c r="K84" s="9">
        <v>136.25</v>
      </c>
      <c r="L84" s="20">
        <v>42637</v>
      </c>
      <c r="M84" s="20">
        <v>43639</v>
      </c>
      <c r="N84" s="20">
        <v>43639</v>
      </c>
      <c r="O84" s="21"/>
      <c r="P84" s="20">
        <v>43367</v>
      </c>
      <c r="Q84" s="20">
        <v>43639</v>
      </c>
      <c r="R84" s="24">
        <v>291.950018</v>
      </c>
      <c r="S84" s="25">
        <v>39778.19</v>
      </c>
      <c r="T84" s="25">
        <v>39778.19</v>
      </c>
      <c r="U84" s="25">
        <v>39778.19</v>
      </c>
      <c r="V84" s="25">
        <v>39778.19</v>
      </c>
      <c r="W84" s="25">
        <v>39778.19</v>
      </c>
      <c r="X84" s="25">
        <v>30496.61</v>
      </c>
      <c r="Y84" s="25"/>
      <c r="Z84" s="25"/>
      <c r="AA84" s="25"/>
      <c r="AB84" s="25"/>
      <c r="AC84" s="25"/>
      <c r="AD84" s="25"/>
      <c r="AE84" s="25">
        <v>39778.19</v>
      </c>
      <c r="AF84" s="25">
        <v>39778.19</v>
      </c>
      <c r="AG84" s="25">
        <v>39778.19</v>
      </c>
      <c r="AH84" s="25">
        <v>39778.19</v>
      </c>
      <c r="AI84" s="25">
        <v>39778.19</v>
      </c>
      <c r="AJ84" s="25">
        <v>30496.61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R84" s="43">
        <f t="shared" si="10"/>
        <v>477338.28</v>
      </c>
      <c r="AS84" s="46">
        <f t="shared" si="11"/>
        <v>9.5983567676259902</v>
      </c>
    </row>
    <row r="85" spans="1:45" ht="16.5" x14ac:dyDescent="0.15">
      <c r="A85" s="9">
        <v>83</v>
      </c>
      <c r="B85" s="9" t="s">
        <v>42</v>
      </c>
      <c r="C85" s="15" t="s">
        <v>285</v>
      </c>
      <c r="D85" s="15" t="s">
        <v>286</v>
      </c>
      <c r="E85" s="9" t="s">
        <v>287</v>
      </c>
      <c r="F85" s="9" t="s">
        <v>37</v>
      </c>
      <c r="G85" s="9" t="s">
        <v>87</v>
      </c>
      <c r="H85" s="9" t="s">
        <v>58</v>
      </c>
      <c r="I85" s="9" t="s">
        <v>40</v>
      </c>
      <c r="J85" s="9" t="s">
        <v>53</v>
      </c>
      <c r="K85" s="9">
        <v>213.85</v>
      </c>
      <c r="L85" s="20">
        <v>42637</v>
      </c>
      <c r="M85" s="20">
        <v>43639</v>
      </c>
      <c r="N85" s="20">
        <v>43639</v>
      </c>
      <c r="O85" s="21"/>
      <c r="P85" s="20">
        <v>43367</v>
      </c>
      <c r="Q85" s="20">
        <v>43639</v>
      </c>
      <c r="R85" s="24">
        <v>263.32999699999999</v>
      </c>
      <c r="S85" s="25">
        <v>56313.120000000003</v>
      </c>
      <c r="T85" s="25">
        <v>56313.120000000003</v>
      </c>
      <c r="U85" s="25">
        <v>56313.120000000003</v>
      </c>
      <c r="V85" s="25">
        <v>56313.120000000003</v>
      </c>
      <c r="W85" s="25">
        <v>56313.120000000003</v>
      </c>
      <c r="X85" s="25">
        <v>43173.39</v>
      </c>
      <c r="Y85" s="25"/>
      <c r="Z85" s="25"/>
      <c r="AA85" s="25"/>
      <c r="AB85" s="25"/>
      <c r="AC85" s="25"/>
      <c r="AD85" s="25"/>
      <c r="AE85" s="25">
        <v>56313.120000000003</v>
      </c>
      <c r="AF85" s="25">
        <v>56313.120000000003</v>
      </c>
      <c r="AG85" s="25">
        <v>56313.120000000003</v>
      </c>
      <c r="AH85" s="25">
        <v>56313.120000000003</v>
      </c>
      <c r="AI85" s="25">
        <v>56313.120000000003</v>
      </c>
      <c r="AJ85" s="25">
        <v>43173.39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R85" s="43">
        <f t="shared" si="10"/>
        <v>675757.44000000006</v>
      </c>
      <c r="AS85" s="46">
        <f t="shared" si="11"/>
        <v>8.6574245806656194</v>
      </c>
    </row>
    <row r="86" spans="1:45" ht="16.5" x14ac:dyDescent="0.15">
      <c r="A86" s="9">
        <v>84</v>
      </c>
      <c r="B86" s="9" t="s">
        <v>42</v>
      </c>
      <c r="C86" s="15" t="s">
        <v>288</v>
      </c>
      <c r="D86" s="15" t="s">
        <v>289</v>
      </c>
      <c r="E86" s="9" t="s">
        <v>290</v>
      </c>
      <c r="F86" s="9" t="s">
        <v>37</v>
      </c>
      <c r="G86" s="9" t="s">
        <v>87</v>
      </c>
      <c r="H86" s="9" t="s">
        <v>39</v>
      </c>
      <c r="I86" s="9" t="s">
        <v>40</v>
      </c>
      <c r="J86" s="9" t="s">
        <v>53</v>
      </c>
      <c r="K86" s="9">
        <v>138.38</v>
      </c>
      <c r="L86" s="20">
        <v>42637</v>
      </c>
      <c r="M86" s="20">
        <v>43639</v>
      </c>
      <c r="N86" s="20">
        <v>43639</v>
      </c>
      <c r="O86" s="21"/>
      <c r="P86" s="20">
        <v>43367</v>
      </c>
      <c r="Q86" s="20">
        <v>43639</v>
      </c>
      <c r="R86" s="24">
        <v>286.23001799999997</v>
      </c>
      <c r="S86" s="25">
        <v>39608.51</v>
      </c>
      <c r="T86" s="25">
        <v>39608.51</v>
      </c>
      <c r="U86" s="25">
        <v>39608.51</v>
      </c>
      <c r="V86" s="25">
        <v>39608.51</v>
      </c>
      <c r="W86" s="25">
        <v>39608.51</v>
      </c>
      <c r="X86" s="25">
        <v>30366.52</v>
      </c>
      <c r="Y86" s="25"/>
      <c r="Z86" s="25"/>
      <c r="AA86" s="25"/>
      <c r="AB86" s="25"/>
      <c r="AC86" s="25"/>
      <c r="AD86" s="25"/>
      <c r="AE86" s="25">
        <v>39608.51</v>
      </c>
      <c r="AF86" s="25">
        <v>39608.51</v>
      </c>
      <c r="AG86" s="25">
        <v>39608.51</v>
      </c>
      <c r="AH86" s="25">
        <v>39608.51</v>
      </c>
      <c r="AI86" s="25">
        <v>39608.51</v>
      </c>
      <c r="AJ86" s="25">
        <v>30366.52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R86" s="43">
        <f t="shared" si="10"/>
        <v>475302.12</v>
      </c>
      <c r="AS86" s="46">
        <f t="shared" si="11"/>
        <v>9.4103019875783769</v>
      </c>
    </row>
    <row r="87" spans="1:45" ht="16.5" hidden="1" x14ac:dyDescent="0.15">
      <c r="A87" s="9">
        <v>85</v>
      </c>
      <c r="B87" s="9" t="s">
        <v>42</v>
      </c>
      <c r="C87" s="15" t="s">
        <v>291</v>
      </c>
      <c r="D87" s="15" t="s">
        <v>292</v>
      </c>
      <c r="E87" s="9" t="s">
        <v>293</v>
      </c>
      <c r="F87" s="9" t="s">
        <v>37</v>
      </c>
      <c r="G87" s="9" t="s">
        <v>87</v>
      </c>
      <c r="H87" s="9" t="s">
        <v>39</v>
      </c>
      <c r="I87" s="9" t="s">
        <v>40</v>
      </c>
      <c r="J87" s="9" t="s">
        <v>41</v>
      </c>
      <c r="K87" s="9">
        <v>170.61</v>
      </c>
      <c r="L87" s="20">
        <v>42637</v>
      </c>
      <c r="M87" s="20">
        <v>43639</v>
      </c>
      <c r="N87" s="20">
        <v>43639</v>
      </c>
      <c r="O87" s="21"/>
      <c r="P87" s="20">
        <v>43367</v>
      </c>
      <c r="Q87" s="20">
        <v>43639</v>
      </c>
      <c r="R87" s="24">
        <v>251.88001800000001</v>
      </c>
      <c r="S87" s="25">
        <v>42973.25</v>
      </c>
      <c r="T87" s="25">
        <v>42973.25</v>
      </c>
      <c r="U87" s="25">
        <v>42973.25</v>
      </c>
      <c r="V87" s="25">
        <v>42973.25</v>
      </c>
      <c r="W87" s="25">
        <v>42973.25</v>
      </c>
      <c r="X87" s="25">
        <v>32946.160000000003</v>
      </c>
      <c r="Y87" s="25"/>
      <c r="Z87" s="25"/>
      <c r="AA87" s="25"/>
      <c r="AB87" s="25"/>
      <c r="AC87" s="25"/>
      <c r="AD87" s="25"/>
      <c r="AE87" s="25">
        <v>42973.25</v>
      </c>
      <c r="AF87" s="25">
        <v>42973.25</v>
      </c>
      <c r="AG87" s="25">
        <v>42973.25</v>
      </c>
      <c r="AH87" s="25">
        <v>42973.25</v>
      </c>
      <c r="AI87" s="25">
        <v>42973.25</v>
      </c>
      <c r="AJ87" s="25">
        <v>32946.160000000003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</row>
    <row r="88" spans="1:45" ht="16.5" hidden="1" x14ac:dyDescent="0.15">
      <c r="A88" s="9">
        <v>86</v>
      </c>
      <c r="B88" s="9" t="s">
        <v>42</v>
      </c>
      <c r="C88" s="15" t="s">
        <v>294</v>
      </c>
      <c r="D88" s="17" t="s">
        <v>295</v>
      </c>
      <c r="E88" s="9" t="s">
        <v>296</v>
      </c>
      <c r="F88" s="9" t="s">
        <v>37</v>
      </c>
      <c r="G88" s="9" t="s">
        <v>87</v>
      </c>
      <c r="H88" s="9" t="s">
        <v>58</v>
      </c>
      <c r="I88" s="9" t="s">
        <v>40</v>
      </c>
      <c r="J88" s="9" t="s">
        <v>41</v>
      </c>
      <c r="K88" s="9">
        <v>171.9</v>
      </c>
      <c r="L88" s="20">
        <v>42637</v>
      </c>
      <c r="M88" s="20">
        <v>43639</v>
      </c>
      <c r="N88" s="20">
        <v>43639</v>
      </c>
      <c r="O88" s="21"/>
      <c r="P88" s="20">
        <v>43367</v>
      </c>
      <c r="Q88" s="20">
        <v>43639</v>
      </c>
      <c r="R88" s="24">
        <v>257.60000000000002</v>
      </c>
      <c r="S88" s="25">
        <v>44281.440000000002</v>
      </c>
      <c r="T88" s="25">
        <v>44281.440000000002</v>
      </c>
      <c r="U88" s="25">
        <v>44281.440000000002</v>
      </c>
      <c r="V88" s="25">
        <v>44281.440000000002</v>
      </c>
      <c r="W88" s="25">
        <v>44281.440000000002</v>
      </c>
      <c r="X88" s="25">
        <v>33949.1</v>
      </c>
      <c r="Y88" s="25"/>
      <c r="Z88" s="25"/>
      <c r="AA88" s="25"/>
      <c r="AB88" s="25"/>
      <c r="AC88" s="25"/>
      <c r="AD88" s="25"/>
      <c r="AE88" s="25">
        <v>44281.440000000002</v>
      </c>
      <c r="AF88" s="25">
        <v>44281.440000000002</v>
      </c>
      <c r="AG88" s="25">
        <v>44281.440000000002</v>
      </c>
      <c r="AH88" s="25">
        <v>44281.440000000002</v>
      </c>
      <c r="AI88" s="25">
        <v>44281.440000000002</v>
      </c>
      <c r="AJ88" s="25">
        <v>33949.1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</row>
    <row r="89" spans="1:45" ht="16.5" hidden="1" x14ac:dyDescent="0.15">
      <c r="A89" s="9">
        <v>87</v>
      </c>
      <c r="B89" s="9" t="s">
        <v>34</v>
      </c>
      <c r="C89" s="15" t="s">
        <v>297</v>
      </c>
      <c r="D89" s="15" t="s">
        <v>298</v>
      </c>
      <c r="E89" s="9" t="s">
        <v>299</v>
      </c>
      <c r="F89" s="9" t="s">
        <v>37</v>
      </c>
      <c r="G89" s="9" t="s">
        <v>87</v>
      </c>
      <c r="H89" s="9" t="s">
        <v>58</v>
      </c>
      <c r="I89" s="9" t="s">
        <v>40</v>
      </c>
      <c r="J89" s="9" t="s">
        <v>41</v>
      </c>
      <c r="K89" s="9">
        <v>167.37</v>
      </c>
      <c r="L89" s="20">
        <v>43132</v>
      </c>
      <c r="M89" s="20">
        <v>44135</v>
      </c>
      <c r="N89" s="20">
        <v>44135</v>
      </c>
      <c r="O89" s="21">
        <f>R89*K89*11</f>
        <v>472786.77600000001</v>
      </c>
      <c r="P89" s="20">
        <v>43497</v>
      </c>
      <c r="Q89" s="20">
        <v>43861</v>
      </c>
      <c r="R89" s="24">
        <v>256.8</v>
      </c>
      <c r="S89" s="25"/>
      <c r="T89" s="25">
        <v>42980.62</v>
      </c>
      <c r="U89" s="25">
        <v>42980.62</v>
      </c>
      <c r="V89" s="25">
        <v>42980.62</v>
      </c>
      <c r="W89" s="25">
        <v>42980.62</v>
      </c>
      <c r="X89" s="25">
        <v>42980.62</v>
      </c>
      <c r="Y89" s="25">
        <v>42980.62</v>
      </c>
      <c r="Z89" s="25">
        <v>42980.62</v>
      </c>
      <c r="AA89" s="25">
        <v>42980.62</v>
      </c>
      <c r="AB89" s="25">
        <v>42980.62</v>
      </c>
      <c r="AC89" s="25">
        <v>42980.62</v>
      </c>
      <c r="AD89" s="25">
        <v>42980.62</v>
      </c>
      <c r="AE89" s="25">
        <v>0</v>
      </c>
      <c r="AF89" s="25">
        <v>42980.62</v>
      </c>
      <c r="AG89" s="25">
        <v>42980.62</v>
      </c>
      <c r="AH89" s="25">
        <v>42980.62</v>
      </c>
      <c r="AI89" s="25">
        <v>42980.62</v>
      </c>
      <c r="AJ89" s="25">
        <v>42980.62</v>
      </c>
      <c r="AK89" s="25">
        <v>42980.62</v>
      </c>
      <c r="AL89" s="25">
        <v>42980.62</v>
      </c>
      <c r="AM89" s="25">
        <v>42980.62</v>
      </c>
      <c r="AN89" s="25">
        <v>42980.62</v>
      </c>
      <c r="AO89" s="25">
        <v>42980.62</v>
      </c>
      <c r="AP89" s="25">
        <v>42980.62</v>
      </c>
    </row>
    <row r="90" spans="1:45" ht="16.5" x14ac:dyDescent="0.15">
      <c r="A90" s="9">
        <v>88</v>
      </c>
      <c r="B90" s="9" t="s">
        <v>34</v>
      </c>
      <c r="C90" s="15" t="s">
        <v>300</v>
      </c>
      <c r="D90" s="15" t="s">
        <v>301</v>
      </c>
      <c r="E90" s="9" t="s">
        <v>302</v>
      </c>
      <c r="F90" s="9" t="s">
        <v>37</v>
      </c>
      <c r="G90" s="9" t="s">
        <v>87</v>
      </c>
      <c r="H90" s="9" t="s">
        <v>39</v>
      </c>
      <c r="I90" s="9" t="s">
        <v>40</v>
      </c>
      <c r="J90" s="9" t="s">
        <v>53</v>
      </c>
      <c r="K90" s="9">
        <v>221.42</v>
      </c>
      <c r="L90" s="20">
        <v>43191</v>
      </c>
      <c r="M90" s="20">
        <v>44255</v>
      </c>
      <c r="N90" s="20">
        <v>44255</v>
      </c>
      <c r="O90" s="21">
        <f>R90*K90*9</f>
        <v>501084.53099999996</v>
      </c>
      <c r="P90" s="20">
        <v>43556</v>
      </c>
      <c r="Q90" s="20">
        <v>43921</v>
      </c>
      <c r="R90" s="24">
        <v>251.45</v>
      </c>
      <c r="S90" s="25">
        <v>52033.7</v>
      </c>
      <c r="T90" s="25">
        <v>52033.7</v>
      </c>
      <c r="U90" s="25">
        <v>52033.7</v>
      </c>
      <c r="V90" s="25">
        <v>55676.06</v>
      </c>
      <c r="W90" s="25">
        <v>55676.06</v>
      </c>
      <c r="X90" s="25">
        <v>55676.06</v>
      </c>
      <c r="Y90" s="25">
        <v>55676.06</v>
      </c>
      <c r="Z90" s="25">
        <v>55676.06</v>
      </c>
      <c r="AA90" s="25">
        <v>55676.06</v>
      </c>
      <c r="AB90" s="25">
        <v>55676.06</v>
      </c>
      <c r="AC90" s="25">
        <v>55676.06</v>
      </c>
      <c r="AD90" s="25">
        <v>55676.06</v>
      </c>
      <c r="AE90" s="25">
        <v>52033.7</v>
      </c>
      <c r="AF90" s="25">
        <v>52033.7</v>
      </c>
      <c r="AG90" s="25">
        <v>52033.7</v>
      </c>
      <c r="AH90" s="25">
        <v>55676.06</v>
      </c>
      <c r="AI90" s="25">
        <v>55676.06</v>
      </c>
      <c r="AJ90" s="25">
        <v>55676.06</v>
      </c>
      <c r="AK90" s="25">
        <v>55676.06</v>
      </c>
      <c r="AL90" s="25">
        <v>55676.06</v>
      </c>
      <c r="AM90" s="25">
        <v>55676.06</v>
      </c>
      <c r="AN90" s="25">
        <v>55676.06</v>
      </c>
      <c r="AO90" s="25">
        <v>55676.06</v>
      </c>
      <c r="AP90" s="25">
        <v>55676.06</v>
      </c>
      <c r="AR90" s="43">
        <f t="shared" ref="AR90:AR91" si="12">AH90*12</f>
        <v>668112.72</v>
      </c>
      <c r="AS90" s="46">
        <f t="shared" ref="AS90:AS91" si="13">AR90/365/K90</f>
        <v>8.2668494635497165</v>
      </c>
    </row>
    <row r="91" spans="1:45" ht="16.5" x14ac:dyDescent="0.15">
      <c r="A91" s="9">
        <v>89</v>
      </c>
      <c r="B91" s="9" t="s">
        <v>42</v>
      </c>
      <c r="C91" s="15" t="s">
        <v>303</v>
      </c>
      <c r="D91" s="15" t="s">
        <v>304</v>
      </c>
      <c r="E91" s="9" t="s">
        <v>305</v>
      </c>
      <c r="F91" s="9" t="s">
        <v>37</v>
      </c>
      <c r="G91" s="9" t="s">
        <v>87</v>
      </c>
      <c r="H91" s="9" t="s">
        <v>39</v>
      </c>
      <c r="I91" s="9" t="s">
        <v>40</v>
      </c>
      <c r="J91" s="9" t="s">
        <v>53</v>
      </c>
      <c r="K91" s="9">
        <v>168.67</v>
      </c>
      <c r="L91" s="20">
        <v>42637</v>
      </c>
      <c r="M91" s="20">
        <v>43639</v>
      </c>
      <c r="N91" s="20">
        <v>43639</v>
      </c>
      <c r="O91" s="21"/>
      <c r="P91" s="20">
        <v>43367</v>
      </c>
      <c r="Q91" s="20">
        <v>43639</v>
      </c>
      <c r="R91" s="24">
        <v>286.225054</v>
      </c>
      <c r="S91" s="25">
        <v>48277.58</v>
      </c>
      <c r="T91" s="25">
        <v>48277.58</v>
      </c>
      <c r="U91" s="25">
        <v>48277.58</v>
      </c>
      <c r="V91" s="25">
        <v>48277.58</v>
      </c>
      <c r="W91" s="25">
        <v>48277.58</v>
      </c>
      <c r="X91" s="25">
        <v>37012.81</v>
      </c>
      <c r="Y91" s="25"/>
      <c r="Z91" s="25"/>
      <c r="AA91" s="25"/>
      <c r="AB91" s="25"/>
      <c r="AC91" s="25"/>
      <c r="AD91" s="25"/>
      <c r="AE91" s="25">
        <v>48277.58</v>
      </c>
      <c r="AF91" s="25">
        <v>48277.58</v>
      </c>
      <c r="AG91" s="25">
        <v>48277.58</v>
      </c>
      <c r="AH91" s="25">
        <v>48277.58</v>
      </c>
      <c r="AI91" s="25">
        <v>48277.58</v>
      </c>
      <c r="AJ91" s="25">
        <v>37012.81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R91" s="43">
        <f t="shared" si="12"/>
        <v>579330.96</v>
      </c>
      <c r="AS91" s="46">
        <f t="shared" si="13"/>
        <v>9.4101387892870161</v>
      </c>
    </row>
    <row r="92" spans="1:45" ht="16.5" hidden="1" x14ac:dyDescent="0.15">
      <c r="A92" s="9">
        <v>90</v>
      </c>
      <c r="B92" s="9" t="s">
        <v>34</v>
      </c>
      <c r="C92" s="15" t="s">
        <v>306</v>
      </c>
      <c r="D92" s="15" t="s">
        <v>307</v>
      </c>
      <c r="E92" s="9" t="s">
        <v>308</v>
      </c>
      <c r="F92" s="9" t="s">
        <v>37</v>
      </c>
      <c r="G92" s="9" t="s">
        <v>87</v>
      </c>
      <c r="H92" s="9" t="s">
        <v>122</v>
      </c>
      <c r="I92" s="9" t="s">
        <v>40</v>
      </c>
      <c r="J92" s="9" t="s">
        <v>41</v>
      </c>
      <c r="K92" s="9">
        <v>136.94999999999999</v>
      </c>
      <c r="L92" s="20">
        <v>42637</v>
      </c>
      <c r="M92" s="20">
        <v>44309</v>
      </c>
      <c r="N92" s="20">
        <v>44309</v>
      </c>
      <c r="O92" s="21"/>
      <c r="P92" s="20">
        <v>43367</v>
      </c>
      <c r="Q92" s="20">
        <v>43731</v>
      </c>
      <c r="R92" s="24">
        <v>110.250018</v>
      </c>
      <c r="S92" s="25">
        <v>15098.74</v>
      </c>
      <c r="T92" s="25">
        <v>15098.74</v>
      </c>
      <c r="U92" s="25">
        <v>15098.74</v>
      </c>
      <c r="V92" s="25">
        <v>15098.74</v>
      </c>
      <c r="W92" s="25">
        <v>15098.74</v>
      </c>
      <c r="X92" s="25">
        <v>15098.74</v>
      </c>
      <c r="Y92" s="25">
        <v>15098.74</v>
      </c>
      <c r="Z92" s="25">
        <v>15098.74</v>
      </c>
      <c r="AA92" s="25">
        <v>15274.81</v>
      </c>
      <c r="AB92" s="25">
        <v>15853.33</v>
      </c>
      <c r="AC92" s="25">
        <v>15853.33</v>
      </c>
      <c r="AD92" s="25">
        <v>15853.33</v>
      </c>
      <c r="AE92" s="25">
        <v>15098.74</v>
      </c>
      <c r="AF92" s="25">
        <v>15098.74</v>
      </c>
      <c r="AG92" s="25">
        <v>15098.74</v>
      </c>
      <c r="AH92" s="25">
        <v>15098.74</v>
      </c>
      <c r="AI92" s="25">
        <v>15098.74</v>
      </c>
      <c r="AJ92" s="25">
        <v>15098.74</v>
      </c>
      <c r="AK92" s="25">
        <v>15098.74</v>
      </c>
      <c r="AL92" s="25">
        <v>15098.74</v>
      </c>
      <c r="AM92" s="25">
        <v>15274.81</v>
      </c>
      <c r="AN92" s="25">
        <v>15853.33</v>
      </c>
      <c r="AO92" s="25">
        <v>15853.33</v>
      </c>
      <c r="AP92" s="25">
        <v>15853.33</v>
      </c>
    </row>
    <row r="93" spans="1:45" ht="16.5" hidden="1" x14ac:dyDescent="0.15">
      <c r="A93" s="9">
        <v>91</v>
      </c>
      <c r="B93" s="9" t="s">
        <v>34</v>
      </c>
      <c r="C93" s="15" t="s">
        <v>309</v>
      </c>
      <c r="D93" s="15" t="s">
        <v>310</v>
      </c>
      <c r="E93" s="9" t="s">
        <v>311</v>
      </c>
      <c r="F93" s="9" t="s">
        <v>37</v>
      </c>
      <c r="G93" s="9" t="s">
        <v>87</v>
      </c>
      <c r="H93" s="9" t="s">
        <v>39</v>
      </c>
      <c r="I93" s="9" t="s">
        <v>40</v>
      </c>
      <c r="J93" s="9" t="s">
        <v>41</v>
      </c>
      <c r="K93" s="9">
        <v>227.37</v>
      </c>
      <c r="L93" s="20">
        <v>42795</v>
      </c>
      <c r="M93" s="20">
        <v>43799</v>
      </c>
      <c r="N93" s="20">
        <v>43799</v>
      </c>
      <c r="O93" s="21"/>
      <c r="P93" s="20">
        <v>43525</v>
      </c>
      <c r="Q93" s="20">
        <v>43799</v>
      </c>
      <c r="R93" s="24">
        <v>125.94</v>
      </c>
      <c r="S93" s="25"/>
      <c r="T93" s="25"/>
      <c r="U93" s="25">
        <v>28634.977800000001</v>
      </c>
      <c r="V93" s="25">
        <v>28634.977800000001</v>
      </c>
      <c r="W93" s="25">
        <v>28634.977800000001</v>
      </c>
      <c r="X93" s="25">
        <v>28634.977800000001</v>
      </c>
      <c r="Y93" s="25">
        <v>28634.977800000001</v>
      </c>
      <c r="Z93" s="25">
        <v>28634.977800000001</v>
      </c>
      <c r="AA93" s="25">
        <v>28634.977800000001</v>
      </c>
      <c r="AB93" s="25">
        <v>28634.977800000001</v>
      </c>
      <c r="AC93" s="25">
        <v>28634.977800000001</v>
      </c>
      <c r="AD93" s="25"/>
      <c r="AE93" s="25">
        <v>0</v>
      </c>
      <c r="AF93" s="25">
        <v>0</v>
      </c>
      <c r="AG93" s="25">
        <v>28634.977800000001</v>
      </c>
      <c r="AH93" s="25">
        <v>28634.977800000001</v>
      </c>
      <c r="AI93" s="25">
        <v>28634.977800000001</v>
      </c>
      <c r="AJ93" s="25">
        <v>28634.977800000001</v>
      </c>
      <c r="AK93" s="25">
        <v>28634.977800000001</v>
      </c>
      <c r="AL93" s="25">
        <v>28634.977800000001</v>
      </c>
      <c r="AM93" s="25">
        <v>28634.977800000001</v>
      </c>
      <c r="AN93" s="25">
        <v>28634.977800000001</v>
      </c>
      <c r="AO93" s="25">
        <v>28634.977800000001</v>
      </c>
      <c r="AP93" s="25">
        <v>0</v>
      </c>
    </row>
    <row r="94" spans="1:45" ht="16.5" hidden="1" x14ac:dyDescent="0.15">
      <c r="A94" s="9">
        <v>92</v>
      </c>
      <c r="B94" s="9" t="s">
        <v>34</v>
      </c>
      <c r="C94" s="15" t="s">
        <v>126</v>
      </c>
      <c r="D94" s="17" t="s">
        <v>312</v>
      </c>
      <c r="E94" s="9" t="s">
        <v>313</v>
      </c>
      <c r="F94" s="9" t="s">
        <v>37</v>
      </c>
      <c r="G94" s="9" t="s">
        <v>87</v>
      </c>
      <c r="H94" s="9" t="s">
        <v>46</v>
      </c>
      <c r="I94" s="9" t="s">
        <v>40</v>
      </c>
      <c r="J94" s="9" t="s">
        <v>41</v>
      </c>
      <c r="K94" s="9">
        <v>41.6</v>
      </c>
      <c r="L94" s="20">
        <v>42720</v>
      </c>
      <c r="M94" s="20">
        <v>43723</v>
      </c>
      <c r="N94" s="20">
        <v>43723</v>
      </c>
      <c r="O94" s="21"/>
      <c r="P94" s="20">
        <v>43367</v>
      </c>
      <c r="Q94" s="20">
        <v>43723</v>
      </c>
      <c r="R94" s="24">
        <v>354.92</v>
      </c>
      <c r="S94" s="25">
        <v>14764.672</v>
      </c>
      <c r="T94" s="25">
        <v>14764.672</v>
      </c>
      <c r="U94" s="25">
        <v>14764.672</v>
      </c>
      <c r="V94" s="25">
        <v>14764.672</v>
      </c>
      <c r="W94" s="25">
        <v>14764.672</v>
      </c>
      <c r="X94" s="25">
        <v>14764.672</v>
      </c>
      <c r="Y94" s="25">
        <v>14764.672</v>
      </c>
      <c r="Z94" s="25">
        <v>14764.672</v>
      </c>
      <c r="AA94" s="25">
        <v>7382.3360000000002</v>
      </c>
      <c r="AB94" s="25"/>
      <c r="AC94" s="25"/>
      <c r="AD94" s="25"/>
      <c r="AE94" s="25">
        <v>14764.672</v>
      </c>
      <c r="AF94" s="25">
        <v>14764.672</v>
      </c>
      <c r="AG94" s="25">
        <v>14764.672</v>
      </c>
      <c r="AH94" s="25">
        <v>14764.672</v>
      </c>
      <c r="AI94" s="25">
        <v>14764.672</v>
      </c>
      <c r="AJ94" s="25">
        <v>14764.672</v>
      </c>
      <c r="AK94" s="25">
        <v>14764.672</v>
      </c>
      <c r="AL94" s="25">
        <v>14764.672</v>
      </c>
      <c r="AM94" s="25">
        <v>7382.3360000000002</v>
      </c>
      <c r="AN94" s="25">
        <v>0</v>
      </c>
      <c r="AO94" s="25">
        <v>0</v>
      </c>
      <c r="AP94" s="25">
        <v>0</v>
      </c>
    </row>
    <row r="95" spans="1:45" ht="16.5" hidden="1" x14ac:dyDescent="0.15">
      <c r="A95" s="9">
        <v>93</v>
      </c>
      <c r="B95" s="9" t="s">
        <v>34</v>
      </c>
      <c r="C95" s="17" t="s">
        <v>314</v>
      </c>
      <c r="D95" s="15" t="s">
        <v>315</v>
      </c>
      <c r="E95" s="9" t="s">
        <v>316</v>
      </c>
      <c r="F95" s="9" t="s">
        <v>175</v>
      </c>
      <c r="G95" s="9" t="s">
        <v>101</v>
      </c>
      <c r="H95" s="9" t="s">
        <v>58</v>
      </c>
      <c r="I95" s="9" t="s">
        <v>102</v>
      </c>
      <c r="J95" s="9" t="s">
        <v>53</v>
      </c>
      <c r="K95" s="9">
        <v>1701.66</v>
      </c>
      <c r="L95" s="20">
        <v>42637</v>
      </c>
      <c r="M95" s="20">
        <v>45558</v>
      </c>
      <c r="N95" s="20">
        <v>45558</v>
      </c>
      <c r="O95" s="21"/>
      <c r="P95" s="20">
        <v>43367</v>
      </c>
      <c r="Q95" s="20">
        <v>43731</v>
      </c>
      <c r="R95" s="24">
        <v>67.599999999999994</v>
      </c>
      <c r="S95" s="25">
        <v>115032.22</v>
      </c>
      <c r="T95" s="25">
        <v>115032.22</v>
      </c>
      <c r="U95" s="25">
        <v>115032.22</v>
      </c>
      <c r="V95" s="25">
        <v>115032.22</v>
      </c>
      <c r="W95" s="25">
        <v>115032.22</v>
      </c>
      <c r="X95" s="25">
        <v>115032.22</v>
      </c>
      <c r="Y95" s="25">
        <v>115032.22</v>
      </c>
      <c r="Z95" s="25">
        <v>115032.22</v>
      </c>
      <c r="AA95" s="25">
        <v>116104.26</v>
      </c>
      <c r="AB95" s="25">
        <v>119626.7</v>
      </c>
      <c r="AC95" s="25">
        <v>119626.7</v>
      </c>
      <c r="AD95" s="25">
        <v>119626.7</v>
      </c>
      <c r="AE95" s="25">
        <v>115032.22</v>
      </c>
      <c r="AF95" s="25">
        <v>115032.22</v>
      </c>
      <c r="AG95" s="25">
        <v>115032.22</v>
      </c>
      <c r="AH95" s="25">
        <v>115032.22</v>
      </c>
      <c r="AI95" s="25">
        <v>115032.22</v>
      </c>
      <c r="AJ95" s="25">
        <v>115032.22</v>
      </c>
      <c r="AK95" s="25">
        <v>115032.22</v>
      </c>
      <c r="AL95" s="25">
        <v>115032.22</v>
      </c>
      <c r="AM95" s="25">
        <v>116104.26</v>
      </c>
      <c r="AN95" s="25">
        <v>119626.7</v>
      </c>
      <c r="AO95" s="25">
        <v>119626.7</v>
      </c>
      <c r="AP95" s="25">
        <v>119626.7</v>
      </c>
    </row>
    <row r="96" spans="1:45" ht="16.5" x14ac:dyDescent="0.15">
      <c r="A96" s="9">
        <v>94</v>
      </c>
      <c r="B96" s="9" t="s">
        <v>42</v>
      </c>
      <c r="C96" s="15" t="s">
        <v>317</v>
      </c>
      <c r="D96" s="15" t="s">
        <v>318</v>
      </c>
      <c r="E96" s="9" t="s">
        <v>319</v>
      </c>
      <c r="F96" s="9" t="s">
        <v>37</v>
      </c>
      <c r="G96" s="9" t="s">
        <v>87</v>
      </c>
      <c r="H96" s="9" t="s">
        <v>39</v>
      </c>
      <c r="I96" s="9" t="s">
        <v>40</v>
      </c>
      <c r="J96" s="9" t="s">
        <v>53</v>
      </c>
      <c r="K96" s="9">
        <v>79.62</v>
      </c>
      <c r="L96" s="20">
        <v>42637</v>
      </c>
      <c r="M96" s="20">
        <v>43639</v>
      </c>
      <c r="N96" s="20">
        <v>43639</v>
      </c>
      <c r="O96" s="21"/>
      <c r="P96" s="20">
        <v>43367</v>
      </c>
      <c r="Q96" s="20">
        <v>43639</v>
      </c>
      <c r="R96" s="24">
        <v>354.92</v>
      </c>
      <c r="S96" s="25">
        <v>28258.73</v>
      </c>
      <c r="T96" s="25">
        <v>28258.73</v>
      </c>
      <c r="U96" s="25">
        <v>28258.73</v>
      </c>
      <c r="V96" s="25">
        <v>28258.73</v>
      </c>
      <c r="W96" s="25">
        <v>28258.73</v>
      </c>
      <c r="X96" s="25">
        <v>21665.03</v>
      </c>
      <c r="Y96" s="25"/>
      <c r="Z96" s="25"/>
      <c r="AA96" s="25"/>
      <c r="AB96" s="25"/>
      <c r="AC96" s="25"/>
      <c r="AD96" s="25"/>
      <c r="AE96" s="25">
        <v>28258.73</v>
      </c>
      <c r="AF96" s="25">
        <v>28258.73</v>
      </c>
      <c r="AG96" s="25">
        <v>28258.73</v>
      </c>
      <c r="AH96" s="25">
        <v>28258.73</v>
      </c>
      <c r="AI96" s="25">
        <v>28258.73</v>
      </c>
      <c r="AJ96" s="25">
        <v>21665.03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R96" s="43">
        <f>AH96*12</f>
        <v>339104.76</v>
      </c>
      <c r="AS96" s="46">
        <f>AR96/365/K96</f>
        <v>11.668602574557918</v>
      </c>
    </row>
    <row r="97" spans="1:45" ht="16.5" hidden="1" x14ac:dyDescent="0.15">
      <c r="A97" s="9">
        <v>95</v>
      </c>
      <c r="B97" s="9" t="s">
        <v>42</v>
      </c>
      <c r="C97" s="15" t="s">
        <v>320</v>
      </c>
      <c r="D97" s="15" t="s">
        <v>321</v>
      </c>
      <c r="E97" s="9" t="s">
        <v>322</v>
      </c>
      <c r="F97" s="9" t="s">
        <v>37</v>
      </c>
      <c r="G97" s="9" t="s">
        <v>87</v>
      </c>
      <c r="H97" s="9" t="s">
        <v>179</v>
      </c>
      <c r="I97" s="9" t="s">
        <v>40</v>
      </c>
      <c r="J97" s="9" t="s">
        <v>47</v>
      </c>
      <c r="K97" s="9">
        <v>58.88</v>
      </c>
      <c r="L97" s="20">
        <v>42958</v>
      </c>
      <c r="M97" s="20">
        <v>43639</v>
      </c>
      <c r="N97" s="20">
        <v>43639</v>
      </c>
      <c r="O97" s="21"/>
      <c r="P97" s="20">
        <v>43323</v>
      </c>
      <c r="Q97" s="20">
        <v>43639</v>
      </c>
      <c r="R97" s="24">
        <v>267.5</v>
      </c>
      <c r="S97" s="25">
        <v>15750.4</v>
      </c>
      <c r="T97" s="25">
        <v>15750.4</v>
      </c>
      <c r="U97" s="25">
        <v>15750.4</v>
      </c>
      <c r="V97" s="25">
        <v>15750.4</v>
      </c>
      <c r="W97" s="25">
        <v>15750.4</v>
      </c>
      <c r="X97" s="25">
        <v>12075.31</v>
      </c>
      <c r="Y97" s="25"/>
      <c r="Z97" s="25"/>
      <c r="AA97" s="25"/>
      <c r="AB97" s="25"/>
      <c r="AC97" s="25"/>
      <c r="AD97" s="25"/>
      <c r="AE97" s="25">
        <v>15750.4</v>
      </c>
      <c r="AF97" s="25">
        <v>15750.4</v>
      </c>
      <c r="AG97" s="25">
        <v>15750.4</v>
      </c>
      <c r="AH97" s="25">
        <v>15750.4</v>
      </c>
      <c r="AI97" s="25">
        <v>15750.4</v>
      </c>
      <c r="AJ97" s="25">
        <v>12075.31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</row>
    <row r="98" spans="1:45" ht="16.5" x14ac:dyDescent="0.15">
      <c r="A98" s="9">
        <v>96</v>
      </c>
      <c r="B98" s="9" t="s">
        <v>42</v>
      </c>
      <c r="C98" s="15" t="s">
        <v>323</v>
      </c>
      <c r="D98" s="15" t="s">
        <v>324</v>
      </c>
      <c r="E98" s="9" t="s">
        <v>325</v>
      </c>
      <c r="F98" s="9" t="s">
        <v>37</v>
      </c>
      <c r="G98" s="9" t="s">
        <v>87</v>
      </c>
      <c r="H98" s="9" t="s">
        <v>58</v>
      </c>
      <c r="I98" s="9" t="s">
        <v>40</v>
      </c>
      <c r="J98" s="9" t="s">
        <v>53</v>
      </c>
      <c r="K98" s="9">
        <v>223.39</v>
      </c>
      <c r="L98" s="20">
        <v>42637</v>
      </c>
      <c r="M98" s="20">
        <v>43639</v>
      </c>
      <c r="N98" s="20">
        <v>43639</v>
      </c>
      <c r="O98" s="21"/>
      <c r="P98" s="20">
        <v>43367</v>
      </c>
      <c r="Q98" s="20">
        <v>43639</v>
      </c>
      <c r="R98" s="24">
        <v>274.77999999999997</v>
      </c>
      <c r="S98" s="25">
        <v>61383.1</v>
      </c>
      <c r="T98" s="25">
        <v>61383.1</v>
      </c>
      <c r="U98" s="25">
        <v>61383.1</v>
      </c>
      <c r="V98" s="25">
        <v>61383.1</v>
      </c>
      <c r="W98" s="25">
        <v>61383.1</v>
      </c>
      <c r="X98" s="25">
        <v>47060.38</v>
      </c>
      <c r="Y98" s="25"/>
      <c r="Z98" s="25"/>
      <c r="AA98" s="25"/>
      <c r="AB98" s="25"/>
      <c r="AC98" s="25"/>
      <c r="AD98" s="25"/>
      <c r="AE98" s="25">
        <v>61383.1</v>
      </c>
      <c r="AF98" s="25">
        <v>61383.1</v>
      </c>
      <c r="AG98" s="25">
        <v>61383.1</v>
      </c>
      <c r="AH98" s="25">
        <v>61383.1</v>
      </c>
      <c r="AI98" s="25">
        <v>61383.1</v>
      </c>
      <c r="AJ98" s="25">
        <v>47060.38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R98" s="43">
        <f t="shared" ref="AR98:AR99" si="14">AH98*12</f>
        <v>736597.2</v>
      </c>
      <c r="AS98" s="46">
        <f t="shared" ref="AS98:AS99" si="15">AR98/365/K98</f>
        <v>9.0338623955769961</v>
      </c>
    </row>
    <row r="99" spans="1:45" ht="16.5" x14ac:dyDescent="0.15">
      <c r="A99" s="9">
        <v>97</v>
      </c>
      <c r="B99" s="9" t="s">
        <v>34</v>
      </c>
      <c r="C99" s="15" t="s">
        <v>326</v>
      </c>
      <c r="D99" s="15" t="s">
        <v>327</v>
      </c>
      <c r="E99" s="9" t="s">
        <v>328</v>
      </c>
      <c r="F99" s="9" t="s">
        <v>37</v>
      </c>
      <c r="G99" s="9" t="s">
        <v>87</v>
      </c>
      <c r="H99" s="9" t="s">
        <v>58</v>
      </c>
      <c r="I99" s="9" t="s">
        <v>40</v>
      </c>
      <c r="J99" s="9" t="s">
        <v>53</v>
      </c>
      <c r="K99" s="9">
        <v>203.7</v>
      </c>
      <c r="L99" s="20">
        <v>43106</v>
      </c>
      <c r="M99" s="20">
        <v>44201</v>
      </c>
      <c r="N99" s="20">
        <v>44201</v>
      </c>
      <c r="O99" s="21">
        <f>R99*K99*12</f>
        <v>627721.91999999993</v>
      </c>
      <c r="P99" s="20">
        <v>43471</v>
      </c>
      <c r="Q99" s="20">
        <v>43835</v>
      </c>
      <c r="R99" s="24">
        <v>256.8</v>
      </c>
      <c r="S99" s="25">
        <v>51853.87</v>
      </c>
      <c r="T99" s="25">
        <v>52310.16</v>
      </c>
      <c r="U99" s="25">
        <v>52310.16</v>
      </c>
      <c r="V99" s="25">
        <v>52310.16</v>
      </c>
      <c r="W99" s="25">
        <v>52310.16</v>
      </c>
      <c r="X99" s="25">
        <v>52310.16</v>
      </c>
      <c r="Y99" s="25">
        <v>52310.16</v>
      </c>
      <c r="Z99" s="25">
        <v>52310.16</v>
      </c>
      <c r="AA99" s="25">
        <v>52310.16</v>
      </c>
      <c r="AB99" s="25">
        <v>52310.16</v>
      </c>
      <c r="AC99" s="25">
        <v>52310.16</v>
      </c>
      <c r="AD99" s="25">
        <v>52310.16</v>
      </c>
      <c r="AE99" s="25">
        <v>51853.87</v>
      </c>
      <c r="AF99" s="25">
        <v>52310.16</v>
      </c>
      <c r="AG99" s="25">
        <v>52310.16</v>
      </c>
      <c r="AH99" s="25">
        <v>52310.16</v>
      </c>
      <c r="AI99" s="25">
        <v>52310.16</v>
      </c>
      <c r="AJ99" s="25">
        <v>52310.16</v>
      </c>
      <c r="AK99" s="25">
        <v>52310.16</v>
      </c>
      <c r="AL99" s="25">
        <v>52310.16</v>
      </c>
      <c r="AM99" s="25">
        <v>52310.16</v>
      </c>
      <c r="AN99" s="25">
        <v>52310.16</v>
      </c>
      <c r="AO99" s="25">
        <v>52310.16</v>
      </c>
      <c r="AP99" s="25">
        <v>52310.16</v>
      </c>
      <c r="AR99" s="43">
        <f t="shared" si="14"/>
        <v>627721.92000000004</v>
      </c>
      <c r="AS99" s="46">
        <f t="shared" si="15"/>
        <v>8.4427397260273978</v>
      </c>
    </row>
    <row r="100" spans="1:45" ht="16.5" hidden="1" x14ac:dyDescent="0.15">
      <c r="A100" s="9">
        <v>98</v>
      </c>
      <c r="B100" s="9" t="s">
        <v>34</v>
      </c>
      <c r="C100" s="15" t="s">
        <v>329</v>
      </c>
      <c r="D100" s="15" t="s">
        <v>888</v>
      </c>
      <c r="E100" s="9" t="s">
        <v>331</v>
      </c>
      <c r="F100" s="9" t="s">
        <v>37</v>
      </c>
      <c r="G100" s="9" t="s">
        <v>87</v>
      </c>
      <c r="H100" s="9" t="s">
        <v>39</v>
      </c>
      <c r="I100" s="9" t="s">
        <v>40</v>
      </c>
      <c r="J100" s="9" t="s">
        <v>41</v>
      </c>
      <c r="K100" s="9">
        <v>194.91</v>
      </c>
      <c r="L100" s="20">
        <v>43102</v>
      </c>
      <c r="M100" s="20">
        <v>44135</v>
      </c>
      <c r="N100" s="20">
        <v>44135</v>
      </c>
      <c r="O100" s="21">
        <f>R100*K100*12</f>
        <v>575608.21199999994</v>
      </c>
      <c r="P100" s="20">
        <v>43467</v>
      </c>
      <c r="Q100" s="20">
        <v>43831</v>
      </c>
      <c r="R100" s="24">
        <v>246.1</v>
      </c>
      <c r="S100" s="25">
        <v>47967.35</v>
      </c>
      <c r="T100" s="25">
        <v>47967.35</v>
      </c>
      <c r="U100" s="25">
        <v>47967.35</v>
      </c>
      <c r="V100" s="25">
        <v>47967.35</v>
      </c>
      <c r="W100" s="25">
        <v>47967.35</v>
      </c>
      <c r="X100" s="25">
        <v>47967.35</v>
      </c>
      <c r="Y100" s="25">
        <v>47967.35</v>
      </c>
      <c r="Z100" s="25">
        <v>47967.35</v>
      </c>
      <c r="AA100" s="25">
        <v>47967.35</v>
      </c>
      <c r="AB100" s="25">
        <v>47967.35</v>
      </c>
      <c r="AC100" s="25">
        <v>47967.35</v>
      </c>
      <c r="AD100" s="25">
        <v>47967.35</v>
      </c>
      <c r="AE100" s="25">
        <v>47967.35</v>
      </c>
      <c r="AF100" s="25">
        <v>47967.35</v>
      </c>
      <c r="AG100" s="25">
        <v>47967.35</v>
      </c>
      <c r="AH100" s="25">
        <v>47967.35</v>
      </c>
      <c r="AI100" s="25">
        <v>47967.35</v>
      </c>
      <c r="AJ100" s="25">
        <v>47967.35</v>
      </c>
      <c r="AK100" s="25">
        <v>47967.35</v>
      </c>
      <c r="AL100" s="25">
        <v>47967.35</v>
      </c>
      <c r="AM100" s="25">
        <v>47967.35</v>
      </c>
      <c r="AN100" s="25">
        <v>47967.35</v>
      </c>
      <c r="AO100" s="25">
        <v>47967.35</v>
      </c>
      <c r="AP100" s="25">
        <v>47967.35</v>
      </c>
    </row>
    <row r="101" spans="1:45" ht="16.5" x14ac:dyDescent="0.15">
      <c r="A101" s="9">
        <v>99</v>
      </c>
      <c r="B101" s="9" t="s">
        <v>34</v>
      </c>
      <c r="C101" s="15" t="s">
        <v>332</v>
      </c>
      <c r="D101" s="15" t="s">
        <v>333</v>
      </c>
      <c r="E101" s="9" t="s">
        <v>334</v>
      </c>
      <c r="F101" s="9" t="s">
        <v>37</v>
      </c>
      <c r="G101" s="9" t="s">
        <v>87</v>
      </c>
      <c r="H101" s="9" t="s">
        <v>46</v>
      </c>
      <c r="I101" s="9" t="s">
        <v>40</v>
      </c>
      <c r="J101" s="9" t="s">
        <v>53</v>
      </c>
      <c r="K101" s="9">
        <v>276.95</v>
      </c>
      <c r="L101" s="20">
        <v>42637</v>
      </c>
      <c r="M101" s="20">
        <v>44309</v>
      </c>
      <c r="N101" s="20">
        <v>44309</v>
      </c>
      <c r="O101" s="21"/>
      <c r="P101" s="20">
        <v>43367</v>
      </c>
      <c r="Q101" s="20">
        <v>43731</v>
      </c>
      <c r="R101" s="24">
        <v>209.47</v>
      </c>
      <c r="S101" s="25">
        <v>58012.72</v>
      </c>
      <c r="T101" s="25">
        <v>58012.72</v>
      </c>
      <c r="U101" s="25">
        <v>58012.72</v>
      </c>
      <c r="V101" s="25">
        <v>58012.72</v>
      </c>
      <c r="W101" s="25">
        <v>58012.72</v>
      </c>
      <c r="X101" s="25">
        <v>58012.72</v>
      </c>
      <c r="Y101" s="25">
        <v>58012.72</v>
      </c>
      <c r="Z101" s="25">
        <v>58012.72</v>
      </c>
      <c r="AA101" s="25">
        <v>58689.31</v>
      </c>
      <c r="AB101" s="25">
        <v>60912.38</v>
      </c>
      <c r="AC101" s="25">
        <v>60912.38</v>
      </c>
      <c r="AD101" s="25">
        <v>60912.38</v>
      </c>
      <c r="AE101" s="25">
        <v>58012.72</v>
      </c>
      <c r="AF101" s="25">
        <v>58012.72</v>
      </c>
      <c r="AG101" s="25">
        <v>58012.72</v>
      </c>
      <c r="AH101" s="25">
        <v>58012.72</v>
      </c>
      <c r="AI101" s="25">
        <v>58012.72</v>
      </c>
      <c r="AJ101" s="25">
        <v>58012.72</v>
      </c>
      <c r="AK101" s="25">
        <v>58012.72</v>
      </c>
      <c r="AL101" s="25">
        <v>58012.72</v>
      </c>
      <c r="AM101" s="25">
        <v>58689.31</v>
      </c>
      <c r="AN101" s="25">
        <v>60912.38</v>
      </c>
      <c r="AO101" s="25">
        <v>60912.38</v>
      </c>
      <c r="AP101" s="25">
        <v>60912.38</v>
      </c>
      <c r="AR101" s="43">
        <f>AH101*12</f>
        <v>696152.64</v>
      </c>
      <c r="AS101" s="46">
        <f>AR101/365/K101</f>
        <v>6.8866853469915696</v>
      </c>
    </row>
    <row r="102" spans="1:45" ht="16.5" hidden="1" x14ac:dyDescent="0.15">
      <c r="A102" s="9">
        <v>100</v>
      </c>
      <c r="B102" s="9" t="s">
        <v>42</v>
      </c>
      <c r="C102" s="15" t="s">
        <v>335</v>
      </c>
      <c r="D102" s="15" t="s">
        <v>336</v>
      </c>
      <c r="E102" s="9" t="s">
        <v>337</v>
      </c>
      <c r="F102" s="9" t="s">
        <v>37</v>
      </c>
      <c r="G102" s="9" t="s">
        <v>87</v>
      </c>
      <c r="H102" s="9" t="s">
        <v>179</v>
      </c>
      <c r="I102" s="9" t="s">
        <v>40</v>
      </c>
      <c r="J102" s="9" t="s">
        <v>41</v>
      </c>
      <c r="K102" s="9">
        <v>69.010000000000005</v>
      </c>
      <c r="L102" s="20">
        <v>42637</v>
      </c>
      <c r="M102" s="20">
        <v>43639</v>
      </c>
      <c r="N102" s="20">
        <v>43639</v>
      </c>
      <c r="O102" s="21"/>
      <c r="P102" s="20">
        <v>43367</v>
      </c>
      <c r="Q102" s="20">
        <v>43639</v>
      </c>
      <c r="R102" s="24">
        <v>303.39999999999998</v>
      </c>
      <c r="S102" s="25">
        <v>20937.63</v>
      </c>
      <c r="T102" s="25">
        <v>20937.63</v>
      </c>
      <c r="U102" s="25">
        <v>20937.63</v>
      </c>
      <c r="V102" s="25">
        <v>20937.63</v>
      </c>
      <c r="W102" s="25">
        <v>20937.63</v>
      </c>
      <c r="X102" s="25">
        <v>16052.19</v>
      </c>
      <c r="Y102" s="25"/>
      <c r="Z102" s="25"/>
      <c r="AA102" s="25"/>
      <c r="AB102" s="25"/>
      <c r="AC102" s="25"/>
      <c r="AD102" s="25"/>
      <c r="AE102" s="25">
        <v>20937.63</v>
      </c>
      <c r="AF102" s="25">
        <v>20937.63</v>
      </c>
      <c r="AG102" s="25">
        <v>20937.63</v>
      </c>
      <c r="AH102" s="25">
        <v>20937.63</v>
      </c>
      <c r="AI102" s="25">
        <v>20937.63</v>
      </c>
      <c r="AJ102" s="25">
        <v>16052.19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</row>
    <row r="103" spans="1:45" ht="16.5" x14ac:dyDescent="0.15">
      <c r="A103" s="9">
        <v>101</v>
      </c>
      <c r="B103" s="9" t="s">
        <v>42</v>
      </c>
      <c r="C103" s="15" t="s">
        <v>255</v>
      </c>
      <c r="D103" s="15" t="s">
        <v>338</v>
      </c>
      <c r="E103" s="9" t="s">
        <v>339</v>
      </c>
      <c r="F103" s="9" t="s">
        <v>37</v>
      </c>
      <c r="G103" s="9" t="s">
        <v>87</v>
      </c>
      <c r="H103" s="9" t="s">
        <v>39</v>
      </c>
      <c r="I103" s="9" t="s">
        <v>40</v>
      </c>
      <c r="J103" s="9" t="s">
        <v>53</v>
      </c>
      <c r="K103" s="9">
        <v>131.44</v>
      </c>
      <c r="L103" s="20">
        <v>42637</v>
      </c>
      <c r="M103" s="20">
        <v>43639</v>
      </c>
      <c r="N103" s="20">
        <v>43639</v>
      </c>
      <c r="O103" s="21"/>
      <c r="P103" s="20">
        <v>43367</v>
      </c>
      <c r="Q103" s="20">
        <v>43639</v>
      </c>
      <c r="R103" s="24">
        <v>269.05</v>
      </c>
      <c r="S103" s="25">
        <v>35363.93</v>
      </c>
      <c r="T103" s="25">
        <v>35363.93</v>
      </c>
      <c r="U103" s="25">
        <v>35363.93</v>
      </c>
      <c r="V103" s="25">
        <v>35363.93</v>
      </c>
      <c r="W103" s="25">
        <v>35363.93</v>
      </c>
      <c r="X103" s="25">
        <v>27112.35</v>
      </c>
      <c r="Y103" s="25"/>
      <c r="Z103" s="25"/>
      <c r="AA103" s="25"/>
      <c r="AB103" s="25"/>
      <c r="AC103" s="25"/>
      <c r="AD103" s="25"/>
      <c r="AE103" s="25">
        <v>35363.93</v>
      </c>
      <c r="AF103" s="25">
        <v>35363.93</v>
      </c>
      <c r="AG103" s="25">
        <v>35363.93</v>
      </c>
      <c r="AH103" s="25">
        <v>35363.93</v>
      </c>
      <c r="AI103" s="25">
        <v>35363.93</v>
      </c>
      <c r="AJ103" s="25">
        <v>27112.35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R103" s="43">
        <f>AH103*12</f>
        <v>424367.16000000003</v>
      </c>
      <c r="AS103" s="46">
        <f>AR103/365/K103</f>
        <v>8.8454789518004997</v>
      </c>
    </row>
    <row r="104" spans="1:45" ht="16.5" hidden="1" x14ac:dyDescent="0.15">
      <c r="A104" s="9">
        <v>102</v>
      </c>
      <c r="B104" s="9" t="s">
        <v>42</v>
      </c>
      <c r="C104" s="15" t="s">
        <v>340</v>
      </c>
      <c r="D104" s="15" t="s">
        <v>341</v>
      </c>
      <c r="E104" s="9" t="s">
        <v>342</v>
      </c>
      <c r="F104" s="9" t="s">
        <v>37</v>
      </c>
      <c r="G104" s="9" t="s">
        <v>87</v>
      </c>
      <c r="H104" s="9" t="s">
        <v>46</v>
      </c>
      <c r="I104" s="9" t="s">
        <v>40</v>
      </c>
      <c r="J104" s="9" t="s">
        <v>47</v>
      </c>
      <c r="K104" s="9">
        <v>59.34</v>
      </c>
      <c r="L104" s="20">
        <v>42948</v>
      </c>
      <c r="M104" s="20">
        <v>43639</v>
      </c>
      <c r="N104" s="20">
        <v>43639</v>
      </c>
      <c r="O104" s="21"/>
      <c r="P104" s="20">
        <v>43313</v>
      </c>
      <c r="Q104" s="20">
        <v>43639</v>
      </c>
      <c r="R104" s="24">
        <v>262.5</v>
      </c>
      <c r="S104" s="25">
        <v>15576.75</v>
      </c>
      <c r="T104" s="25">
        <v>15576.75</v>
      </c>
      <c r="U104" s="25">
        <v>15576.75</v>
      </c>
      <c r="V104" s="25">
        <v>15576.75</v>
      </c>
      <c r="W104" s="25">
        <v>15576.75</v>
      </c>
      <c r="X104" s="25">
        <v>11942.18</v>
      </c>
      <c r="Y104" s="25"/>
      <c r="Z104" s="25"/>
      <c r="AA104" s="25"/>
      <c r="AB104" s="25"/>
      <c r="AC104" s="25"/>
      <c r="AD104" s="25"/>
      <c r="AE104" s="25">
        <v>15576.75</v>
      </c>
      <c r="AF104" s="25">
        <v>15576.75</v>
      </c>
      <c r="AG104" s="25">
        <v>15576.75</v>
      </c>
      <c r="AH104" s="25">
        <v>15576.75</v>
      </c>
      <c r="AI104" s="25">
        <v>15576.75</v>
      </c>
      <c r="AJ104" s="25">
        <v>11942.18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</row>
    <row r="105" spans="1:45" ht="16.5" hidden="1" x14ac:dyDescent="0.15">
      <c r="A105" s="9">
        <v>103</v>
      </c>
      <c r="B105" s="9" t="s">
        <v>34</v>
      </c>
      <c r="C105" s="15" t="s">
        <v>343</v>
      </c>
      <c r="D105" s="15" t="s">
        <v>344</v>
      </c>
      <c r="E105" s="9" t="s">
        <v>345</v>
      </c>
      <c r="F105" s="9" t="s">
        <v>37</v>
      </c>
      <c r="G105" s="9" t="s">
        <v>87</v>
      </c>
      <c r="H105" s="9" t="s">
        <v>46</v>
      </c>
      <c r="I105" s="22" t="s">
        <v>102</v>
      </c>
      <c r="J105" s="9" t="s">
        <v>64</v>
      </c>
      <c r="K105" s="9">
        <v>243.69</v>
      </c>
      <c r="L105" s="20">
        <v>42795</v>
      </c>
      <c r="M105" s="20">
        <v>44309</v>
      </c>
      <c r="N105" s="20">
        <v>44309</v>
      </c>
      <c r="O105" s="21"/>
      <c r="P105" s="20">
        <v>43525</v>
      </c>
      <c r="Q105" s="20">
        <v>43890</v>
      </c>
      <c r="R105" s="24">
        <v>198.45</v>
      </c>
      <c r="S105" s="25"/>
      <c r="T105" s="25"/>
      <c r="U105" s="25">
        <v>48360.280500000001</v>
      </c>
      <c r="V105" s="25">
        <v>48360.280500000001</v>
      </c>
      <c r="W105" s="25">
        <v>48360.280500000001</v>
      </c>
      <c r="X105" s="25">
        <v>48360.280500000001</v>
      </c>
      <c r="Y105" s="25">
        <v>48360.280500000001</v>
      </c>
      <c r="Z105" s="25">
        <v>48360.280500000001</v>
      </c>
      <c r="AA105" s="25">
        <v>48360.280500000001</v>
      </c>
      <c r="AB105" s="25">
        <v>48360.280500000001</v>
      </c>
      <c r="AC105" s="25">
        <v>48360.280500000001</v>
      </c>
      <c r="AD105" s="25">
        <v>48360.280500000001</v>
      </c>
      <c r="AE105" s="25">
        <v>0</v>
      </c>
      <c r="AF105" s="25">
        <v>0</v>
      </c>
      <c r="AG105" s="25">
        <v>48360.280500000001</v>
      </c>
      <c r="AH105" s="25">
        <v>48360.280500000001</v>
      </c>
      <c r="AI105" s="25">
        <v>48360.280500000001</v>
      </c>
      <c r="AJ105" s="25">
        <v>48360.280500000001</v>
      </c>
      <c r="AK105" s="25">
        <v>48360.280500000001</v>
      </c>
      <c r="AL105" s="25">
        <v>48360.280500000001</v>
      </c>
      <c r="AM105" s="25">
        <v>48360.280500000001</v>
      </c>
      <c r="AN105" s="25">
        <v>48360.280500000001</v>
      </c>
      <c r="AO105" s="25">
        <v>48360.280500000001</v>
      </c>
      <c r="AP105" s="25">
        <v>48360.280500000001</v>
      </c>
    </row>
    <row r="106" spans="1:45" ht="16.5" x14ac:dyDescent="0.15">
      <c r="A106" s="9">
        <v>104</v>
      </c>
      <c r="B106" s="9" t="s">
        <v>42</v>
      </c>
      <c r="C106" s="15" t="s">
        <v>346</v>
      </c>
      <c r="D106" s="15" t="s">
        <v>347</v>
      </c>
      <c r="E106" s="9" t="s">
        <v>348</v>
      </c>
      <c r="F106" s="9" t="s">
        <v>37</v>
      </c>
      <c r="G106" s="9" t="s">
        <v>87</v>
      </c>
      <c r="H106" s="9" t="s">
        <v>58</v>
      </c>
      <c r="I106" s="9" t="s">
        <v>40</v>
      </c>
      <c r="J106" s="9" t="s">
        <v>53</v>
      </c>
      <c r="K106" s="9">
        <v>203.56</v>
      </c>
      <c r="L106" s="20">
        <v>42637</v>
      </c>
      <c r="M106" s="20">
        <v>43639</v>
      </c>
      <c r="N106" s="20">
        <v>43639</v>
      </c>
      <c r="O106" s="21"/>
      <c r="P106" s="20">
        <v>43367</v>
      </c>
      <c r="Q106" s="20">
        <v>43639</v>
      </c>
      <c r="R106" s="24">
        <v>246.15</v>
      </c>
      <c r="S106" s="25">
        <v>50106.29</v>
      </c>
      <c r="T106" s="25">
        <v>50106.29</v>
      </c>
      <c r="U106" s="25">
        <v>50106.29</v>
      </c>
      <c r="V106" s="25">
        <v>50106.29</v>
      </c>
      <c r="W106" s="25">
        <v>50106.29</v>
      </c>
      <c r="X106" s="25">
        <v>38414.83</v>
      </c>
      <c r="Y106" s="25"/>
      <c r="Z106" s="25"/>
      <c r="AA106" s="25"/>
      <c r="AB106" s="25"/>
      <c r="AC106" s="25"/>
      <c r="AD106" s="25"/>
      <c r="AE106" s="25">
        <v>50106.29</v>
      </c>
      <c r="AF106" s="25">
        <v>50106.29</v>
      </c>
      <c r="AG106" s="25">
        <v>50106.29</v>
      </c>
      <c r="AH106" s="25">
        <v>50106.29</v>
      </c>
      <c r="AI106" s="25">
        <v>50106.29</v>
      </c>
      <c r="AJ106" s="25">
        <v>38414.83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R106" s="43">
        <f>AH106*12</f>
        <v>601275.48</v>
      </c>
      <c r="AS106" s="46">
        <f>AR106/365/K106</f>
        <v>8.0926020936912</v>
      </c>
    </row>
    <row r="107" spans="1:45" ht="16.5" hidden="1" x14ac:dyDescent="0.15">
      <c r="A107" s="9">
        <v>105</v>
      </c>
      <c r="B107" s="9" t="s">
        <v>42</v>
      </c>
      <c r="C107" s="15" t="s">
        <v>349</v>
      </c>
      <c r="D107" s="15" t="s">
        <v>350</v>
      </c>
      <c r="E107" s="9" t="s">
        <v>351</v>
      </c>
      <c r="F107" s="9" t="s">
        <v>37</v>
      </c>
      <c r="G107" s="9" t="s">
        <v>87</v>
      </c>
      <c r="H107" s="9" t="s">
        <v>46</v>
      </c>
      <c r="I107" s="9" t="s">
        <v>40</v>
      </c>
      <c r="J107" s="9" t="s">
        <v>64</v>
      </c>
      <c r="K107" s="9">
        <v>169.48</v>
      </c>
      <c r="L107" s="20">
        <v>42841</v>
      </c>
      <c r="M107" s="20">
        <v>43639</v>
      </c>
      <c r="N107" s="20">
        <v>43639</v>
      </c>
      <c r="O107" s="21"/>
      <c r="P107" s="20">
        <v>43571</v>
      </c>
      <c r="Q107" s="20">
        <v>43639</v>
      </c>
      <c r="R107" s="24">
        <v>176.4</v>
      </c>
      <c r="S107" s="25">
        <v>28472.639999999999</v>
      </c>
      <c r="T107" s="25">
        <v>28472.639999999999</v>
      </c>
      <c r="U107" s="25">
        <v>28472.639999999999</v>
      </c>
      <c r="V107" s="25">
        <v>29184.46</v>
      </c>
      <c r="W107" s="25">
        <v>29896.27</v>
      </c>
      <c r="X107" s="25">
        <v>22920.48</v>
      </c>
      <c r="Y107" s="25"/>
      <c r="Z107" s="25"/>
      <c r="AA107" s="25"/>
      <c r="AB107" s="25"/>
      <c r="AC107" s="25"/>
      <c r="AD107" s="25"/>
      <c r="AE107" s="25">
        <v>28472.639999999999</v>
      </c>
      <c r="AF107" s="25">
        <v>28472.639999999999</v>
      </c>
      <c r="AG107" s="25">
        <v>28472.639999999999</v>
      </c>
      <c r="AH107" s="25">
        <v>29184.46</v>
      </c>
      <c r="AI107" s="25">
        <v>29896.27</v>
      </c>
      <c r="AJ107" s="25">
        <v>22920.48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</row>
    <row r="108" spans="1:45" ht="16.5" x14ac:dyDescent="0.15">
      <c r="A108" s="9">
        <v>106</v>
      </c>
      <c r="B108" s="9" t="s">
        <v>34</v>
      </c>
      <c r="C108" s="15" t="s">
        <v>169</v>
      </c>
      <c r="D108" s="17" t="s">
        <v>352</v>
      </c>
      <c r="E108" s="9">
        <v>1010</v>
      </c>
      <c r="F108" s="9" t="s">
        <v>37</v>
      </c>
      <c r="G108" s="9" t="s">
        <v>87</v>
      </c>
      <c r="H108" s="9" t="s">
        <v>39</v>
      </c>
      <c r="I108" s="9" t="s">
        <v>40</v>
      </c>
      <c r="J108" s="9" t="s">
        <v>53</v>
      </c>
      <c r="K108" s="9">
        <v>73.59</v>
      </c>
      <c r="L108" s="20">
        <v>43525</v>
      </c>
      <c r="M108" s="20">
        <v>43889</v>
      </c>
      <c r="N108" s="20">
        <v>43889</v>
      </c>
      <c r="O108" s="20"/>
      <c r="P108" s="20">
        <v>43525</v>
      </c>
      <c r="Q108" s="20">
        <v>43889</v>
      </c>
      <c r="R108" s="24">
        <v>326.3</v>
      </c>
      <c r="S108" s="25"/>
      <c r="T108" s="25"/>
      <c r="U108" s="25">
        <v>24012.42</v>
      </c>
      <c r="V108" s="25">
        <v>24012.42</v>
      </c>
      <c r="W108" s="25">
        <v>24012.42</v>
      </c>
      <c r="X108" s="25">
        <v>24012.42</v>
      </c>
      <c r="Y108" s="25">
        <v>24012.42</v>
      </c>
      <c r="Z108" s="25">
        <v>24012.42</v>
      </c>
      <c r="AA108" s="25">
        <v>24012.42</v>
      </c>
      <c r="AB108" s="25">
        <v>24012.42</v>
      </c>
      <c r="AC108" s="25">
        <v>24012.42</v>
      </c>
      <c r="AD108" s="25">
        <v>24012.42</v>
      </c>
      <c r="AE108" s="25">
        <v>0</v>
      </c>
      <c r="AF108" s="25">
        <v>0</v>
      </c>
      <c r="AG108" s="25">
        <v>24012.42</v>
      </c>
      <c r="AH108" s="25">
        <v>24012.42</v>
      </c>
      <c r="AI108" s="25">
        <v>24012.42</v>
      </c>
      <c r="AJ108" s="25">
        <v>24012.42</v>
      </c>
      <c r="AK108" s="25">
        <v>24012.42</v>
      </c>
      <c r="AL108" s="25">
        <v>24012.42</v>
      </c>
      <c r="AM108" s="25">
        <v>24012.42</v>
      </c>
      <c r="AN108" s="25">
        <v>24012.42</v>
      </c>
      <c r="AO108" s="25">
        <v>24012.42</v>
      </c>
      <c r="AP108" s="25">
        <v>24012.42</v>
      </c>
      <c r="AR108" s="43">
        <f t="shared" ref="AR108:AR109" si="16">AH108*12</f>
        <v>288149.03999999998</v>
      </c>
      <c r="AS108" s="46">
        <f t="shared" ref="AS108:AS109" si="17">AR108/365/K108</f>
        <v>10.727672573142195</v>
      </c>
    </row>
    <row r="109" spans="1:45" ht="16.5" x14ac:dyDescent="0.15">
      <c r="A109" s="9">
        <v>107</v>
      </c>
      <c r="B109" s="9" t="s">
        <v>42</v>
      </c>
      <c r="C109" s="15" t="s">
        <v>353</v>
      </c>
      <c r="D109" s="15" t="s">
        <v>354</v>
      </c>
      <c r="E109" s="9" t="s">
        <v>355</v>
      </c>
      <c r="F109" s="9" t="s">
        <v>37</v>
      </c>
      <c r="G109" s="9" t="s">
        <v>87</v>
      </c>
      <c r="H109" s="9" t="s">
        <v>39</v>
      </c>
      <c r="I109" s="9" t="s">
        <v>40</v>
      </c>
      <c r="J109" s="9" t="s">
        <v>53</v>
      </c>
      <c r="K109" s="9">
        <v>194.69</v>
      </c>
      <c r="L109" s="20">
        <v>43405</v>
      </c>
      <c r="M109" s="20">
        <v>43639</v>
      </c>
      <c r="N109" s="20">
        <v>43639</v>
      </c>
      <c r="O109" s="21">
        <f>R109*K109*2</f>
        <v>106993.83639999999</v>
      </c>
      <c r="P109" s="20">
        <v>43405</v>
      </c>
      <c r="Q109" s="20">
        <v>43639</v>
      </c>
      <c r="R109" s="24">
        <v>274.77999999999997</v>
      </c>
      <c r="S109" s="25">
        <v>53496.92</v>
      </c>
      <c r="T109" s="25">
        <v>53496.92</v>
      </c>
      <c r="U109" s="25">
        <v>53496.92</v>
      </c>
      <c r="V109" s="25">
        <v>53496.92</v>
      </c>
      <c r="W109" s="25">
        <v>53496.92</v>
      </c>
      <c r="X109" s="25">
        <v>41014.300000000003</v>
      </c>
      <c r="Y109" s="25"/>
      <c r="Z109" s="25"/>
      <c r="AA109" s="25"/>
      <c r="AB109" s="25"/>
      <c r="AC109" s="25"/>
      <c r="AD109" s="25"/>
      <c r="AE109" s="25">
        <v>53496.92</v>
      </c>
      <c r="AF109" s="25">
        <v>53496.92</v>
      </c>
      <c r="AG109" s="25">
        <v>53496.92</v>
      </c>
      <c r="AH109" s="25">
        <v>53496.92</v>
      </c>
      <c r="AI109" s="25">
        <v>53496.92</v>
      </c>
      <c r="AJ109" s="25">
        <v>41014.300000000003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R109" s="43">
        <f t="shared" si="16"/>
        <v>641963.04</v>
      </c>
      <c r="AS109" s="46">
        <f t="shared" si="17"/>
        <v>9.0338633176591951</v>
      </c>
    </row>
    <row r="110" spans="1:45" ht="16.5" hidden="1" x14ac:dyDescent="0.15">
      <c r="A110" s="9">
        <v>108</v>
      </c>
      <c r="B110" s="9" t="s">
        <v>34</v>
      </c>
      <c r="C110" s="15" t="s">
        <v>356</v>
      </c>
      <c r="D110" s="15" t="s">
        <v>357</v>
      </c>
      <c r="E110" s="9" t="s">
        <v>358</v>
      </c>
      <c r="F110" s="9" t="s">
        <v>37</v>
      </c>
      <c r="G110" s="9" t="s">
        <v>359</v>
      </c>
      <c r="H110" s="9" t="s">
        <v>58</v>
      </c>
      <c r="I110" s="9" t="s">
        <v>40</v>
      </c>
      <c r="J110" s="9" t="s">
        <v>41</v>
      </c>
      <c r="K110" s="9">
        <v>154.02000000000001</v>
      </c>
      <c r="L110" s="20">
        <v>43389</v>
      </c>
      <c r="M110" s="20">
        <v>44484</v>
      </c>
      <c r="N110" s="20">
        <v>44484</v>
      </c>
      <c r="O110" s="21">
        <f>R110*K110*3</f>
        <v>124756.20000000001</v>
      </c>
      <c r="P110" s="20">
        <v>43389</v>
      </c>
      <c r="Q110" s="20">
        <v>43753</v>
      </c>
      <c r="R110" s="24">
        <v>270</v>
      </c>
      <c r="S110" s="25">
        <v>41585.4</v>
      </c>
      <c r="T110" s="25">
        <v>41585.4</v>
      </c>
      <c r="U110" s="25">
        <v>41585.4</v>
      </c>
      <c r="V110" s="25">
        <v>41585.4</v>
      </c>
      <c r="W110" s="25">
        <v>41585.4</v>
      </c>
      <c r="X110" s="25">
        <v>41585.4</v>
      </c>
      <c r="Y110" s="25">
        <v>41585.4</v>
      </c>
      <c r="Z110" s="25">
        <v>41585.4</v>
      </c>
      <c r="AA110" s="25">
        <v>41585.4</v>
      </c>
      <c r="AB110" s="25">
        <v>43040.889000000003</v>
      </c>
      <c r="AC110" s="25">
        <v>44496.377999999997</v>
      </c>
      <c r="AD110" s="25">
        <v>44496.377999999997</v>
      </c>
      <c r="AE110" s="25">
        <v>41585.4</v>
      </c>
      <c r="AF110" s="25">
        <v>41585.4</v>
      </c>
      <c r="AG110" s="25">
        <v>41585.4</v>
      </c>
      <c r="AH110" s="25">
        <v>41585.4</v>
      </c>
      <c r="AI110" s="25">
        <v>41585.4</v>
      </c>
      <c r="AJ110" s="25">
        <v>41585.4</v>
      </c>
      <c r="AK110" s="25">
        <v>41585.4</v>
      </c>
      <c r="AL110" s="25">
        <v>41585.4</v>
      </c>
      <c r="AM110" s="25">
        <v>41585.4</v>
      </c>
      <c r="AN110" s="25">
        <v>43040.889000000003</v>
      </c>
      <c r="AO110" s="25">
        <v>44496.377999999997</v>
      </c>
      <c r="AP110" s="25">
        <v>44496.377999999997</v>
      </c>
    </row>
    <row r="111" spans="1:45" ht="16.5" x14ac:dyDescent="0.15">
      <c r="A111" s="9">
        <v>109</v>
      </c>
      <c r="B111" s="9" t="s">
        <v>34</v>
      </c>
      <c r="C111" s="15" t="s">
        <v>360</v>
      </c>
      <c r="D111" s="15" t="s">
        <v>361</v>
      </c>
      <c r="E111" s="9" t="s">
        <v>362</v>
      </c>
      <c r="F111" s="9" t="s">
        <v>37</v>
      </c>
      <c r="G111" s="9" t="s">
        <v>87</v>
      </c>
      <c r="H111" s="9" t="s">
        <v>39</v>
      </c>
      <c r="I111" s="9" t="s">
        <v>40</v>
      </c>
      <c r="J111" s="9" t="s">
        <v>53</v>
      </c>
      <c r="K111" s="9">
        <v>191.52</v>
      </c>
      <c r="L111" s="20">
        <v>43389</v>
      </c>
      <c r="M111" s="20">
        <v>44484</v>
      </c>
      <c r="N111" s="20">
        <v>44484</v>
      </c>
      <c r="O111" s="21">
        <f>R111*K111*3</f>
        <v>143640</v>
      </c>
      <c r="P111" s="20">
        <v>43389</v>
      </c>
      <c r="Q111" s="20">
        <v>43753</v>
      </c>
      <c r="R111" s="24">
        <v>250</v>
      </c>
      <c r="S111" s="25">
        <v>47880</v>
      </c>
      <c r="T111" s="25">
        <v>47880</v>
      </c>
      <c r="U111" s="25">
        <v>47880</v>
      </c>
      <c r="V111" s="25">
        <v>47880</v>
      </c>
      <c r="W111" s="25">
        <v>47880</v>
      </c>
      <c r="X111" s="25">
        <v>47880</v>
      </c>
      <c r="Y111" s="25">
        <v>47880</v>
      </c>
      <c r="Z111" s="25">
        <v>47880</v>
      </c>
      <c r="AA111" s="25">
        <v>47880</v>
      </c>
      <c r="AB111" s="25">
        <v>49555.8</v>
      </c>
      <c r="AC111" s="25">
        <v>51231.6</v>
      </c>
      <c r="AD111" s="25">
        <v>51231.6</v>
      </c>
      <c r="AE111" s="25">
        <v>47880</v>
      </c>
      <c r="AF111" s="25">
        <v>47880</v>
      </c>
      <c r="AG111" s="25">
        <v>47880</v>
      </c>
      <c r="AH111" s="25">
        <v>47880</v>
      </c>
      <c r="AI111" s="25">
        <v>47880</v>
      </c>
      <c r="AJ111" s="25">
        <v>47880</v>
      </c>
      <c r="AK111" s="25">
        <v>47880</v>
      </c>
      <c r="AL111" s="25">
        <v>47880</v>
      </c>
      <c r="AM111" s="25">
        <v>47880</v>
      </c>
      <c r="AN111" s="25">
        <v>49555.8</v>
      </c>
      <c r="AO111" s="25">
        <v>51231.6</v>
      </c>
      <c r="AP111" s="25">
        <v>51231.6</v>
      </c>
      <c r="AR111" s="43">
        <f>AH111*12</f>
        <v>574560</v>
      </c>
      <c r="AS111" s="46">
        <f>AR111/365/K111</f>
        <v>8.2191780821917799</v>
      </c>
    </row>
    <row r="112" spans="1:45" ht="16.5" hidden="1" x14ac:dyDescent="0.15">
      <c r="A112" s="9">
        <v>110</v>
      </c>
      <c r="B112" s="16" t="s">
        <v>42</v>
      </c>
      <c r="C112" s="15" t="s">
        <v>363</v>
      </c>
      <c r="D112" s="17" t="s">
        <v>364</v>
      </c>
      <c r="E112" s="9" t="s">
        <v>365</v>
      </c>
      <c r="F112" s="9" t="s">
        <v>37</v>
      </c>
      <c r="G112" s="9" t="s">
        <v>359</v>
      </c>
      <c r="H112" s="9" t="s">
        <v>46</v>
      </c>
      <c r="I112" s="9" t="s">
        <v>40</v>
      </c>
      <c r="J112" s="9" t="s">
        <v>64</v>
      </c>
      <c r="K112" s="9">
        <v>185.04</v>
      </c>
      <c r="L112" s="20">
        <v>43405</v>
      </c>
      <c r="M112" s="20">
        <v>44428</v>
      </c>
      <c r="N112" s="20">
        <v>43585</v>
      </c>
      <c r="O112" s="21">
        <f>R112*K112*2</f>
        <v>55512</v>
      </c>
      <c r="P112" s="20">
        <v>43405</v>
      </c>
      <c r="Q112" s="20">
        <v>43769</v>
      </c>
      <c r="R112" s="24">
        <v>150</v>
      </c>
      <c r="S112" s="25">
        <v>27756</v>
      </c>
      <c r="T112" s="25">
        <v>27756</v>
      </c>
      <c r="U112" s="25">
        <v>27756</v>
      </c>
      <c r="V112" s="25">
        <v>27756</v>
      </c>
      <c r="W112" s="25"/>
      <c r="X112" s="25"/>
      <c r="Y112" s="25"/>
      <c r="Z112" s="25"/>
      <c r="AA112" s="25"/>
      <c r="AB112" s="25"/>
      <c r="AC112" s="25"/>
      <c r="AD112" s="25"/>
      <c r="AE112" s="25">
        <v>21588</v>
      </c>
      <c r="AF112" s="25">
        <v>27756</v>
      </c>
      <c r="AG112" s="25">
        <v>27756</v>
      </c>
      <c r="AH112" s="25">
        <v>27756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</row>
    <row r="113" spans="1:42" ht="16.5" hidden="1" x14ac:dyDescent="0.15">
      <c r="A113" s="9">
        <v>111</v>
      </c>
      <c r="B113" s="9" t="s">
        <v>34</v>
      </c>
      <c r="C113" s="15" t="s">
        <v>366</v>
      </c>
      <c r="D113" s="15" t="s">
        <v>367</v>
      </c>
      <c r="E113" s="9" t="s">
        <v>368</v>
      </c>
      <c r="F113" s="9" t="s">
        <v>37</v>
      </c>
      <c r="G113" s="9" t="s">
        <v>87</v>
      </c>
      <c r="H113" s="9" t="s">
        <v>46</v>
      </c>
      <c r="I113" s="9" t="s">
        <v>40</v>
      </c>
      <c r="J113" s="9" t="s">
        <v>47</v>
      </c>
      <c r="K113" s="9">
        <v>69.14</v>
      </c>
      <c r="L113" s="20">
        <v>43556</v>
      </c>
      <c r="M113" s="20">
        <v>44651</v>
      </c>
      <c r="N113" s="20">
        <v>44651</v>
      </c>
      <c r="O113" s="20"/>
      <c r="P113" s="20">
        <v>43556</v>
      </c>
      <c r="Q113" s="20">
        <v>43921</v>
      </c>
      <c r="R113" s="24">
        <v>255</v>
      </c>
      <c r="S113" s="25"/>
      <c r="T113" s="25"/>
      <c r="U113" s="25"/>
      <c r="V113" s="25">
        <v>17630.7</v>
      </c>
      <c r="W113" s="25">
        <v>17630.7</v>
      </c>
      <c r="X113" s="25">
        <v>17630.7</v>
      </c>
      <c r="Y113" s="25">
        <v>17630.7</v>
      </c>
      <c r="Z113" s="25">
        <v>17630.7</v>
      </c>
      <c r="AA113" s="25">
        <v>17630.7</v>
      </c>
      <c r="AB113" s="25">
        <v>17630.7</v>
      </c>
      <c r="AC113" s="25">
        <v>17630.7</v>
      </c>
      <c r="AD113" s="25">
        <v>17630.7</v>
      </c>
      <c r="AE113" s="25">
        <v>0</v>
      </c>
      <c r="AF113" s="25">
        <v>0</v>
      </c>
      <c r="AG113" s="25">
        <v>0</v>
      </c>
      <c r="AH113" s="25">
        <v>17630.7</v>
      </c>
      <c r="AI113" s="25">
        <v>17630.7</v>
      </c>
      <c r="AJ113" s="25">
        <v>17630.7</v>
      </c>
      <c r="AK113" s="25">
        <v>17630.7</v>
      </c>
      <c r="AL113" s="25">
        <v>17630.7</v>
      </c>
      <c r="AM113" s="25">
        <v>17630.7</v>
      </c>
      <c r="AN113" s="25">
        <v>17630.7</v>
      </c>
      <c r="AO113" s="25">
        <v>17630.7</v>
      </c>
      <c r="AP113" s="25">
        <v>17630.7</v>
      </c>
    </row>
    <row r="114" spans="1:42" ht="16.5" hidden="1" x14ac:dyDescent="0.15">
      <c r="A114" s="9">
        <v>112</v>
      </c>
      <c r="B114" s="16" t="s">
        <v>42</v>
      </c>
      <c r="C114" s="15" t="s">
        <v>369</v>
      </c>
      <c r="D114" s="15" t="s">
        <v>370</v>
      </c>
      <c r="E114" s="9" t="s">
        <v>371</v>
      </c>
      <c r="F114" s="9" t="s">
        <v>37</v>
      </c>
      <c r="G114" s="9" t="s">
        <v>87</v>
      </c>
      <c r="H114" s="9" t="s">
        <v>122</v>
      </c>
      <c r="I114" s="9" t="s">
        <v>102</v>
      </c>
      <c r="J114" s="9" t="s">
        <v>47</v>
      </c>
      <c r="K114" s="9">
        <v>63.11</v>
      </c>
      <c r="L114" s="20">
        <v>43344</v>
      </c>
      <c r="M114" s="20">
        <v>43708</v>
      </c>
      <c r="N114" s="20">
        <v>43555</v>
      </c>
      <c r="O114" s="21">
        <f>R114*K114*4</f>
        <v>57051.44</v>
      </c>
      <c r="P114" s="20">
        <v>43344</v>
      </c>
      <c r="Q114" s="20">
        <v>43708</v>
      </c>
      <c r="R114" s="24">
        <v>226</v>
      </c>
      <c r="S114" s="25">
        <v>14262.86</v>
      </c>
      <c r="T114" s="25">
        <v>14262.86</v>
      </c>
      <c r="U114" s="25">
        <v>14262.86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>
        <v>14262.86</v>
      </c>
      <c r="AF114" s="25">
        <v>14262.86</v>
      </c>
      <c r="AG114" s="25">
        <v>14262.86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</row>
    <row r="115" spans="1:42" ht="16.5" hidden="1" x14ac:dyDescent="0.15">
      <c r="A115" s="9">
        <v>113</v>
      </c>
      <c r="B115" s="9" t="s">
        <v>34</v>
      </c>
      <c r="C115" s="15" t="s">
        <v>372</v>
      </c>
      <c r="D115" s="15" t="s">
        <v>373</v>
      </c>
      <c r="E115" s="9" t="s">
        <v>374</v>
      </c>
      <c r="F115" s="9" t="s">
        <v>37</v>
      </c>
      <c r="G115" s="9" t="s">
        <v>87</v>
      </c>
      <c r="H115" s="9" t="s">
        <v>46</v>
      </c>
      <c r="I115" s="9" t="s">
        <v>40</v>
      </c>
      <c r="J115" s="9" t="s">
        <v>64</v>
      </c>
      <c r="K115" s="9">
        <v>205.46</v>
      </c>
      <c r="L115" s="20">
        <v>43344</v>
      </c>
      <c r="M115" s="20">
        <v>45169</v>
      </c>
      <c r="N115" s="20">
        <v>45169</v>
      </c>
      <c r="O115" s="21">
        <f t="shared" ref="O115:O127" si="18">R115*K115*4</f>
        <v>131494.39999999999</v>
      </c>
      <c r="P115" s="20">
        <v>43344</v>
      </c>
      <c r="Q115" s="20">
        <v>43708</v>
      </c>
      <c r="R115" s="24">
        <v>160</v>
      </c>
      <c r="S115" s="25">
        <v>32873.599999999999</v>
      </c>
      <c r="T115" s="25">
        <v>32873.599999999999</v>
      </c>
      <c r="U115" s="25">
        <v>32873.599999999999</v>
      </c>
      <c r="V115" s="25">
        <v>32873.599999999999</v>
      </c>
      <c r="W115" s="25">
        <v>32873.599999999999</v>
      </c>
      <c r="X115" s="25">
        <v>32873.599999999999</v>
      </c>
      <c r="Y115" s="25">
        <v>32873.599999999999</v>
      </c>
      <c r="Z115" s="25">
        <v>32873.599999999999</v>
      </c>
      <c r="AA115" s="25">
        <v>34517.279999999999</v>
      </c>
      <c r="AB115" s="25">
        <v>34517.279999999999</v>
      </c>
      <c r="AC115" s="25">
        <v>34517.279999999999</v>
      </c>
      <c r="AD115" s="25">
        <v>34517.279999999999</v>
      </c>
      <c r="AE115" s="25">
        <v>32873.599999999999</v>
      </c>
      <c r="AF115" s="25">
        <v>32873.599999999999</v>
      </c>
      <c r="AG115" s="25">
        <v>32873.599999999999</v>
      </c>
      <c r="AH115" s="25">
        <v>32873.599999999999</v>
      </c>
      <c r="AI115" s="25">
        <v>32873.599999999999</v>
      </c>
      <c r="AJ115" s="25">
        <v>32873.599999999999</v>
      </c>
      <c r="AK115" s="25">
        <v>32873.599999999999</v>
      </c>
      <c r="AL115" s="25">
        <v>32873.599999999999</v>
      </c>
      <c r="AM115" s="25">
        <v>34517.279999999999</v>
      </c>
      <c r="AN115" s="25">
        <v>34517.279999999999</v>
      </c>
      <c r="AO115" s="25">
        <v>34517.279999999999</v>
      </c>
      <c r="AP115" s="25">
        <v>34517.279999999999</v>
      </c>
    </row>
    <row r="116" spans="1:42" ht="16.5" hidden="1" x14ac:dyDescent="0.15">
      <c r="A116" s="9">
        <v>114</v>
      </c>
      <c r="B116" s="16" t="s">
        <v>42</v>
      </c>
      <c r="C116" s="17" t="s">
        <v>375</v>
      </c>
      <c r="D116" s="15" t="s">
        <v>376</v>
      </c>
      <c r="E116" s="9" t="s">
        <v>377</v>
      </c>
      <c r="F116" s="9" t="s">
        <v>37</v>
      </c>
      <c r="G116" s="9" t="s">
        <v>87</v>
      </c>
      <c r="H116" s="9" t="s">
        <v>46</v>
      </c>
      <c r="I116" s="22" t="s">
        <v>102</v>
      </c>
      <c r="J116" s="9" t="s">
        <v>64</v>
      </c>
      <c r="K116" s="9">
        <v>150.52000000000001</v>
      </c>
      <c r="L116" s="20">
        <v>43364</v>
      </c>
      <c r="M116" s="20">
        <v>44428</v>
      </c>
      <c r="N116" s="20">
        <v>43585</v>
      </c>
      <c r="O116" s="21">
        <f t="shared" si="18"/>
        <v>96332.800000000003</v>
      </c>
      <c r="P116" s="20">
        <v>43364</v>
      </c>
      <c r="Q116" s="20">
        <v>43728</v>
      </c>
      <c r="R116" s="24">
        <v>160</v>
      </c>
      <c r="S116" s="25">
        <v>24083.200000000001</v>
      </c>
      <c r="T116" s="25">
        <v>24083.200000000001</v>
      </c>
      <c r="U116" s="25">
        <v>24083.200000000001</v>
      </c>
      <c r="V116" s="25">
        <v>24083.200000000001</v>
      </c>
      <c r="W116" s="25"/>
      <c r="X116" s="25"/>
      <c r="Y116" s="25"/>
      <c r="Z116" s="25"/>
      <c r="AA116" s="25"/>
      <c r="AB116" s="25"/>
      <c r="AC116" s="25"/>
      <c r="AD116" s="25"/>
      <c r="AE116" s="25">
        <v>16055.4666666667</v>
      </c>
      <c r="AF116" s="25">
        <v>16055.4666666667</v>
      </c>
      <c r="AG116" s="25">
        <v>16055.4666666667</v>
      </c>
      <c r="AH116" s="25">
        <v>24083.200000000001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</row>
    <row r="117" spans="1:42" ht="16.5" hidden="1" x14ac:dyDescent="0.15">
      <c r="A117" s="9">
        <v>115</v>
      </c>
      <c r="B117" s="9" t="s">
        <v>34</v>
      </c>
      <c r="C117" s="15" t="s">
        <v>378</v>
      </c>
      <c r="D117" s="15" t="s">
        <v>379</v>
      </c>
      <c r="E117" s="9" t="s">
        <v>380</v>
      </c>
      <c r="F117" s="9" t="s">
        <v>37</v>
      </c>
      <c r="G117" s="9" t="s">
        <v>87</v>
      </c>
      <c r="H117" s="9" t="s">
        <v>46</v>
      </c>
      <c r="I117" s="9" t="s">
        <v>40</v>
      </c>
      <c r="J117" s="9" t="s">
        <v>64</v>
      </c>
      <c r="K117" s="9">
        <v>228.05</v>
      </c>
      <c r="L117" s="20">
        <v>43344</v>
      </c>
      <c r="M117" s="20">
        <v>45169</v>
      </c>
      <c r="N117" s="20">
        <v>45169</v>
      </c>
      <c r="O117" s="21">
        <f t="shared" si="18"/>
        <v>134093.4</v>
      </c>
      <c r="P117" s="20">
        <v>43344</v>
      </c>
      <c r="Q117" s="20">
        <v>43708</v>
      </c>
      <c r="R117" s="24">
        <v>147</v>
      </c>
      <c r="S117" s="25">
        <v>33523.35</v>
      </c>
      <c r="T117" s="25">
        <v>33523.35</v>
      </c>
      <c r="U117" s="25">
        <v>33523.35</v>
      </c>
      <c r="V117" s="25">
        <v>33523.35</v>
      </c>
      <c r="W117" s="25">
        <v>33523.35</v>
      </c>
      <c r="X117" s="25">
        <v>33523.35</v>
      </c>
      <c r="Y117" s="25">
        <v>33523.35</v>
      </c>
      <c r="Z117" s="25">
        <v>33523.35</v>
      </c>
      <c r="AA117" s="25">
        <v>35199.517500000002</v>
      </c>
      <c r="AB117" s="25">
        <v>35199.517500000002</v>
      </c>
      <c r="AC117" s="25">
        <v>35199.517500000002</v>
      </c>
      <c r="AD117" s="25">
        <v>35199.517500000002</v>
      </c>
      <c r="AE117" s="25">
        <v>33523.35</v>
      </c>
      <c r="AF117" s="25">
        <v>33523.35</v>
      </c>
      <c r="AG117" s="25">
        <v>33523.35</v>
      </c>
      <c r="AH117" s="25">
        <v>33523.35</v>
      </c>
      <c r="AI117" s="25">
        <v>33523.35</v>
      </c>
      <c r="AJ117" s="25">
        <v>33523.35</v>
      </c>
      <c r="AK117" s="25">
        <v>33523.35</v>
      </c>
      <c r="AL117" s="25">
        <v>33523.35</v>
      </c>
      <c r="AM117" s="25">
        <v>35199.517500000002</v>
      </c>
      <c r="AN117" s="25">
        <v>35199.517500000002</v>
      </c>
      <c r="AO117" s="25">
        <v>35199.517500000002</v>
      </c>
      <c r="AP117" s="25">
        <v>35199.517500000002</v>
      </c>
    </row>
    <row r="118" spans="1:42" ht="16.5" hidden="1" x14ac:dyDescent="0.15">
      <c r="A118" s="9">
        <v>116</v>
      </c>
      <c r="B118" s="9" t="s">
        <v>34</v>
      </c>
      <c r="C118" s="17" t="s">
        <v>381</v>
      </c>
      <c r="D118" s="15" t="s">
        <v>382</v>
      </c>
      <c r="E118" s="9" t="s">
        <v>383</v>
      </c>
      <c r="F118" s="9" t="s">
        <v>37</v>
      </c>
      <c r="G118" s="9" t="s">
        <v>87</v>
      </c>
      <c r="H118" s="9" t="s">
        <v>58</v>
      </c>
      <c r="I118" s="9" t="s">
        <v>40</v>
      </c>
      <c r="J118" s="9" t="s">
        <v>41</v>
      </c>
      <c r="K118" s="9">
        <v>118.76</v>
      </c>
      <c r="L118" s="20">
        <v>43344</v>
      </c>
      <c r="M118" s="20">
        <v>44439</v>
      </c>
      <c r="N118" s="20">
        <v>44439</v>
      </c>
      <c r="O118" s="21">
        <f t="shared" si="18"/>
        <v>125885.6</v>
      </c>
      <c r="P118" s="20">
        <v>43344</v>
      </c>
      <c r="Q118" s="20">
        <v>43708</v>
      </c>
      <c r="R118" s="24">
        <v>265</v>
      </c>
      <c r="S118" s="25">
        <v>31471.4</v>
      </c>
      <c r="T118" s="25">
        <v>31471.4</v>
      </c>
      <c r="U118" s="25">
        <v>31471.4</v>
      </c>
      <c r="V118" s="25">
        <v>31471.4</v>
      </c>
      <c r="W118" s="25">
        <v>31471.4</v>
      </c>
      <c r="X118" s="25">
        <v>31471.4</v>
      </c>
      <c r="Y118" s="25">
        <v>31471.4</v>
      </c>
      <c r="Z118" s="25">
        <v>31471.4</v>
      </c>
      <c r="AA118" s="25">
        <v>33674.398000000001</v>
      </c>
      <c r="AB118" s="25">
        <v>33674.398000000001</v>
      </c>
      <c r="AC118" s="25">
        <v>33674.398000000001</v>
      </c>
      <c r="AD118" s="25">
        <v>33674.398000000001</v>
      </c>
      <c r="AE118" s="25">
        <v>31471.4</v>
      </c>
      <c r="AF118" s="25">
        <v>31471.4</v>
      </c>
      <c r="AG118" s="25">
        <v>31471.4</v>
      </c>
      <c r="AH118" s="25">
        <v>31471.4</v>
      </c>
      <c r="AI118" s="25">
        <v>31471.4</v>
      </c>
      <c r="AJ118" s="25">
        <v>31471.4</v>
      </c>
      <c r="AK118" s="25">
        <v>31471.4</v>
      </c>
      <c r="AL118" s="25">
        <v>31471.4</v>
      </c>
      <c r="AM118" s="25">
        <v>33674.398000000001</v>
      </c>
      <c r="AN118" s="25">
        <v>33674.398000000001</v>
      </c>
      <c r="AO118" s="25">
        <v>33674.398000000001</v>
      </c>
      <c r="AP118" s="25">
        <v>33674.398000000001</v>
      </c>
    </row>
    <row r="119" spans="1:42" ht="16.5" hidden="1" x14ac:dyDescent="0.15">
      <c r="A119" s="9">
        <v>117</v>
      </c>
      <c r="B119" s="9" t="s">
        <v>34</v>
      </c>
      <c r="C119" s="15" t="s">
        <v>384</v>
      </c>
      <c r="D119" s="15" t="s">
        <v>385</v>
      </c>
      <c r="E119" s="9" t="s">
        <v>386</v>
      </c>
      <c r="F119" s="9" t="s">
        <v>37</v>
      </c>
      <c r="G119" s="9" t="s">
        <v>87</v>
      </c>
      <c r="H119" s="9" t="s">
        <v>122</v>
      </c>
      <c r="I119" s="22" t="s">
        <v>40</v>
      </c>
      <c r="J119" s="9" t="s">
        <v>47</v>
      </c>
      <c r="K119" s="9">
        <v>104.78</v>
      </c>
      <c r="L119" s="20">
        <v>43344</v>
      </c>
      <c r="M119" s="20">
        <v>44347</v>
      </c>
      <c r="N119" s="20">
        <v>44347</v>
      </c>
      <c r="O119" s="21">
        <f t="shared" si="18"/>
        <v>77537.2</v>
      </c>
      <c r="P119" s="20">
        <v>43344</v>
      </c>
      <c r="Q119" s="20">
        <v>43708</v>
      </c>
      <c r="R119" s="24">
        <v>185</v>
      </c>
      <c r="S119" s="25">
        <v>19384.3</v>
      </c>
      <c r="T119" s="25">
        <v>19384.3</v>
      </c>
      <c r="U119" s="25">
        <v>19384.3</v>
      </c>
      <c r="V119" s="25">
        <v>19384.3</v>
      </c>
      <c r="W119" s="25">
        <v>19384.3</v>
      </c>
      <c r="X119" s="25">
        <v>19384.3</v>
      </c>
      <c r="Y119" s="25">
        <v>19384.3</v>
      </c>
      <c r="Z119" s="25">
        <v>19384.3</v>
      </c>
      <c r="AA119" s="25">
        <v>20353.514999999999</v>
      </c>
      <c r="AB119" s="25">
        <v>20353.514999999999</v>
      </c>
      <c r="AC119" s="25">
        <v>20353.514999999999</v>
      </c>
      <c r="AD119" s="25">
        <v>20353.514999999999</v>
      </c>
      <c r="AE119" s="25">
        <v>12922.8666666667</v>
      </c>
      <c r="AF119" s="25">
        <v>12922.8666666667</v>
      </c>
      <c r="AG119" s="25">
        <v>12884.3</v>
      </c>
      <c r="AH119" s="25">
        <v>12922.8666666667</v>
      </c>
      <c r="AI119" s="25">
        <v>12922.8666666667</v>
      </c>
      <c r="AJ119" s="25">
        <v>12922.8666666667</v>
      </c>
      <c r="AK119" s="25">
        <v>19384.3</v>
      </c>
      <c r="AL119" s="25">
        <v>19384.3</v>
      </c>
      <c r="AM119" s="25">
        <v>20353.514999999999</v>
      </c>
      <c r="AN119" s="25">
        <v>20353.514999999999</v>
      </c>
      <c r="AO119" s="25">
        <v>20353.514999999999</v>
      </c>
      <c r="AP119" s="25">
        <v>20353.514999999999</v>
      </c>
    </row>
    <row r="120" spans="1:42" ht="16.5" hidden="1" x14ac:dyDescent="0.15">
      <c r="A120" s="9">
        <v>118</v>
      </c>
      <c r="B120" s="9" t="s">
        <v>34</v>
      </c>
      <c r="C120" s="15" t="s">
        <v>387</v>
      </c>
      <c r="D120" s="15" t="s">
        <v>388</v>
      </c>
      <c r="E120" s="9" t="s">
        <v>389</v>
      </c>
      <c r="F120" s="9" t="s">
        <v>37</v>
      </c>
      <c r="G120" s="9" t="s">
        <v>87</v>
      </c>
      <c r="H120" s="9" t="s">
        <v>46</v>
      </c>
      <c r="I120" s="9" t="s">
        <v>40</v>
      </c>
      <c r="J120" s="9" t="s">
        <v>47</v>
      </c>
      <c r="K120" s="9">
        <v>73.69</v>
      </c>
      <c r="L120" s="20">
        <v>43344</v>
      </c>
      <c r="M120" s="20">
        <v>44347</v>
      </c>
      <c r="N120" s="20">
        <v>44347</v>
      </c>
      <c r="O120" s="21">
        <f t="shared" si="18"/>
        <v>74742.2932</v>
      </c>
      <c r="P120" s="20">
        <v>43344</v>
      </c>
      <c r="Q120" s="20">
        <v>43708</v>
      </c>
      <c r="R120" s="24">
        <v>253.57</v>
      </c>
      <c r="S120" s="25">
        <v>18685.5733</v>
      </c>
      <c r="T120" s="25">
        <v>18685.5733</v>
      </c>
      <c r="U120" s="25">
        <v>18685.5733</v>
      </c>
      <c r="V120" s="25">
        <v>18685.5733</v>
      </c>
      <c r="W120" s="25">
        <v>18685.5733</v>
      </c>
      <c r="X120" s="25">
        <v>18685.5733</v>
      </c>
      <c r="Y120" s="25">
        <v>18685.5733</v>
      </c>
      <c r="Z120" s="25">
        <v>18685.5733</v>
      </c>
      <c r="AA120" s="25">
        <v>19619.962500000001</v>
      </c>
      <c r="AB120" s="25">
        <v>19619.962500000001</v>
      </c>
      <c r="AC120" s="25">
        <v>19619.962500000001</v>
      </c>
      <c r="AD120" s="25">
        <v>19619.962500000001</v>
      </c>
      <c r="AE120" s="25">
        <v>18685.5733</v>
      </c>
      <c r="AF120" s="25">
        <v>18685.5733</v>
      </c>
      <c r="AG120" s="25">
        <v>18685.5733</v>
      </c>
      <c r="AH120" s="25">
        <v>18685.5733</v>
      </c>
      <c r="AI120" s="25">
        <v>18685.5733</v>
      </c>
      <c r="AJ120" s="25">
        <v>18685.5733</v>
      </c>
      <c r="AK120" s="25">
        <v>18685.5733</v>
      </c>
      <c r="AL120" s="25">
        <v>18685.5733</v>
      </c>
      <c r="AM120" s="25">
        <v>19619.962500000001</v>
      </c>
      <c r="AN120" s="25">
        <v>19619.962500000001</v>
      </c>
      <c r="AO120" s="25">
        <v>19619.962500000001</v>
      </c>
      <c r="AP120" s="25">
        <v>19619.962500000001</v>
      </c>
    </row>
    <row r="121" spans="1:42" ht="16.5" hidden="1" x14ac:dyDescent="0.15">
      <c r="A121" s="9">
        <v>119</v>
      </c>
      <c r="B121" s="9" t="s">
        <v>34</v>
      </c>
      <c r="C121" s="15" t="s">
        <v>390</v>
      </c>
      <c r="D121" s="15" t="s">
        <v>391</v>
      </c>
      <c r="E121" s="9" t="s">
        <v>392</v>
      </c>
      <c r="F121" s="9" t="s">
        <v>37</v>
      </c>
      <c r="G121" s="9" t="s">
        <v>87</v>
      </c>
      <c r="H121" s="9" t="s">
        <v>58</v>
      </c>
      <c r="I121" s="22" t="s">
        <v>102</v>
      </c>
      <c r="J121" s="9" t="s">
        <v>47</v>
      </c>
      <c r="K121" s="9">
        <v>70</v>
      </c>
      <c r="L121" s="20">
        <v>43364</v>
      </c>
      <c r="M121" s="20">
        <v>44428</v>
      </c>
      <c r="N121" s="20">
        <v>43646</v>
      </c>
      <c r="O121" s="21">
        <f t="shared" si="18"/>
        <v>49000</v>
      </c>
      <c r="P121" s="20">
        <v>43364</v>
      </c>
      <c r="Q121" s="20">
        <v>43728</v>
      </c>
      <c r="R121" s="24">
        <v>175</v>
      </c>
      <c r="S121" s="25">
        <v>12250</v>
      </c>
      <c r="T121" s="25">
        <v>12250</v>
      </c>
      <c r="U121" s="25">
        <v>12250</v>
      </c>
      <c r="V121" s="25">
        <v>12250</v>
      </c>
      <c r="W121" s="25">
        <v>12250</v>
      </c>
      <c r="X121" s="25">
        <v>12250</v>
      </c>
      <c r="Y121" s="25"/>
      <c r="Z121" s="25"/>
      <c r="AA121" s="25"/>
      <c r="AB121" s="25"/>
      <c r="AC121" s="25"/>
      <c r="AD121" s="25"/>
      <c r="AE121" s="25">
        <v>12250</v>
      </c>
      <c r="AF121" s="25">
        <v>12250</v>
      </c>
      <c r="AG121" s="25">
        <v>12250</v>
      </c>
      <c r="AH121" s="25">
        <v>12250</v>
      </c>
      <c r="AI121" s="25">
        <v>12250</v>
      </c>
      <c r="AJ121" s="25">
        <v>12250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</row>
    <row r="122" spans="1:42" ht="16.5" hidden="1" x14ac:dyDescent="0.15">
      <c r="A122" s="9">
        <v>120</v>
      </c>
      <c r="B122" s="9" t="s">
        <v>34</v>
      </c>
      <c r="C122" s="15" t="s">
        <v>393</v>
      </c>
      <c r="D122" s="15" t="s">
        <v>394</v>
      </c>
      <c r="E122" s="9" t="s">
        <v>395</v>
      </c>
      <c r="F122" s="9" t="s">
        <v>37</v>
      </c>
      <c r="G122" s="9" t="s">
        <v>87</v>
      </c>
      <c r="H122" s="9" t="s">
        <v>46</v>
      </c>
      <c r="I122" s="9" t="s">
        <v>40</v>
      </c>
      <c r="J122" s="9" t="s">
        <v>47</v>
      </c>
      <c r="K122" s="9">
        <v>125.74</v>
      </c>
      <c r="L122" s="20">
        <v>43344</v>
      </c>
      <c r="M122" s="20">
        <v>44347</v>
      </c>
      <c r="N122" s="20">
        <v>44347</v>
      </c>
      <c r="O122" s="21">
        <f t="shared" si="18"/>
        <v>103106.8</v>
      </c>
      <c r="P122" s="20">
        <v>43344</v>
      </c>
      <c r="Q122" s="20">
        <v>43708</v>
      </c>
      <c r="R122" s="24">
        <v>205</v>
      </c>
      <c r="S122" s="25">
        <v>25776.7</v>
      </c>
      <c r="T122" s="25">
        <v>25776.7</v>
      </c>
      <c r="U122" s="25">
        <v>25776.7</v>
      </c>
      <c r="V122" s="25">
        <v>25776.7</v>
      </c>
      <c r="W122" s="25">
        <v>25776.7</v>
      </c>
      <c r="X122" s="25">
        <v>25776.7</v>
      </c>
      <c r="Y122" s="25">
        <v>25776.7</v>
      </c>
      <c r="Z122" s="25">
        <v>25776.7</v>
      </c>
      <c r="AA122" s="25">
        <v>27065.535</v>
      </c>
      <c r="AB122" s="25">
        <v>27065.535</v>
      </c>
      <c r="AC122" s="25">
        <v>27065.535</v>
      </c>
      <c r="AD122" s="25">
        <v>27065.535</v>
      </c>
      <c r="AE122" s="25">
        <v>25776.7</v>
      </c>
      <c r="AF122" s="25">
        <v>25776.7</v>
      </c>
      <c r="AG122" s="25">
        <v>25776.7</v>
      </c>
      <c r="AH122" s="25">
        <v>25776.7</v>
      </c>
      <c r="AI122" s="25">
        <v>25776.7</v>
      </c>
      <c r="AJ122" s="25">
        <v>25776.7</v>
      </c>
      <c r="AK122" s="25">
        <v>25776.7</v>
      </c>
      <c r="AL122" s="25">
        <v>25776.7</v>
      </c>
      <c r="AM122" s="25">
        <v>27065.535</v>
      </c>
      <c r="AN122" s="25">
        <v>27065.535</v>
      </c>
      <c r="AO122" s="25">
        <v>27065.535</v>
      </c>
      <c r="AP122" s="25">
        <v>27065.535</v>
      </c>
    </row>
    <row r="123" spans="1:42" ht="16.5" hidden="1" x14ac:dyDescent="0.15">
      <c r="A123" s="9">
        <v>121</v>
      </c>
      <c r="B123" s="16" t="s">
        <v>42</v>
      </c>
      <c r="C123" s="15" t="s">
        <v>396</v>
      </c>
      <c r="D123" s="15" t="s">
        <v>397</v>
      </c>
      <c r="E123" s="9" t="s">
        <v>398</v>
      </c>
      <c r="F123" s="9" t="s">
        <v>37</v>
      </c>
      <c r="G123" s="9" t="s">
        <v>87</v>
      </c>
      <c r="H123" s="9" t="s">
        <v>122</v>
      </c>
      <c r="I123" s="9" t="s">
        <v>40</v>
      </c>
      <c r="J123" s="9" t="s">
        <v>47</v>
      </c>
      <c r="K123" s="9">
        <v>104.78</v>
      </c>
      <c r="L123" s="20">
        <v>43344</v>
      </c>
      <c r="M123" s="20">
        <v>44439</v>
      </c>
      <c r="N123" s="20">
        <v>43616</v>
      </c>
      <c r="O123" s="21">
        <f t="shared" si="18"/>
        <v>94721.12</v>
      </c>
      <c r="P123" s="20">
        <v>43344</v>
      </c>
      <c r="Q123" s="20">
        <v>43708</v>
      </c>
      <c r="R123" s="24">
        <v>226</v>
      </c>
      <c r="S123" s="25">
        <v>23680.28</v>
      </c>
      <c r="T123" s="25">
        <v>23680.28</v>
      </c>
      <c r="U123" s="25">
        <v>23680.28</v>
      </c>
      <c r="V123" s="25">
        <v>23680.28</v>
      </c>
      <c r="W123" s="25">
        <v>23680.28</v>
      </c>
      <c r="X123" s="25"/>
      <c r="Y123" s="25"/>
      <c r="Z123" s="25"/>
      <c r="AA123" s="25"/>
      <c r="AB123" s="25"/>
      <c r="AC123" s="25"/>
      <c r="AD123" s="25"/>
      <c r="AE123" s="25">
        <v>23680.28</v>
      </c>
      <c r="AF123" s="25">
        <v>23680.28</v>
      </c>
      <c r="AG123" s="25">
        <v>15786.8533333333</v>
      </c>
      <c r="AH123" s="25">
        <v>15786.8533333333</v>
      </c>
      <c r="AI123" s="25">
        <v>15786.8533333333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</row>
    <row r="124" spans="1:42" ht="16.5" hidden="1" x14ac:dyDescent="0.15">
      <c r="A124" s="9">
        <v>122</v>
      </c>
      <c r="B124" s="9" t="s">
        <v>34</v>
      </c>
      <c r="C124" s="15" t="s">
        <v>399</v>
      </c>
      <c r="D124" s="15" t="s">
        <v>400</v>
      </c>
      <c r="E124" s="9" t="s">
        <v>401</v>
      </c>
      <c r="F124" s="9" t="s">
        <v>37</v>
      </c>
      <c r="G124" s="9" t="s">
        <v>87</v>
      </c>
      <c r="H124" s="9" t="s">
        <v>39</v>
      </c>
      <c r="I124" s="22" t="s">
        <v>40</v>
      </c>
      <c r="J124" s="9" t="s">
        <v>47</v>
      </c>
      <c r="K124" s="9">
        <v>85.41</v>
      </c>
      <c r="L124" s="20">
        <v>43364</v>
      </c>
      <c r="M124" s="20">
        <v>44428</v>
      </c>
      <c r="N124" s="20">
        <v>44428</v>
      </c>
      <c r="O124" s="21">
        <f t="shared" si="18"/>
        <v>58488.767999999996</v>
      </c>
      <c r="P124" s="20">
        <v>43364</v>
      </c>
      <c r="Q124" s="20">
        <v>43728</v>
      </c>
      <c r="R124" s="24">
        <v>171.2</v>
      </c>
      <c r="S124" s="25">
        <v>14622.191999999999</v>
      </c>
      <c r="T124" s="25">
        <v>14622.191999999999</v>
      </c>
      <c r="U124" s="25">
        <v>14622.191999999999</v>
      </c>
      <c r="V124" s="25">
        <v>14622.191999999999</v>
      </c>
      <c r="W124" s="25">
        <v>14622.191999999999</v>
      </c>
      <c r="X124" s="25">
        <v>14622.191999999999</v>
      </c>
      <c r="Y124" s="25">
        <v>14622.191999999999</v>
      </c>
      <c r="Z124" s="25">
        <v>14622.191999999999</v>
      </c>
      <c r="AA124" s="25">
        <v>14963.2626</v>
      </c>
      <c r="AB124" s="25">
        <v>15645.4038</v>
      </c>
      <c r="AC124" s="25">
        <v>15645.4038</v>
      </c>
      <c r="AD124" s="25">
        <v>15645.4038</v>
      </c>
      <c r="AE124" s="25">
        <v>14622.191999999999</v>
      </c>
      <c r="AF124" s="25">
        <v>14622.191999999999</v>
      </c>
      <c r="AG124" s="25">
        <v>14622.191999999999</v>
      </c>
      <c r="AH124" s="25">
        <v>14622.191999999999</v>
      </c>
      <c r="AI124" s="25">
        <v>14622.191999999999</v>
      </c>
      <c r="AJ124" s="25">
        <v>14622.191999999999</v>
      </c>
      <c r="AK124" s="25">
        <v>14622.191999999999</v>
      </c>
      <c r="AL124" s="25">
        <v>14622.191999999999</v>
      </c>
      <c r="AM124" s="25">
        <v>14963.2626</v>
      </c>
      <c r="AN124" s="25">
        <v>15645.4038</v>
      </c>
      <c r="AO124" s="25">
        <v>15645.4038</v>
      </c>
      <c r="AP124" s="25">
        <v>15645.4038</v>
      </c>
    </row>
    <row r="125" spans="1:42" ht="16.5" hidden="1" x14ac:dyDescent="0.15">
      <c r="A125" s="9">
        <v>123</v>
      </c>
      <c r="B125" s="9" t="s">
        <v>34</v>
      </c>
      <c r="C125" s="15" t="s">
        <v>402</v>
      </c>
      <c r="D125" s="15" t="s">
        <v>403</v>
      </c>
      <c r="E125" s="9" t="s">
        <v>404</v>
      </c>
      <c r="F125" s="9" t="s">
        <v>37</v>
      </c>
      <c r="G125" s="9" t="s">
        <v>87</v>
      </c>
      <c r="H125" s="9" t="s">
        <v>179</v>
      </c>
      <c r="I125" s="9" t="s">
        <v>40</v>
      </c>
      <c r="J125" s="9" t="s">
        <v>41</v>
      </c>
      <c r="K125" s="9">
        <v>118.12</v>
      </c>
      <c r="L125" s="20">
        <v>43354</v>
      </c>
      <c r="M125" s="20">
        <v>44449</v>
      </c>
      <c r="N125" s="20">
        <v>44449</v>
      </c>
      <c r="O125" s="21">
        <f t="shared" si="18"/>
        <v>118120</v>
      </c>
      <c r="P125" s="20">
        <v>43354</v>
      </c>
      <c r="Q125" s="20">
        <v>43718</v>
      </c>
      <c r="R125" s="24">
        <v>250</v>
      </c>
      <c r="S125" s="25">
        <v>29530</v>
      </c>
      <c r="T125" s="25">
        <v>29530</v>
      </c>
      <c r="U125" s="25">
        <v>29530</v>
      </c>
      <c r="V125" s="25">
        <v>29530</v>
      </c>
      <c r="W125" s="25">
        <v>29530</v>
      </c>
      <c r="X125" s="25">
        <v>29530</v>
      </c>
      <c r="Y125" s="25">
        <v>29530</v>
      </c>
      <c r="Z125" s="25">
        <v>29530</v>
      </c>
      <c r="AA125" s="25">
        <v>30908.066666666698</v>
      </c>
      <c r="AB125" s="25">
        <v>31597.1</v>
      </c>
      <c r="AC125" s="25">
        <v>31597.1</v>
      </c>
      <c r="AD125" s="25">
        <v>31597.1</v>
      </c>
      <c r="AE125" s="25">
        <v>29530</v>
      </c>
      <c r="AF125" s="25">
        <v>29530</v>
      </c>
      <c r="AG125" s="25">
        <v>29530</v>
      </c>
      <c r="AH125" s="25">
        <v>29530</v>
      </c>
      <c r="AI125" s="25">
        <v>29530</v>
      </c>
      <c r="AJ125" s="25">
        <v>29530</v>
      </c>
      <c r="AK125" s="25">
        <v>29530</v>
      </c>
      <c r="AL125" s="25">
        <v>29530</v>
      </c>
      <c r="AM125" s="25">
        <v>30908.066666666698</v>
      </c>
      <c r="AN125" s="25">
        <v>31597.1</v>
      </c>
      <c r="AO125" s="25">
        <v>31597.1</v>
      </c>
      <c r="AP125" s="25">
        <v>31597.1</v>
      </c>
    </row>
    <row r="126" spans="1:42" ht="16.5" hidden="1" x14ac:dyDescent="0.15">
      <c r="A126" s="9">
        <v>124</v>
      </c>
      <c r="B126" s="9" t="s">
        <v>34</v>
      </c>
      <c r="C126" s="15" t="s">
        <v>405</v>
      </c>
      <c r="D126" s="15" t="s">
        <v>406</v>
      </c>
      <c r="E126" s="9" t="s">
        <v>407</v>
      </c>
      <c r="F126" s="9" t="s">
        <v>37</v>
      </c>
      <c r="G126" s="9" t="s">
        <v>87</v>
      </c>
      <c r="H126" s="9" t="s">
        <v>46</v>
      </c>
      <c r="I126" s="9" t="s">
        <v>40</v>
      </c>
      <c r="J126" s="9" t="s">
        <v>64</v>
      </c>
      <c r="K126" s="9">
        <v>262.82</v>
      </c>
      <c r="L126" s="20">
        <v>43344</v>
      </c>
      <c r="M126" s="20">
        <v>45169</v>
      </c>
      <c r="N126" s="20">
        <v>45169</v>
      </c>
      <c r="O126" s="21">
        <f t="shared" si="18"/>
        <v>165576.6</v>
      </c>
      <c r="P126" s="20">
        <v>43344</v>
      </c>
      <c r="Q126" s="20">
        <v>43708</v>
      </c>
      <c r="R126" s="24">
        <v>157.5</v>
      </c>
      <c r="S126" s="25">
        <v>41394.15</v>
      </c>
      <c r="T126" s="25">
        <v>41394.15</v>
      </c>
      <c r="U126" s="25">
        <v>41394.15</v>
      </c>
      <c r="V126" s="25">
        <v>41394.15</v>
      </c>
      <c r="W126" s="25">
        <v>41394.15</v>
      </c>
      <c r="X126" s="25">
        <v>41394.15</v>
      </c>
      <c r="Y126" s="25">
        <v>41394.15</v>
      </c>
      <c r="Z126" s="25">
        <v>41394.15</v>
      </c>
      <c r="AA126" s="25">
        <v>43465.171600000001</v>
      </c>
      <c r="AB126" s="25">
        <v>43465.171600000001</v>
      </c>
      <c r="AC126" s="25">
        <v>43465.171600000001</v>
      </c>
      <c r="AD126" s="25">
        <v>43465.171600000001</v>
      </c>
      <c r="AE126" s="25">
        <v>41394.15</v>
      </c>
      <c r="AF126" s="25">
        <v>41394.15</v>
      </c>
      <c r="AG126" s="25">
        <v>41394.15</v>
      </c>
      <c r="AH126" s="25">
        <v>41394.15</v>
      </c>
      <c r="AI126" s="25">
        <v>41394.15</v>
      </c>
      <c r="AJ126" s="25">
        <v>34495.125</v>
      </c>
      <c r="AK126" s="25">
        <v>34495.125</v>
      </c>
      <c r="AL126" s="25">
        <v>41394.15</v>
      </c>
      <c r="AM126" s="25">
        <v>43465.171600000001</v>
      </c>
      <c r="AN126" s="25">
        <v>43465.171600000001</v>
      </c>
      <c r="AO126" s="25">
        <v>43465.171600000001</v>
      </c>
      <c r="AP126" s="25">
        <v>43465.171600000001</v>
      </c>
    </row>
    <row r="127" spans="1:42" ht="16.5" hidden="1" x14ac:dyDescent="0.15">
      <c r="A127" s="9">
        <v>125</v>
      </c>
      <c r="B127" s="9" t="s">
        <v>34</v>
      </c>
      <c r="C127" s="15" t="s">
        <v>408</v>
      </c>
      <c r="D127" s="15" t="s">
        <v>409</v>
      </c>
      <c r="E127" s="9" t="s">
        <v>410</v>
      </c>
      <c r="F127" s="9" t="s">
        <v>37</v>
      </c>
      <c r="G127" s="9" t="s">
        <v>87</v>
      </c>
      <c r="H127" s="9" t="s">
        <v>46</v>
      </c>
      <c r="I127" s="9" t="s">
        <v>40</v>
      </c>
      <c r="J127" s="9" t="s">
        <v>64</v>
      </c>
      <c r="K127" s="9">
        <v>253.18</v>
      </c>
      <c r="L127" s="20">
        <v>43344</v>
      </c>
      <c r="M127" s="20">
        <v>45169</v>
      </c>
      <c r="N127" s="20">
        <v>45169</v>
      </c>
      <c r="O127" s="21">
        <f t="shared" si="18"/>
        <v>162035.20000000001</v>
      </c>
      <c r="P127" s="20">
        <v>43344</v>
      </c>
      <c r="Q127" s="20">
        <v>43708</v>
      </c>
      <c r="R127" s="24">
        <v>160</v>
      </c>
      <c r="S127" s="25">
        <v>40508.800000000003</v>
      </c>
      <c r="T127" s="25">
        <v>40508.800000000003</v>
      </c>
      <c r="U127" s="25">
        <v>40508.800000000003</v>
      </c>
      <c r="V127" s="25">
        <v>40508.800000000003</v>
      </c>
      <c r="W127" s="25">
        <v>40508.800000000003</v>
      </c>
      <c r="X127" s="25">
        <v>40508.800000000003</v>
      </c>
      <c r="Y127" s="25">
        <v>40508.800000000003</v>
      </c>
      <c r="Z127" s="25">
        <v>40508.800000000003</v>
      </c>
      <c r="AA127" s="25">
        <v>42534.239999999998</v>
      </c>
      <c r="AB127" s="25">
        <v>42534.239999999998</v>
      </c>
      <c r="AC127" s="25">
        <v>42534.239999999998</v>
      </c>
      <c r="AD127" s="25">
        <v>42534.239999999998</v>
      </c>
      <c r="AE127" s="25">
        <v>40508.800000000003</v>
      </c>
      <c r="AF127" s="25">
        <v>40508.800000000003</v>
      </c>
      <c r="AG127" s="25">
        <v>40508.800000000003</v>
      </c>
      <c r="AH127" s="25">
        <v>40508.800000000003</v>
      </c>
      <c r="AI127" s="25">
        <v>40508.800000000003</v>
      </c>
      <c r="AJ127" s="25">
        <v>40508.800000000003</v>
      </c>
      <c r="AK127" s="25">
        <v>40508.800000000003</v>
      </c>
      <c r="AL127" s="25">
        <v>40508.800000000003</v>
      </c>
      <c r="AM127" s="25">
        <v>42534.239999999998</v>
      </c>
      <c r="AN127" s="25">
        <v>42534.239999999998</v>
      </c>
      <c r="AO127" s="25">
        <v>42534.239999999998</v>
      </c>
      <c r="AP127" s="25">
        <v>42534.239999999998</v>
      </c>
    </row>
    <row r="128" spans="1:42" ht="16.5" hidden="1" x14ac:dyDescent="0.15">
      <c r="A128" s="9">
        <v>126</v>
      </c>
      <c r="B128" s="9" t="s">
        <v>34</v>
      </c>
      <c r="C128" s="15" t="s">
        <v>411</v>
      </c>
      <c r="D128" s="15" t="s">
        <v>412</v>
      </c>
      <c r="E128" s="9" t="s">
        <v>413</v>
      </c>
      <c r="F128" s="9" t="s">
        <v>37</v>
      </c>
      <c r="G128" s="9" t="s">
        <v>87</v>
      </c>
      <c r="H128" s="9" t="s">
        <v>46</v>
      </c>
      <c r="I128" s="9" t="s">
        <v>40</v>
      </c>
      <c r="J128" s="9" t="s">
        <v>64</v>
      </c>
      <c r="K128" s="9">
        <v>328.43</v>
      </c>
      <c r="L128" s="20">
        <v>43374</v>
      </c>
      <c r="M128" s="20">
        <v>45169</v>
      </c>
      <c r="N128" s="20">
        <v>45169</v>
      </c>
      <c r="O128" s="21">
        <f>R128*K128*3</f>
        <v>113308.35</v>
      </c>
      <c r="P128" s="20">
        <v>43374</v>
      </c>
      <c r="Q128" s="20">
        <v>43738</v>
      </c>
      <c r="R128" s="24">
        <v>115</v>
      </c>
      <c r="S128" s="25">
        <v>37769.449999999997</v>
      </c>
      <c r="T128" s="25">
        <v>37769.449999999997</v>
      </c>
      <c r="U128" s="25">
        <v>37769.449999999997</v>
      </c>
      <c r="V128" s="25">
        <v>37769.449999999997</v>
      </c>
      <c r="W128" s="25">
        <v>37769.449999999997</v>
      </c>
      <c r="X128" s="25">
        <v>37769.449999999997</v>
      </c>
      <c r="Y128" s="25">
        <v>37769.449999999997</v>
      </c>
      <c r="Z128" s="25">
        <v>37769.449999999997</v>
      </c>
      <c r="AA128" s="25">
        <v>37769.449999999997</v>
      </c>
      <c r="AB128" s="25">
        <v>39657.922500000001</v>
      </c>
      <c r="AC128" s="25">
        <v>39657.922500000001</v>
      </c>
      <c r="AD128" s="25">
        <v>39657.922500000001</v>
      </c>
      <c r="AE128" s="25">
        <v>25179.633333333299</v>
      </c>
      <c r="AF128" s="25">
        <v>25179.633333333299</v>
      </c>
      <c r="AG128" s="25">
        <v>25179.633333333299</v>
      </c>
      <c r="AH128" s="25">
        <v>25179.63</v>
      </c>
      <c r="AI128" s="25">
        <v>25179.63</v>
      </c>
      <c r="AJ128" s="25">
        <v>25179.63</v>
      </c>
      <c r="AK128" s="25">
        <v>25179.633333333299</v>
      </c>
      <c r="AL128" s="25">
        <v>25179.633333333299</v>
      </c>
      <c r="AM128" s="25">
        <v>25179.633333333299</v>
      </c>
      <c r="AN128" s="25">
        <v>39657.922500000001</v>
      </c>
      <c r="AO128" s="25">
        <v>39657.922500000001</v>
      </c>
      <c r="AP128" s="25">
        <v>39657.922500000001</v>
      </c>
    </row>
    <row r="129" spans="1:45" ht="16.5" hidden="1" x14ac:dyDescent="0.15">
      <c r="A129" s="9">
        <v>127</v>
      </c>
      <c r="B129" s="9" t="s">
        <v>34</v>
      </c>
      <c r="C129" s="15" t="s">
        <v>414</v>
      </c>
      <c r="D129" s="15" t="s">
        <v>415</v>
      </c>
      <c r="E129" s="9" t="s">
        <v>416</v>
      </c>
      <c r="F129" s="9" t="s">
        <v>37</v>
      </c>
      <c r="G129" s="9" t="s">
        <v>87</v>
      </c>
      <c r="H129" s="9" t="s">
        <v>46</v>
      </c>
      <c r="I129" s="9" t="s">
        <v>40</v>
      </c>
      <c r="J129" s="9" t="s">
        <v>47</v>
      </c>
      <c r="K129" s="9">
        <v>104.78</v>
      </c>
      <c r="L129" s="20">
        <v>43344</v>
      </c>
      <c r="M129" s="20">
        <v>44439</v>
      </c>
      <c r="N129" s="20">
        <v>44439</v>
      </c>
      <c r="O129" s="21">
        <f>R129*K129*4</f>
        <v>83824</v>
      </c>
      <c r="P129" s="20">
        <v>43344</v>
      </c>
      <c r="Q129" s="20">
        <v>43708</v>
      </c>
      <c r="R129" s="24">
        <v>200</v>
      </c>
      <c r="S129" s="25">
        <v>20956</v>
      </c>
      <c r="T129" s="25">
        <v>20956</v>
      </c>
      <c r="U129" s="25">
        <v>20956</v>
      </c>
      <c r="V129" s="25">
        <v>20956</v>
      </c>
      <c r="W129" s="25">
        <v>20956</v>
      </c>
      <c r="X129" s="25">
        <v>20956</v>
      </c>
      <c r="Y129" s="25">
        <v>20956</v>
      </c>
      <c r="Z129" s="25">
        <v>20956</v>
      </c>
      <c r="AA129" s="25">
        <v>22003.8</v>
      </c>
      <c r="AB129" s="25">
        <v>22003.8</v>
      </c>
      <c r="AC129" s="25">
        <v>22003.8</v>
      </c>
      <c r="AD129" s="25">
        <v>22003.8</v>
      </c>
      <c r="AE129" s="25">
        <v>20956</v>
      </c>
      <c r="AF129" s="25">
        <v>20956</v>
      </c>
      <c r="AG129" s="25">
        <v>20956</v>
      </c>
      <c r="AH129" s="25">
        <v>20956</v>
      </c>
      <c r="AI129" s="25">
        <v>20956</v>
      </c>
      <c r="AJ129" s="25">
        <v>20956</v>
      </c>
      <c r="AK129" s="25">
        <v>20956</v>
      </c>
      <c r="AL129" s="25">
        <v>20956</v>
      </c>
      <c r="AM129" s="25">
        <v>22003.8</v>
      </c>
      <c r="AN129" s="25">
        <v>22003.8</v>
      </c>
      <c r="AO129" s="25">
        <v>22003.8</v>
      </c>
      <c r="AP129" s="25">
        <v>22003.8</v>
      </c>
    </row>
    <row r="130" spans="1:45" ht="16.5" x14ac:dyDescent="0.15">
      <c r="A130" s="9">
        <v>128</v>
      </c>
      <c r="B130" s="9" t="s">
        <v>34</v>
      </c>
      <c r="C130" s="15" t="s">
        <v>417</v>
      </c>
      <c r="D130" s="15" t="s">
        <v>418</v>
      </c>
      <c r="E130" s="9" t="s">
        <v>419</v>
      </c>
      <c r="F130" s="9" t="s">
        <v>37</v>
      </c>
      <c r="G130" s="9" t="s">
        <v>87</v>
      </c>
      <c r="H130" s="9" t="s">
        <v>39</v>
      </c>
      <c r="I130" s="9" t="s">
        <v>40</v>
      </c>
      <c r="J130" s="9" t="s">
        <v>53</v>
      </c>
      <c r="K130" s="9">
        <v>120.02</v>
      </c>
      <c r="L130" s="20">
        <v>43344</v>
      </c>
      <c r="M130" s="20">
        <v>44439</v>
      </c>
      <c r="N130" s="20">
        <v>44439</v>
      </c>
      <c r="O130" s="21">
        <f>R130*K130*4</f>
        <v>144024</v>
      </c>
      <c r="P130" s="20">
        <v>43344</v>
      </c>
      <c r="Q130" s="20">
        <v>43708</v>
      </c>
      <c r="R130" s="24">
        <v>300</v>
      </c>
      <c r="S130" s="25">
        <v>36006</v>
      </c>
      <c r="T130" s="25">
        <v>36006</v>
      </c>
      <c r="U130" s="25">
        <v>36006</v>
      </c>
      <c r="V130" s="25">
        <v>36006</v>
      </c>
      <c r="W130" s="25">
        <v>36006</v>
      </c>
      <c r="X130" s="25">
        <v>36006</v>
      </c>
      <c r="Y130" s="25">
        <v>36006</v>
      </c>
      <c r="Z130" s="25">
        <v>36006</v>
      </c>
      <c r="AA130" s="25">
        <v>38526.42</v>
      </c>
      <c r="AB130" s="25">
        <v>38526.42</v>
      </c>
      <c r="AC130" s="25">
        <v>38526.42</v>
      </c>
      <c r="AD130" s="25">
        <v>38526.42</v>
      </c>
      <c r="AE130" s="25">
        <v>36006</v>
      </c>
      <c r="AF130" s="25">
        <v>36006</v>
      </c>
      <c r="AG130" s="25">
        <v>36006</v>
      </c>
      <c r="AH130" s="25">
        <v>36006</v>
      </c>
      <c r="AI130" s="25">
        <v>36006</v>
      </c>
      <c r="AJ130" s="25">
        <v>36006</v>
      </c>
      <c r="AK130" s="25">
        <v>36006</v>
      </c>
      <c r="AL130" s="25">
        <v>36006</v>
      </c>
      <c r="AM130" s="25">
        <v>38526.42</v>
      </c>
      <c r="AN130" s="25">
        <v>38526.42</v>
      </c>
      <c r="AO130" s="25">
        <v>38526.42</v>
      </c>
      <c r="AP130" s="25">
        <v>38526.42</v>
      </c>
      <c r="AR130" s="43">
        <f>AH130*12</f>
        <v>432072</v>
      </c>
      <c r="AS130" s="46">
        <f>AR130/365/K130</f>
        <v>9.8630136986301373</v>
      </c>
    </row>
    <row r="131" spans="1:45" ht="16.5" hidden="1" x14ac:dyDescent="0.15">
      <c r="A131" s="9">
        <v>129</v>
      </c>
      <c r="B131" s="9" t="s">
        <v>42</v>
      </c>
      <c r="C131" s="15" t="s">
        <v>420</v>
      </c>
      <c r="D131" s="15" t="s">
        <v>421</v>
      </c>
      <c r="E131" s="9" t="s">
        <v>422</v>
      </c>
      <c r="F131" s="9" t="s">
        <v>37</v>
      </c>
      <c r="G131" s="9" t="s">
        <v>87</v>
      </c>
      <c r="H131" s="9" t="s">
        <v>46</v>
      </c>
      <c r="I131" s="9" t="s">
        <v>40</v>
      </c>
      <c r="J131" s="9" t="s">
        <v>41</v>
      </c>
      <c r="K131" s="9">
        <v>59.19</v>
      </c>
      <c r="L131" s="20">
        <v>43435</v>
      </c>
      <c r="M131" s="20">
        <v>43639</v>
      </c>
      <c r="N131" s="20">
        <v>43639</v>
      </c>
      <c r="O131" s="21">
        <f>R131*K131</f>
        <v>17619.679199999999</v>
      </c>
      <c r="P131" s="20">
        <v>43435</v>
      </c>
      <c r="Q131" s="20">
        <v>43639</v>
      </c>
      <c r="R131" s="24">
        <v>297.68</v>
      </c>
      <c r="S131" s="25">
        <v>17619.68</v>
      </c>
      <c r="T131" s="25">
        <v>17619.68</v>
      </c>
      <c r="U131" s="25">
        <v>17619.68</v>
      </c>
      <c r="V131" s="25">
        <v>17619.68</v>
      </c>
      <c r="W131" s="25">
        <v>17619.68</v>
      </c>
      <c r="X131" s="25">
        <v>13508.42</v>
      </c>
      <c r="Y131" s="25"/>
      <c r="Z131" s="25"/>
      <c r="AA131" s="25"/>
      <c r="AB131" s="25"/>
      <c r="AC131" s="25"/>
      <c r="AD131" s="25"/>
      <c r="AE131" s="25">
        <v>17619.68</v>
      </c>
      <c r="AF131" s="25">
        <v>17619.68</v>
      </c>
      <c r="AG131" s="25">
        <v>17619.68</v>
      </c>
      <c r="AH131" s="25">
        <v>17619.68</v>
      </c>
      <c r="AI131" s="25">
        <v>17619.68</v>
      </c>
      <c r="AJ131" s="25">
        <v>13508.42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</row>
    <row r="132" spans="1:45" ht="16.5" hidden="1" x14ac:dyDescent="0.15">
      <c r="A132" s="9">
        <v>130</v>
      </c>
      <c r="B132" s="9" t="s">
        <v>34</v>
      </c>
      <c r="C132" s="15" t="s">
        <v>423</v>
      </c>
      <c r="D132" s="15" t="s">
        <v>424</v>
      </c>
      <c r="E132" s="9">
        <v>2031</v>
      </c>
      <c r="F132" s="9" t="s">
        <v>37</v>
      </c>
      <c r="G132" s="9" t="s">
        <v>87</v>
      </c>
      <c r="H132" s="9" t="s">
        <v>39</v>
      </c>
      <c r="I132" s="9" t="s">
        <v>40</v>
      </c>
      <c r="J132" s="9" t="s">
        <v>41</v>
      </c>
      <c r="K132" s="9">
        <v>125.84</v>
      </c>
      <c r="L132" s="20">
        <v>43435</v>
      </c>
      <c r="M132" s="20">
        <v>44530</v>
      </c>
      <c r="N132" s="20">
        <v>44530</v>
      </c>
      <c r="O132" s="21">
        <f>R132*K132</f>
        <v>33976.800000000003</v>
      </c>
      <c r="P132" s="20">
        <v>43435</v>
      </c>
      <c r="Q132" s="20">
        <v>43799</v>
      </c>
      <c r="R132" s="24">
        <v>270</v>
      </c>
      <c r="S132" s="25">
        <v>33976.800000000003</v>
      </c>
      <c r="T132" s="25">
        <v>33976.800000000003</v>
      </c>
      <c r="U132" s="25">
        <v>33976.800000000003</v>
      </c>
      <c r="V132" s="25">
        <v>33976.800000000003</v>
      </c>
      <c r="W132" s="25">
        <v>33976.800000000003</v>
      </c>
      <c r="X132" s="25">
        <v>33976.800000000003</v>
      </c>
      <c r="Y132" s="25">
        <v>33976.800000000003</v>
      </c>
      <c r="Z132" s="25">
        <v>33976.800000000003</v>
      </c>
      <c r="AA132" s="25">
        <v>33976.800000000003</v>
      </c>
      <c r="AB132" s="25">
        <v>33976.800000000003</v>
      </c>
      <c r="AC132" s="25">
        <v>33976.800000000003</v>
      </c>
      <c r="AD132" s="25">
        <v>36355.175999999999</v>
      </c>
      <c r="AE132" s="25">
        <v>33976.800000000003</v>
      </c>
      <c r="AF132" s="25">
        <v>33976.800000000003</v>
      </c>
      <c r="AG132" s="25">
        <v>33976.800000000003</v>
      </c>
      <c r="AH132" s="25">
        <v>33976.800000000003</v>
      </c>
      <c r="AI132" s="25">
        <v>33976.800000000003</v>
      </c>
      <c r="AJ132" s="25">
        <v>33976.800000000003</v>
      </c>
      <c r="AK132" s="25">
        <v>33976.800000000003</v>
      </c>
      <c r="AL132" s="25">
        <v>33976.800000000003</v>
      </c>
      <c r="AM132" s="25">
        <v>33976.800000000003</v>
      </c>
      <c r="AN132" s="25">
        <v>33976.800000000003</v>
      </c>
      <c r="AO132" s="25">
        <v>33976.800000000003</v>
      </c>
      <c r="AP132" s="25">
        <v>36355.175999999999</v>
      </c>
    </row>
    <row r="133" spans="1:45" ht="16.5" hidden="1" x14ac:dyDescent="0.15">
      <c r="A133" s="9">
        <v>131</v>
      </c>
      <c r="B133" s="9" t="s">
        <v>34</v>
      </c>
      <c r="C133" s="15" t="s">
        <v>425</v>
      </c>
      <c r="D133" s="15" t="s">
        <v>426</v>
      </c>
      <c r="E133" s="9" t="s">
        <v>427</v>
      </c>
      <c r="F133" s="9" t="s">
        <v>37</v>
      </c>
      <c r="G133" s="9" t="s">
        <v>87</v>
      </c>
      <c r="H133" s="9" t="s">
        <v>39</v>
      </c>
      <c r="I133" s="9" t="s">
        <v>40</v>
      </c>
      <c r="J133" s="9" t="s">
        <v>41</v>
      </c>
      <c r="K133" s="9">
        <v>85.75</v>
      </c>
      <c r="L133" s="20">
        <v>43313</v>
      </c>
      <c r="M133" s="20">
        <v>44347</v>
      </c>
      <c r="N133" s="20">
        <v>44347</v>
      </c>
      <c r="O133" s="21">
        <f>R133*K133*5</f>
        <v>90037.5</v>
      </c>
      <c r="P133" s="20">
        <v>43313</v>
      </c>
      <c r="Q133" s="20">
        <v>43677</v>
      </c>
      <c r="R133" s="24">
        <v>210</v>
      </c>
      <c r="S133" s="25">
        <v>18007.5</v>
      </c>
      <c r="T133" s="25">
        <v>18007.5</v>
      </c>
      <c r="U133" s="25">
        <v>18007.5</v>
      </c>
      <c r="V133" s="25">
        <v>18007.5</v>
      </c>
      <c r="W133" s="25">
        <v>18007.5</v>
      </c>
      <c r="X133" s="25">
        <v>18007.5</v>
      </c>
      <c r="Y133" s="25">
        <v>18007.5</v>
      </c>
      <c r="Z133" s="25">
        <v>19268.025000000001</v>
      </c>
      <c r="AA133" s="25">
        <v>19268.025000000001</v>
      </c>
      <c r="AB133" s="25">
        <v>19268.025000000001</v>
      </c>
      <c r="AC133" s="25">
        <v>19268.025000000001</v>
      </c>
      <c r="AD133" s="25">
        <v>19268.025000000001</v>
      </c>
      <c r="AE133" s="25">
        <v>18007.5</v>
      </c>
      <c r="AF133" s="25">
        <v>18007.5</v>
      </c>
      <c r="AG133" s="25">
        <v>18007.5</v>
      </c>
      <c r="AH133" s="25">
        <v>18007.5</v>
      </c>
      <c r="AI133" s="25">
        <v>18007.5</v>
      </c>
      <c r="AJ133" s="25">
        <v>18007.5</v>
      </c>
      <c r="AK133" s="25">
        <v>18007.5</v>
      </c>
      <c r="AL133" s="25">
        <v>19268.025000000001</v>
      </c>
      <c r="AM133" s="25">
        <v>19268.025000000001</v>
      </c>
      <c r="AN133" s="25">
        <v>19268.025000000001</v>
      </c>
      <c r="AO133" s="25">
        <v>19268.025000000001</v>
      </c>
      <c r="AP133" s="25">
        <v>19268.025000000001</v>
      </c>
    </row>
    <row r="134" spans="1:45" ht="16.5" hidden="1" x14ac:dyDescent="0.15">
      <c r="A134" s="9">
        <v>132</v>
      </c>
      <c r="B134" s="9" t="s">
        <v>42</v>
      </c>
      <c r="C134" s="15" t="s">
        <v>428</v>
      </c>
      <c r="D134" s="15" t="s">
        <v>429</v>
      </c>
      <c r="E134" s="9" t="s">
        <v>430</v>
      </c>
      <c r="F134" s="9" t="s">
        <v>37</v>
      </c>
      <c r="G134" s="16" t="s">
        <v>38</v>
      </c>
      <c r="H134" s="16" t="s">
        <v>71</v>
      </c>
      <c r="I134" s="9" t="s">
        <v>40</v>
      </c>
      <c r="J134" s="9" t="s">
        <v>41</v>
      </c>
      <c r="K134" s="9">
        <v>150.19999999999999</v>
      </c>
      <c r="L134" s="20">
        <v>43282</v>
      </c>
      <c r="M134" s="20">
        <v>43639</v>
      </c>
      <c r="N134" s="20">
        <v>43639</v>
      </c>
      <c r="O134" s="21">
        <f>R134*K134*6</f>
        <v>247631.73599999995</v>
      </c>
      <c r="P134" s="20">
        <v>43367</v>
      </c>
      <c r="Q134" s="20">
        <v>43639</v>
      </c>
      <c r="R134" s="24">
        <v>274.77999999999997</v>
      </c>
      <c r="S134" s="25">
        <v>41271.96</v>
      </c>
      <c r="T134" s="25">
        <v>41271.96</v>
      </c>
      <c r="U134" s="25">
        <v>41271.96</v>
      </c>
      <c r="V134" s="25">
        <v>41271.96</v>
      </c>
      <c r="W134" s="25">
        <v>41271.96</v>
      </c>
      <c r="X134" s="25">
        <v>31641.83</v>
      </c>
      <c r="Y134" s="25"/>
      <c r="Z134" s="25"/>
      <c r="AA134" s="25"/>
      <c r="AB134" s="25"/>
      <c r="AC134" s="25"/>
      <c r="AD134" s="25"/>
      <c r="AE134" s="25">
        <v>41271.96</v>
      </c>
      <c r="AF134" s="25">
        <v>41271.96</v>
      </c>
      <c r="AG134" s="25">
        <v>41271.96</v>
      </c>
      <c r="AH134" s="25">
        <v>41271.96</v>
      </c>
      <c r="AI134" s="25">
        <v>41271.96</v>
      </c>
      <c r="AJ134" s="25">
        <v>31641.83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</row>
    <row r="135" spans="1:45" ht="16.5" hidden="1" x14ac:dyDescent="0.15">
      <c r="A135" s="9">
        <v>133</v>
      </c>
      <c r="B135" s="9" t="s">
        <v>34</v>
      </c>
      <c r="C135" s="15" t="s">
        <v>431</v>
      </c>
      <c r="D135" s="15" t="s">
        <v>432</v>
      </c>
      <c r="E135" s="9" t="s">
        <v>433</v>
      </c>
      <c r="F135" s="9" t="s">
        <v>37</v>
      </c>
      <c r="G135" s="9" t="s">
        <v>87</v>
      </c>
      <c r="H135" s="9" t="s">
        <v>39</v>
      </c>
      <c r="I135" s="9" t="s">
        <v>40</v>
      </c>
      <c r="J135" s="9" t="s">
        <v>41</v>
      </c>
      <c r="K135" s="9">
        <v>184.56</v>
      </c>
      <c r="L135" s="20">
        <v>43344</v>
      </c>
      <c r="M135" s="20">
        <v>44439</v>
      </c>
      <c r="N135" s="20">
        <v>44439</v>
      </c>
      <c r="O135" s="21">
        <f>R135*K135*4</f>
        <v>177915.84</v>
      </c>
      <c r="P135" s="20">
        <v>43344</v>
      </c>
      <c r="Q135" s="20">
        <v>43708</v>
      </c>
      <c r="R135" s="24">
        <v>241</v>
      </c>
      <c r="S135" s="25">
        <v>44478.96</v>
      </c>
      <c r="T135" s="25">
        <v>44478.96</v>
      </c>
      <c r="U135" s="25">
        <v>44478.96</v>
      </c>
      <c r="V135" s="25">
        <v>44478.96</v>
      </c>
      <c r="W135" s="25">
        <v>44478.96</v>
      </c>
      <c r="X135" s="25">
        <v>44478.96</v>
      </c>
      <c r="Y135" s="25">
        <v>44478.96</v>
      </c>
      <c r="Z135" s="25">
        <v>44478.96</v>
      </c>
      <c r="AA135" s="25">
        <v>47592.487200000003</v>
      </c>
      <c r="AB135" s="25">
        <v>47592.487200000003</v>
      </c>
      <c r="AC135" s="25">
        <v>47592.487200000003</v>
      </c>
      <c r="AD135" s="25">
        <v>47592.487200000003</v>
      </c>
      <c r="AE135" s="25">
        <v>44478.96</v>
      </c>
      <c r="AF135" s="25">
        <v>44478.96</v>
      </c>
      <c r="AG135" s="25">
        <v>44478.96</v>
      </c>
      <c r="AH135" s="25">
        <v>44478.96</v>
      </c>
      <c r="AI135" s="25">
        <v>44478.96</v>
      </c>
      <c r="AJ135" s="25">
        <v>44478.96</v>
      </c>
      <c r="AK135" s="25">
        <v>44478.96</v>
      </c>
      <c r="AL135" s="25">
        <v>44478.96</v>
      </c>
      <c r="AM135" s="25">
        <v>47592.487200000003</v>
      </c>
      <c r="AN135" s="25">
        <v>47592.487200000003</v>
      </c>
      <c r="AO135" s="25">
        <v>47592.487200000003</v>
      </c>
      <c r="AP135" s="25">
        <v>47592.487200000003</v>
      </c>
    </row>
    <row r="136" spans="1:45" ht="16.5" x14ac:dyDescent="0.15">
      <c r="A136" s="9">
        <v>134</v>
      </c>
      <c r="B136" s="9" t="s">
        <v>34</v>
      </c>
      <c r="C136" s="15" t="s">
        <v>434</v>
      </c>
      <c r="D136" s="15" t="s">
        <v>435</v>
      </c>
      <c r="E136" s="9" t="s">
        <v>436</v>
      </c>
      <c r="F136" s="9" t="s">
        <v>37</v>
      </c>
      <c r="G136" s="9" t="s">
        <v>87</v>
      </c>
      <c r="H136" s="9" t="s">
        <v>58</v>
      </c>
      <c r="I136" s="9" t="s">
        <v>40</v>
      </c>
      <c r="J136" s="9" t="s">
        <v>53</v>
      </c>
      <c r="K136" s="9">
        <v>298.06</v>
      </c>
      <c r="L136" s="20">
        <v>43282</v>
      </c>
      <c r="M136" s="20">
        <v>44286</v>
      </c>
      <c r="N136" s="20">
        <v>44286</v>
      </c>
      <c r="O136" s="21">
        <f>R136*K136*6</f>
        <v>393439.19999999995</v>
      </c>
      <c r="P136" s="20">
        <v>43282</v>
      </c>
      <c r="Q136" s="20">
        <v>43646</v>
      </c>
      <c r="R136" s="24">
        <v>220</v>
      </c>
      <c r="S136" s="25">
        <v>65573.2</v>
      </c>
      <c r="T136" s="25">
        <v>65573.2</v>
      </c>
      <c r="U136" s="25">
        <v>65573.2</v>
      </c>
      <c r="V136" s="25">
        <v>65573.2</v>
      </c>
      <c r="W136" s="25">
        <v>65573.2</v>
      </c>
      <c r="X136" s="25">
        <v>65573.2</v>
      </c>
      <c r="Y136" s="25">
        <v>70163.323999999993</v>
      </c>
      <c r="Z136" s="25">
        <v>70163.323999999993</v>
      </c>
      <c r="AA136" s="25">
        <v>70163.323999999993</v>
      </c>
      <c r="AB136" s="25">
        <v>70163.323999999993</v>
      </c>
      <c r="AC136" s="25">
        <v>70163.323999999993</v>
      </c>
      <c r="AD136" s="25">
        <v>70163.323999999993</v>
      </c>
      <c r="AE136" s="25">
        <v>65573.2</v>
      </c>
      <c r="AF136" s="25">
        <v>65573.2</v>
      </c>
      <c r="AG136" s="25">
        <v>65573.2</v>
      </c>
      <c r="AH136" s="25">
        <v>65573.2</v>
      </c>
      <c r="AI136" s="25">
        <v>65573.2</v>
      </c>
      <c r="AJ136" s="25">
        <v>65573.2</v>
      </c>
      <c r="AK136" s="25">
        <v>70163.323999999993</v>
      </c>
      <c r="AL136" s="25">
        <v>70163.323999999993</v>
      </c>
      <c r="AM136" s="25">
        <v>70163.323999999993</v>
      </c>
      <c r="AN136" s="25">
        <v>70163.323999999993</v>
      </c>
      <c r="AO136" s="25">
        <v>70163.323999999993</v>
      </c>
      <c r="AP136" s="25">
        <v>70163.323999999993</v>
      </c>
      <c r="AR136" s="43">
        <f>AH136*12</f>
        <v>786878.39999999991</v>
      </c>
      <c r="AS136" s="46">
        <f>AR136/365/K136</f>
        <v>7.2328767123287658</v>
      </c>
    </row>
    <row r="137" spans="1:45" ht="16.5" hidden="1" x14ac:dyDescent="0.15">
      <c r="A137" s="9">
        <v>135</v>
      </c>
      <c r="B137" s="9" t="s">
        <v>42</v>
      </c>
      <c r="C137" s="15" t="s">
        <v>139</v>
      </c>
      <c r="D137" s="17" t="s">
        <v>437</v>
      </c>
      <c r="E137" s="9" t="s">
        <v>438</v>
      </c>
      <c r="F137" s="9" t="s">
        <v>37</v>
      </c>
      <c r="G137" s="9" t="s">
        <v>87</v>
      </c>
      <c r="H137" s="9" t="s">
        <v>46</v>
      </c>
      <c r="I137" s="9" t="s">
        <v>40</v>
      </c>
      <c r="J137" s="9" t="s">
        <v>64</v>
      </c>
      <c r="K137" s="9">
        <v>27</v>
      </c>
      <c r="L137" s="20">
        <v>42917</v>
      </c>
      <c r="M137" s="20">
        <v>43639</v>
      </c>
      <c r="N137" s="20">
        <v>43639</v>
      </c>
      <c r="O137" s="21"/>
      <c r="P137" s="20">
        <v>43282</v>
      </c>
      <c r="Q137" s="20">
        <v>43639</v>
      </c>
      <c r="R137" s="24">
        <v>253.58</v>
      </c>
      <c r="S137" s="25">
        <v>6846.66</v>
      </c>
      <c r="T137" s="25">
        <v>6846.66</v>
      </c>
      <c r="U137" s="25">
        <v>6846.66</v>
      </c>
      <c r="V137" s="25">
        <v>6846.66</v>
      </c>
      <c r="W137" s="25">
        <v>6846.66</v>
      </c>
      <c r="X137" s="25">
        <v>5249.11</v>
      </c>
      <c r="Y137" s="25"/>
      <c r="Z137" s="25"/>
      <c r="AA137" s="25"/>
      <c r="AB137" s="25"/>
      <c r="AC137" s="25"/>
      <c r="AD137" s="25"/>
      <c r="AE137" s="25">
        <v>6846.66</v>
      </c>
      <c r="AF137" s="25">
        <v>6846.66</v>
      </c>
      <c r="AG137" s="25">
        <v>6846.66</v>
      </c>
      <c r="AH137" s="25">
        <v>6846.66</v>
      </c>
      <c r="AI137" s="25">
        <v>6846.66</v>
      </c>
      <c r="AJ137" s="25">
        <v>5249.11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</row>
    <row r="138" spans="1:45" ht="16.5" hidden="1" x14ac:dyDescent="0.15">
      <c r="A138" s="9">
        <v>136</v>
      </c>
      <c r="B138" s="9" t="s">
        <v>34</v>
      </c>
      <c r="C138" s="15" t="s">
        <v>439</v>
      </c>
      <c r="D138" s="15" t="s">
        <v>440</v>
      </c>
      <c r="E138" s="9" t="s">
        <v>441</v>
      </c>
      <c r="F138" s="9" t="s">
        <v>37</v>
      </c>
      <c r="G138" s="9" t="s">
        <v>87</v>
      </c>
      <c r="H138" s="9" t="s">
        <v>39</v>
      </c>
      <c r="I138" s="9" t="s">
        <v>40</v>
      </c>
      <c r="J138" s="9" t="s">
        <v>41</v>
      </c>
      <c r="K138" s="9">
        <v>75.47</v>
      </c>
      <c r="L138" s="20">
        <v>43313</v>
      </c>
      <c r="M138" s="20">
        <v>44347</v>
      </c>
      <c r="N138" s="20">
        <v>44347</v>
      </c>
      <c r="O138" s="21">
        <f>R138*K138*5</f>
        <v>115091.75</v>
      </c>
      <c r="P138" s="20">
        <v>43313</v>
      </c>
      <c r="Q138" s="20">
        <v>43677</v>
      </c>
      <c r="R138" s="24">
        <v>305</v>
      </c>
      <c r="S138" s="25">
        <v>23018.35</v>
      </c>
      <c r="T138" s="25">
        <v>23018.35</v>
      </c>
      <c r="U138" s="25">
        <v>23018.35</v>
      </c>
      <c r="V138" s="25">
        <v>23018.35</v>
      </c>
      <c r="W138" s="25">
        <v>23018.35</v>
      </c>
      <c r="X138" s="25">
        <v>23018.35</v>
      </c>
      <c r="Y138" s="25">
        <v>23018.35</v>
      </c>
      <c r="Z138" s="25">
        <v>24629.6345</v>
      </c>
      <c r="AA138" s="25">
        <v>24629.6345</v>
      </c>
      <c r="AB138" s="25">
        <v>24629.6345</v>
      </c>
      <c r="AC138" s="25">
        <v>24629.6345</v>
      </c>
      <c r="AD138" s="25">
        <v>24629.6345</v>
      </c>
      <c r="AE138" s="25">
        <v>23018.35</v>
      </c>
      <c r="AF138" s="25">
        <v>23018.35</v>
      </c>
      <c r="AG138" s="25">
        <v>23018.35</v>
      </c>
      <c r="AH138" s="25">
        <v>23018.35</v>
      </c>
      <c r="AI138" s="25">
        <v>23018.35</v>
      </c>
      <c r="AJ138" s="25">
        <v>23018.35</v>
      </c>
      <c r="AK138" s="25">
        <v>23018.35</v>
      </c>
      <c r="AL138" s="25">
        <v>24629.6345</v>
      </c>
      <c r="AM138" s="25">
        <v>24629.6345</v>
      </c>
      <c r="AN138" s="25">
        <v>24629.6345</v>
      </c>
      <c r="AO138" s="25">
        <v>24629.6345</v>
      </c>
      <c r="AP138" s="25">
        <v>24629.6345</v>
      </c>
    </row>
    <row r="139" spans="1:45" ht="16.5" hidden="1" x14ac:dyDescent="0.15">
      <c r="A139" s="9">
        <v>137</v>
      </c>
      <c r="B139" s="16" t="s">
        <v>42</v>
      </c>
      <c r="C139" s="15" t="s">
        <v>442</v>
      </c>
      <c r="D139" s="15" t="s">
        <v>443</v>
      </c>
      <c r="E139" s="9" t="s">
        <v>444</v>
      </c>
      <c r="F139" s="9" t="s">
        <v>37</v>
      </c>
      <c r="G139" s="9" t="s">
        <v>87</v>
      </c>
      <c r="H139" s="9" t="s">
        <v>46</v>
      </c>
      <c r="I139" s="9" t="s">
        <v>40</v>
      </c>
      <c r="J139" s="9" t="s">
        <v>64</v>
      </c>
      <c r="K139" s="9">
        <v>43.4</v>
      </c>
      <c r="L139" s="20">
        <v>43282</v>
      </c>
      <c r="M139" s="20">
        <v>44012</v>
      </c>
      <c r="N139" s="20">
        <v>43646</v>
      </c>
      <c r="O139" s="21">
        <f>R139*K139*6</f>
        <v>63798</v>
      </c>
      <c r="P139" s="20">
        <v>43282</v>
      </c>
      <c r="Q139" s="20">
        <v>43646</v>
      </c>
      <c r="R139" s="24">
        <v>245</v>
      </c>
      <c r="S139" s="25">
        <v>10633</v>
      </c>
      <c r="T139" s="25">
        <v>10633</v>
      </c>
      <c r="U139" s="25">
        <v>10633</v>
      </c>
      <c r="V139" s="25">
        <v>10633</v>
      </c>
      <c r="W139" s="25">
        <v>10633</v>
      </c>
      <c r="X139" s="25">
        <v>10633</v>
      </c>
      <c r="Y139" s="25"/>
      <c r="Z139" s="25"/>
      <c r="AA139" s="25"/>
      <c r="AB139" s="25"/>
      <c r="AC139" s="25"/>
      <c r="AD139" s="25"/>
      <c r="AE139" s="25">
        <v>10633</v>
      </c>
      <c r="AF139" s="25">
        <v>10633</v>
      </c>
      <c r="AG139" s="25">
        <v>10633</v>
      </c>
      <c r="AH139" s="25">
        <v>10633</v>
      </c>
      <c r="AI139" s="25">
        <v>10633</v>
      </c>
      <c r="AJ139" s="25">
        <v>10633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</row>
    <row r="140" spans="1:45" ht="16.5" hidden="1" x14ac:dyDescent="0.15">
      <c r="A140" s="9">
        <v>138</v>
      </c>
      <c r="B140" s="9" t="s">
        <v>34</v>
      </c>
      <c r="C140" s="15" t="s">
        <v>445</v>
      </c>
      <c r="D140" s="15" t="s">
        <v>446</v>
      </c>
      <c r="E140" s="9" t="s">
        <v>447</v>
      </c>
      <c r="F140" s="9" t="s">
        <v>37</v>
      </c>
      <c r="G140" s="9" t="s">
        <v>87</v>
      </c>
      <c r="H140" s="9" t="s">
        <v>46</v>
      </c>
      <c r="I140" s="9" t="s">
        <v>102</v>
      </c>
      <c r="J140" s="9" t="s">
        <v>64</v>
      </c>
      <c r="K140" s="9">
        <v>164.8</v>
      </c>
      <c r="L140" s="20">
        <v>43282</v>
      </c>
      <c r="M140" s="20">
        <v>44347</v>
      </c>
      <c r="N140" s="20">
        <v>44347</v>
      </c>
      <c r="O140" s="21">
        <f>R140*K140*6</f>
        <v>158208</v>
      </c>
      <c r="P140" s="20">
        <v>43282</v>
      </c>
      <c r="Q140" s="20">
        <v>43646</v>
      </c>
      <c r="R140" s="24">
        <v>160</v>
      </c>
      <c r="S140" s="25">
        <v>26368</v>
      </c>
      <c r="T140" s="25">
        <v>26368</v>
      </c>
      <c r="U140" s="25">
        <v>26368</v>
      </c>
      <c r="V140" s="25">
        <v>26368</v>
      </c>
      <c r="W140" s="25">
        <v>26368</v>
      </c>
      <c r="X140" s="25">
        <v>26368</v>
      </c>
      <c r="Y140" s="25">
        <v>27686.400000000001</v>
      </c>
      <c r="Z140" s="25">
        <v>27686.400000000001</v>
      </c>
      <c r="AA140" s="25">
        <v>27686.400000000001</v>
      </c>
      <c r="AB140" s="25">
        <v>27686.400000000001</v>
      </c>
      <c r="AC140" s="25">
        <v>27686.400000000001</v>
      </c>
      <c r="AD140" s="25">
        <v>27686.400000000001</v>
      </c>
      <c r="AE140" s="25">
        <v>26368</v>
      </c>
      <c r="AF140" s="25">
        <v>26368</v>
      </c>
      <c r="AG140" s="25">
        <v>26368</v>
      </c>
      <c r="AH140" s="25">
        <v>26368</v>
      </c>
      <c r="AI140" s="25">
        <v>26368</v>
      </c>
      <c r="AJ140" s="25">
        <v>26368</v>
      </c>
      <c r="AK140" s="25">
        <v>27686.400000000001</v>
      </c>
      <c r="AL140" s="25">
        <v>27686.400000000001</v>
      </c>
      <c r="AM140" s="25">
        <v>27686.400000000001</v>
      </c>
      <c r="AN140" s="25">
        <v>27686.400000000001</v>
      </c>
      <c r="AO140" s="25">
        <v>27686.400000000001</v>
      </c>
      <c r="AP140" s="25">
        <v>27686.400000000001</v>
      </c>
    </row>
    <row r="141" spans="1:45" ht="16.5" hidden="1" x14ac:dyDescent="0.15">
      <c r="A141" s="9">
        <v>139</v>
      </c>
      <c r="B141" s="9" t="s">
        <v>34</v>
      </c>
      <c r="C141" s="15" t="s">
        <v>448</v>
      </c>
      <c r="D141" s="15" t="s">
        <v>449</v>
      </c>
      <c r="E141" s="9" t="s">
        <v>450</v>
      </c>
      <c r="F141" s="9" t="s">
        <v>37</v>
      </c>
      <c r="G141" s="9" t="s">
        <v>87</v>
      </c>
      <c r="H141" s="9" t="s">
        <v>46</v>
      </c>
      <c r="I141" s="22" t="s">
        <v>102</v>
      </c>
      <c r="J141" s="9" t="s">
        <v>64</v>
      </c>
      <c r="K141" s="9">
        <v>399.35</v>
      </c>
      <c r="L141" s="20">
        <v>43282</v>
      </c>
      <c r="M141" s="20">
        <v>44309</v>
      </c>
      <c r="N141" s="20">
        <v>44309</v>
      </c>
      <c r="O141" s="21">
        <f>R141*K141*6</f>
        <v>343433.01300000004</v>
      </c>
      <c r="P141" s="20">
        <v>43367</v>
      </c>
      <c r="Q141" s="20">
        <v>43731</v>
      </c>
      <c r="R141" s="24">
        <v>143.33000000000001</v>
      </c>
      <c r="S141" s="25">
        <v>57238.84</v>
      </c>
      <c r="T141" s="25">
        <v>57238.84</v>
      </c>
      <c r="U141" s="25">
        <v>57238.84</v>
      </c>
      <c r="V141" s="25">
        <v>57238.84</v>
      </c>
      <c r="W141" s="25">
        <v>57238.84</v>
      </c>
      <c r="X141" s="25">
        <v>57238.84</v>
      </c>
      <c r="Y141" s="25">
        <v>57238.84</v>
      </c>
      <c r="Z141" s="25">
        <v>57238.84</v>
      </c>
      <c r="AA141" s="25">
        <v>57906.95</v>
      </c>
      <c r="AB141" s="25">
        <v>60102.18</v>
      </c>
      <c r="AC141" s="25">
        <v>60102.18</v>
      </c>
      <c r="AD141" s="25">
        <v>60102.18</v>
      </c>
      <c r="AE141" s="25">
        <v>57238.84</v>
      </c>
      <c r="AF141" s="25">
        <v>57238.84</v>
      </c>
      <c r="AG141" s="25">
        <v>57238.84</v>
      </c>
      <c r="AH141" s="25">
        <v>57238.84</v>
      </c>
      <c r="AI141" s="25">
        <v>57238.84</v>
      </c>
      <c r="AJ141" s="25">
        <v>19079.616333333299</v>
      </c>
      <c r="AK141" s="25">
        <v>19079.616333333299</v>
      </c>
      <c r="AL141" s="25">
        <v>57238.84</v>
      </c>
      <c r="AM141" s="25">
        <v>57906.95</v>
      </c>
      <c r="AN141" s="25">
        <v>60102.18</v>
      </c>
      <c r="AO141" s="25">
        <v>60102.18</v>
      </c>
      <c r="AP141" s="25">
        <v>60102.18</v>
      </c>
    </row>
    <row r="142" spans="1:45" ht="16.5" hidden="1" x14ac:dyDescent="0.15">
      <c r="A142" s="9">
        <v>140</v>
      </c>
      <c r="B142" s="16" t="s">
        <v>42</v>
      </c>
      <c r="C142" s="15" t="s">
        <v>451</v>
      </c>
      <c r="D142" s="15" t="s">
        <v>452</v>
      </c>
      <c r="E142" s="9" t="s">
        <v>453</v>
      </c>
      <c r="F142" s="9" t="s">
        <v>37</v>
      </c>
      <c r="G142" s="9" t="s">
        <v>87</v>
      </c>
      <c r="H142" s="9" t="s">
        <v>39</v>
      </c>
      <c r="I142" s="9" t="s">
        <v>40</v>
      </c>
      <c r="J142" s="9" t="s">
        <v>41</v>
      </c>
      <c r="K142" s="9">
        <v>82.72</v>
      </c>
      <c r="L142" s="20">
        <v>43282</v>
      </c>
      <c r="M142" s="20">
        <v>44012</v>
      </c>
      <c r="N142" s="20">
        <v>43646</v>
      </c>
      <c r="O142" s="21">
        <f>R142*K142*6</f>
        <v>119116.79999999999</v>
      </c>
      <c r="P142" s="20">
        <v>43282</v>
      </c>
      <c r="Q142" s="20">
        <v>43646</v>
      </c>
      <c r="R142" s="24">
        <v>240</v>
      </c>
      <c r="S142" s="25">
        <v>19852.8</v>
      </c>
      <c r="T142" s="25">
        <v>19852.8</v>
      </c>
      <c r="U142" s="25">
        <v>19852.8</v>
      </c>
      <c r="V142" s="25">
        <v>19852.8</v>
      </c>
      <c r="W142" s="25">
        <v>19852.8</v>
      </c>
      <c r="X142" s="25">
        <v>19852.8</v>
      </c>
      <c r="Y142" s="25"/>
      <c r="Z142" s="25"/>
      <c r="AA142" s="25"/>
      <c r="AB142" s="25"/>
      <c r="AC142" s="25"/>
      <c r="AD142" s="25"/>
      <c r="AE142" s="25">
        <v>19852.8</v>
      </c>
      <c r="AF142" s="25">
        <v>19852.8</v>
      </c>
      <c r="AG142" s="25">
        <v>19852.8</v>
      </c>
      <c r="AH142" s="25">
        <v>19852.8</v>
      </c>
      <c r="AI142" s="25">
        <v>19852.8</v>
      </c>
      <c r="AJ142" s="25">
        <v>19852.8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</row>
    <row r="143" spans="1:45" ht="16.5" hidden="1" x14ac:dyDescent="0.15">
      <c r="A143" s="9">
        <v>141</v>
      </c>
      <c r="B143" s="16" t="s">
        <v>42</v>
      </c>
      <c r="C143" s="15" t="s">
        <v>454</v>
      </c>
      <c r="D143" s="15" t="s">
        <v>455</v>
      </c>
      <c r="E143" s="9" t="s">
        <v>456</v>
      </c>
      <c r="F143" s="9" t="s">
        <v>37</v>
      </c>
      <c r="G143" s="9" t="s">
        <v>87</v>
      </c>
      <c r="H143" s="9" t="s">
        <v>39</v>
      </c>
      <c r="I143" s="22" t="s">
        <v>102</v>
      </c>
      <c r="J143" s="9" t="s">
        <v>41</v>
      </c>
      <c r="K143" s="9">
        <v>81.290000000000006</v>
      </c>
      <c r="L143" s="20">
        <v>43252</v>
      </c>
      <c r="M143" s="20">
        <v>44255</v>
      </c>
      <c r="N143" s="20">
        <v>43646</v>
      </c>
      <c r="O143" s="21">
        <f>R143*K143</f>
        <v>15445.1</v>
      </c>
      <c r="P143" s="20">
        <v>43252</v>
      </c>
      <c r="Q143" s="20">
        <v>43616</v>
      </c>
      <c r="R143" s="24">
        <v>190</v>
      </c>
      <c r="S143" s="25">
        <v>15445.1</v>
      </c>
      <c r="T143" s="25">
        <v>15445.1</v>
      </c>
      <c r="U143" s="25">
        <v>15445.1</v>
      </c>
      <c r="V143" s="25">
        <v>15445.1</v>
      </c>
      <c r="W143" s="25">
        <v>15445.1</v>
      </c>
      <c r="X143" s="25">
        <v>16526.257000000001</v>
      </c>
      <c r="Y143" s="25"/>
      <c r="Z143" s="25"/>
      <c r="AA143" s="25"/>
      <c r="AB143" s="25"/>
      <c r="AC143" s="25"/>
      <c r="AD143" s="25"/>
      <c r="AE143" s="25">
        <v>15445.1</v>
      </c>
      <c r="AF143" s="25">
        <v>15445.1</v>
      </c>
      <c r="AG143" s="25">
        <v>15445.1</v>
      </c>
      <c r="AH143" s="25">
        <v>15445.1</v>
      </c>
      <c r="AI143" s="25">
        <v>15445.1</v>
      </c>
      <c r="AJ143" s="25">
        <v>16526.257000000001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</row>
    <row r="144" spans="1:45" ht="16.5" hidden="1" x14ac:dyDescent="0.15">
      <c r="A144" s="9">
        <v>142</v>
      </c>
      <c r="B144" s="16" t="s">
        <v>42</v>
      </c>
      <c r="C144" s="15" t="s">
        <v>457</v>
      </c>
      <c r="D144" s="15" t="s">
        <v>889</v>
      </c>
      <c r="E144" s="9" t="s">
        <v>459</v>
      </c>
      <c r="F144" s="9" t="s">
        <v>37</v>
      </c>
      <c r="G144" s="9" t="s">
        <v>87</v>
      </c>
      <c r="H144" s="9" t="s">
        <v>122</v>
      </c>
      <c r="I144" s="9" t="s">
        <v>102</v>
      </c>
      <c r="J144" s="9" t="s">
        <v>47</v>
      </c>
      <c r="K144" s="9">
        <v>71.03</v>
      </c>
      <c r="L144" s="20">
        <v>43252</v>
      </c>
      <c r="M144" s="20">
        <v>44255</v>
      </c>
      <c r="N144" s="20">
        <v>43646</v>
      </c>
      <c r="O144" s="21">
        <f>R144*K144</f>
        <v>14206</v>
      </c>
      <c r="P144" s="20">
        <v>43252</v>
      </c>
      <c r="Q144" s="20">
        <v>43616</v>
      </c>
      <c r="R144" s="24">
        <v>200</v>
      </c>
      <c r="S144" s="25">
        <v>14206</v>
      </c>
      <c r="T144" s="25">
        <v>14206</v>
      </c>
      <c r="U144" s="25">
        <v>14206</v>
      </c>
      <c r="V144" s="25">
        <v>14206</v>
      </c>
      <c r="W144" s="25">
        <v>14206</v>
      </c>
      <c r="X144" s="25">
        <v>14916.3</v>
      </c>
      <c r="Y144" s="25"/>
      <c r="Z144" s="25"/>
      <c r="AA144" s="25"/>
      <c r="AB144" s="25"/>
      <c r="AC144" s="25"/>
      <c r="AD144" s="25"/>
      <c r="AE144" s="25">
        <v>9470.6666666666697</v>
      </c>
      <c r="AF144" s="25">
        <v>9470.6666666666697</v>
      </c>
      <c r="AG144" s="25">
        <v>9506</v>
      </c>
      <c r="AH144" s="25">
        <v>9470.6666666666697</v>
      </c>
      <c r="AI144" s="25">
        <v>9470.6666666666697</v>
      </c>
      <c r="AJ144" s="25">
        <v>10180.9666666667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</row>
    <row r="145" spans="1:45" ht="16.5" hidden="1" x14ac:dyDescent="0.15">
      <c r="A145" s="9">
        <v>143</v>
      </c>
      <c r="B145" s="9" t="s">
        <v>34</v>
      </c>
      <c r="C145" s="15" t="s">
        <v>460</v>
      </c>
      <c r="D145" s="15" t="s">
        <v>461</v>
      </c>
      <c r="E145" s="9" t="s">
        <v>462</v>
      </c>
      <c r="F145" s="9" t="s">
        <v>37</v>
      </c>
      <c r="G145" s="9" t="s">
        <v>87</v>
      </c>
      <c r="H145" s="9" t="s">
        <v>122</v>
      </c>
      <c r="I145" s="9" t="s">
        <v>40</v>
      </c>
      <c r="J145" s="9" t="s">
        <v>47</v>
      </c>
      <c r="K145" s="9">
        <v>123.73</v>
      </c>
      <c r="L145" s="20">
        <v>42826</v>
      </c>
      <c r="M145" s="20">
        <v>43890</v>
      </c>
      <c r="N145" s="20">
        <v>43890</v>
      </c>
      <c r="O145" s="21"/>
      <c r="P145" s="20">
        <v>43191</v>
      </c>
      <c r="Q145" s="20">
        <v>43555</v>
      </c>
      <c r="R145" s="24">
        <v>141.75</v>
      </c>
      <c r="S145" s="25">
        <v>17538.73</v>
      </c>
      <c r="T145" s="25">
        <v>17538.73</v>
      </c>
      <c r="U145" s="25">
        <v>17538.73</v>
      </c>
      <c r="V145" s="25">
        <v>18415.663874999998</v>
      </c>
      <c r="W145" s="25">
        <v>18415.663874999998</v>
      </c>
      <c r="X145" s="25">
        <v>18415.663874999998</v>
      </c>
      <c r="Y145" s="25">
        <v>18415.663874999998</v>
      </c>
      <c r="Z145" s="25">
        <v>18415.663874999998</v>
      </c>
      <c r="AA145" s="25">
        <v>18415.663874999998</v>
      </c>
      <c r="AB145" s="25">
        <v>18415.663874999998</v>
      </c>
      <c r="AC145" s="25">
        <v>18415.663874999998</v>
      </c>
      <c r="AD145" s="25">
        <v>18415.663874999998</v>
      </c>
      <c r="AE145" s="25">
        <v>17538.73</v>
      </c>
      <c r="AF145" s="25">
        <v>17538.73</v>
      </c>
      <c r="AG145" s="25">
        <v>17538.73</v>
      </c>
      <c r="AH145" s="25">
        <v>18415.663874999998</v>
      </c>
      <c r="AI145" s="25">
        <v>18415.663874999998</v>
      </c>
      <c r="AJ145" s="25">
        <v>18415.663874999998</v>
      </c>
      <c r="AK145" s="25">
        <v>18415.663874999998</v>
      </c>
      <c r="AL145" s="25">
        <v>18415.663874999998</v>
      </c>
      <c r="AM145" s="25">
        <v>18415.663874999998</v>
      </c>
      <c r="AN145" s="25">
        <v>18415.663874999998</v>
      </c>
      <c r="AO145" s="25">
        <v>18415.663874999998</v>
      </c>
      <c r="AP145" s="25">
        <v>18415.663874999998</v>
      </c>
    </row>
    <row r="146" spans="1:45" ht="16.5" hidden="1" x14ac:dyDescent="0.15">
      <c r="A146" s="9">
        <v>144</v>
      </c>
      <c r="B146" s="9" t="s">
        <v>34</v>
      </c>
      <c r="C146" s="15" t="s">
        <v>463</v>
      </c>
      <c r="D146" s="17" t="s">
        <v>464</v>
      </c>
      <c r="E146" s="9" t="s">
        <v>465</v>
      </c>
      <c r="F146" s="9" t="s">
        <v>37</v>
      </c>
      <c r="G146" s="9" t="s">
        <v>87</v>
      </c>
      <c r="H146" s="9" t="s">
        <v>46</v>
      </c>
      <c r="I146" s="9" t="s">
        <v>40</v>
      </c>
      <c r="J146" s="9" t="s">
        <v>47</v>
      </c>
      <c r="K146" s="9">
        <v>27.26</v>
      </c>
      <c r="L146" s="20">
        <v>43556</v>
      </c>
      <c r="M146" s="20">
        <v>43921</v>
      </c>
      <c r="N146" s="20">
        <v>43921</v>
      </c>
      <c r="O146" s="20"/>
      <c r="P146" s="20">
        <v>43556</v>
      </c>
      <c r="Q146" s="20">
        <v>43921</v>
      </c>
      <c r="R146" s="24">
        <v>390</v>
      </c>
      <c r="S146" s="25"/>
      <c r="T146" s="25"/>
      <c r="U146" s="25"/>
      <c r="V146" s="25">
        <v>10631.4</v>
      </c>
      <c r="W146" s="25">
        <v>10631.4</v>
      </c>
      <c r="X146" s="25">
        <v>10631.4</v>
      </c>
      <c r="Y146" s="25">
        <v>10631.4</v>
      </c>
      <c r="Z146" s="25">
        <v>10631.4</v>
      </c>
      <c r="AA146" s="25">
        <v>10631.4</v>
      </c>
      <c r="AB146" s="25">
        <v>10631.4</v>
      </c>
      <c r="AC146" s="25">
        <v>10631.4</v>
      </c>
      <c r="AD146" s="25">
        <v>10631.4</v>
      </c>
      <c r="AE146" s="25">
        <v>0</v>
      </c>
      <c r="AF146" s="25">
        <v>0</v>
      </c>
      <c r="AG146" s="25">
        <v>0</v>
      </c>
      <c r="AH146" s="25">
        <v>10631.4</v>
      </c>
      <c r="AI146" s="25">
        <v>10631.4</v>
      </c>
      <c r="AJ146" s="25">
        <v>10631.4</v>
      </c>
      <c r="AK146" s="25">
        <v>10631.4</v>
      </c>
      <c r="AL146" s="25">
        <v>10631.4</v>
      </c>
      <c r="AM146" s="25">
        <v>10631.4</v>
      </c>
      <c r="AN146" s="25">
        <v>10631.4</v>
      </c>
      <c r="AO146" s="25">
        <v>10631.4</v>
      </c>
      <c r="AP146" s="25">
        <v>10631.4</v>
      </c>
    </row>
    <row r="147" spans="1:45" ht="16.5" hidden="1" x14ac:dyDescent="0.15">
      <c r="A147" s="9">
        <v>145</v>
      </c>
      <c r="B147" s="9" t="s">
        <v>34</v>
      </c>
      <c r="C147" s="15" t="s">
        <v>466</v>
      </c>
      <c r="D147" s="15" t="s">
        <v>467</v>
      </c>
      <c r="E147" s="9" t="s">
        <v>468</v>
      </c>
      <c r="F147" s="9" t="s">
        <v>37</v>
      </c>
      <c r="G147" s="9" t="s">
        <v>87</v>
      </c>
      <c r="H147" s="9" t="s">
        <v>46</v>
      </c>
      <c r="I147" s="9" t="s">
        <v>40</v>
      </c>
      <c r="J147" s="9" t="s">
        <v>64</v>
      </c>
      <c r="K147" s="9">
        <v>324.31</v>
      </c>
      <c r="L147" s="20">
        <v>42887</v>
      </c>
      <c r="M147" s="20">
        <v>44309</v>
      </c>
      <c r="N147" s="20">
        <v>44309</v>
      </c>
      <c r="O147" s="21"/>
      <c r="P147" s="20">
        <v>43252</v>
      </c>
      <c r="Q147" s="20">
        <v>43616</v>
      </c>
      <c r="R147" s="24">
        <v>131.25</v>
      </c>
      <c r="S147" s="25">
        <v>42565.69</v>
      </c>
      <c r="T147" s="25">
        <v>42565.69</v>
      </c>
      <c r="U147" s="25">
        <v>42565.69</v>
      </c>
      <c r="V147" s="25">
        <v>42565.69</v>
      </c>
      <c r="W147" s="25">
        <v>42565.69</v>
      </c>
      <c r="X147" s="25">
        <v>44693.971875000003</v>
      </c>
      <c r="Y147" s="25">
        <v>44693.971875000003</v>
      </c>
      <c r="Z147" s="25">
        <v>44693.971875000003</v>
      </c>
      <c r="AA147" s="25">
        <v>44693.971875000003</v>
      </c>
      <c r="AB147" s="25">
        <v>44693.971875000003</v>
      </c>
      <c r="AC147" s="25">
        <v>44693.971875000003</v>
      </c>
      <c r="AD147" s="25">
        <v>44693.971875000003</v>
      </c>
      <c r="AE147" s="25">
        <v>42565.69</v>
      </c>
      <c r="AF147" s="25">
        <v>42565.69</v>
      </c>
      <c r="AG147" s="25">
        <v>42565.69</v>
      </c>
      <c r="AH147" s="25">
        <v>42565.69</v>
      </c>
      <c r="AI147" s="25">
        <v>42565.69</v>
      </c>
      <c r="AJ147" s="25">
        <v>44693.971875000003</v>
      </c>
      <c r="AK147" s="25">
        <v>44693.971875000003</v>
      </c>
      <c r="AL147" s="25">
        <v>44693.971875000003</v>
      </c>
      <c r="AM147" s="25">
        <v>44693.971875000003</v>
      </c>
      <c r="AN147" s="25">
        <v>44693.971875000003</v>
      </c>
      <c r="AO147" s="25">
        <v>44693.971875000003</v>
      </c>
      <c r="AP147" s="25">
        <v>44693.971875000003</v>
      </c>
    </row>
    <row r="148" spans="1:45" ht="16.5" hidden="1" x14ac:dyDescent="0.15">
      <c r="A148" s="9">
        <v>146</v>
      </c>
      <c r="B148" s="9" t="s">
        <v>34</v>
      </c>
      <c r="C148" s="15" t="s">
        <v>469</v>
      </c>
      <c r="D148" s="15" t="s">
        <v>470</v>
      </c>
      <c r="E148" s="9" t="s">
        <v>471</v>
      </c>
      <c r="F148" s="9" t="s">
        <v>37</v>
      </c>
      <c r="G148" s="9" t="s">
        <v>87</v>
      </c>
      <c r="H148" s="9" t="s">
        <v>46</v>
      </c>
      <c r="I148" s="22" t="s">
        <v>102</v>
      </c>
      <c r="J148" s="9" t="s">
        <v>64</v>
      </c>
      <c r="K148" s="9">
        <v>370.85</v>
      </c>
      <c r="L148" s="20">
        <v>42917</v>
      </c>
      <c r="M148" s="20">
        <v>44620</v>
      </c>
      <c r="N148" s="20">
        <v>44620</v>
      </c>
      <c r="O148" s="21"/>
      <c r="P148" s="20">
        <v>43282</v>
      </c>
      <c r="Q148" s="20">
        <v>43646</v>
      </c>
      <c r="R148" s="24">
        <v>157.5</v>
      </c>
      <c r="S148" s="25">
        <v>58408.88</v>
      </c>
      <c r="T148" s="25">
        <v>58408.88</v>
      </c>
      <c r="U148" s="25">
        <v>58408.88</v>
      </c>
      <c r="V148" s="25">
        <v>58408.88</v>
      </c>
      <c r="W148" s="25">
        <v>58408.88</v>
      </c>
      <c r="X148" s="25">
        <v>58408.88</v>
      </c>
      <c r="Y148" s="25">
        <v>61331.173000000003</v>
      </c>
      <c r="Z148" s="25">
        <v>61331.173000000003</v>
      </c>
      <c r="AA148" s="25">
        <v>61331.173000000003</v>
      </c>
      <c r="AB148" s="25">
        <v>61331.173000000003</v>
      </c>
      <c r="AC148" s="25">
        <v>61331.173000000003</v>
      </c>
      <c r="AD148" s="25">
        <v>61331.173000000003</v>
      </c>
      <c r="AE148" s="25">
        <v>58408.88</v>
      </c>
      <c r="AF148" s="25">
        <v>58408.88</v>
      </c>
      <c r="AG148" s="25">
        <v>58408.88</v>
      </c>
      <c r="AH148" s="25">
        <v>48674.067499999997</v>
      </c>
      <c r="AI148" s="25">
        <v>48674.067499999997</v>
      </c>
      <c r="AJ148" s="25">
        <v>58408.88</v>
      </c>
      <c r="AK148" s="25">
        <v>51109.3108333333</v>
      </c>
      <c r="AL148" s="25">
        <v>51109.3108333333</v>
      </c>
      <c r="AM148" s="25">
        <v>51109.3108333333</v>
      </c>
      <c r="AN148" s="25">
        <v>61331.173000000003</v>
      </c>
      <c r="AO148" s="25">
        <v>61331.173000000003</v>
      </c>
      <c r="AP148" s="25">
        <v>61331.173000000003</v>
      </c>
    </row>
    <row r="149" spans="1:45" ht="16.5" hidden="1" x14ac:dyDescent="0.15">
      <c r="A149" s="9">
        <v>147</v>
      </c>
      <c r="B149" s="16" t="s">
        <v>42</v>
      </c>
      <c r="C149" s="17" t="s">
        <v>472</v>
      </c>
      <c r="D149" s="15" t="s">
        <v>473</v>
      </c>
      <c r="E149" s="9" t="s">
        <v>474</v>
      </c>
      <c r="F149" s="9" t="s">
        <v>37</v>
      </c>
      <c r="G149" s="9" t="s">
        <v>87</v>
      </c>
      <c r="H149" s="9" t="s">
        <v>46</v>
      </c>
      <c r="I149" s="22" t="s">
        <v>102</v>
      </c>
      <c r="J149" s="9" t="s">
        <v>64</v>
      </c>
      <c r="K149" s="9">
        <v>464.19</v>
      </c>
      <c r="L149" s="20">
        <v>43019</v>
      </c>
      <c r="M149" s="20">
        <v>44309</v>
      </c>
      <c r="N149" s="20">
        <v>43616</v>
      </c>
      <c r="O149" s="21"/>
      <c r="P149" s="20">
        <v>43384</v>
      </c>
      <c r="Q149" s="20">
        <v>43748</v>
      </c>
      <c r="R149" s="24">
        <v>147</v>
      </c>
      <c r="S149" s="25">
        <v>68235.929999999993</v>
      </c>
      <c r="T149" s="25">
        <v>68235.929999999993</v>
      </c>
      <c r="U149" s="25">
        <v>68235.929999999993</v>
      </c>
      <c r="V149" s="25">
        <v>68235.929999999993</v>
      </c>
      <c r="W149" s="25">
        <v>68235.929999999993</v>
      </c>
      <c r="X149" s="25"/>
      <c r="Y149" s="25"/>
      <c r="Z149" s="25"/>
      <c r="AA149" s="25"/>
      <c r="AB149" s="25"/>
      <c r="AC149" s="25"/>
      <c r="AD149" s="25"/>
      <c r="AE149" s="25">
        <v>68235.929999999993</v>
      </c>
      <c r="AF149" s="25">
        <v>68235.929999999993</v>
      </c>
      <c r="AG149" s="25">
        <v>68235.929999999993</v>
      </c>
      <c r="AH149" s="25">
        <v>68235.929999999993</v>
      </c>
      <c r="AI149" s="25">
        <v>68235.929999999993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</row>
    <row r="150" spans="1:45" ht="16.5" hidden="1" x14ac:dyDescent="0.15">
      <c r="A150" s="9">
        <v>148</v>
      </c>
      <c r="B150" s="9" t="s">
        <v>34</v>
      </c>
      <c r="C150" s="15" t="s">
        <v>475</v>
      </c>
      <c r="D150" s="15" t="s">
        <v>476</v>
      </c>
      <c r="E150" s="9" t="s">
        <v>477</v>
      </c>
      <c r="F150" s="9" t="s">
        <v>37</v>
      </c>
      <c r="G150" s="9" t="s">
        <v>87</v>
      </c>
      <c r="H150" s="9" t="s">
        <v>46</v>
      </c>
      <c r="I150" s="9" t="s">
        <v>40</v>
      </c>
      <c r="J150" s="9" t="s">
        <v>64</v>
      </c>
      <c r="K150" s="9">
        <v>371.4</v>
      </c>
      <c r="L150" s="20">
        <v>43040</v>
      </c>
      <c r="M150" s="20">
        <v>44865</v>
      </c>
      <c r="N150" s="20">
        <v>44865</v>
      </c>
      <c r="O150" s="21"/>
      <c r="P150" s="20">
        <v>43405</v>
      </c>
      <c r="Q150" s="20">
        <v>43769</v>
      </c>
      <c r="R150" s="24">
        <v>162.75</v>
      </c>
      <c r="S150" s="25">
        <v>60445.35</v>
      </c>
      <c r="T150" s="25">
        <v>60445.35</v>
      </c>
      <c r="U150" s="25">
        <v>60445.35</v>
      </c>
      <c r="V150" s="25">
        <v>60445.35</v>
      </c>
      <c r="W150" s="25">
        <v>60445.35</v>
      </c>
      <c r="X150" s="25">
        <v>60445.35</v>
      </c>
      <c r="Y150" s="25">
        <v>60445.35</v>
      </c>
      <c r="Z150" s="25">
        <v>60445.35</v>
      </c>
      <c r="AA150" s="25">
        <v>60445.35</v>
      </c>
      <c r="AB150" s="25">
        <v>60445.35</v>
      </c>
      <c r="AC150" s="25">
        <v>63468.546000000002</v>
      </c>
      <c r="AD150" s="25">
        <v>63468.546000000002</v>
      </c>
      <c r="AE150" s="25">
        <v>60445.35</v>
      </c>
      <c r="AF150" s="25">
        <v>60445.35</v>
      </c>
      <c r="AG150" s="25">
        <v>60445.35</v>
      </c>
      <c r="AH150" s="25">
        <v>60445.35</v>
      </c>
      <c r="AI150" s="25">
        <v>60445.35</v>
      </c>
      <c r="AJ150" s="25">
        <v>60445.35</v>
      </c>
      <c r="AK150" s="25">
        <v>60445.35</v>
      </c>
      <c r="AL150" s="25">
        <v>60445.35</v>
      </c>
      <c r="AM150" s="25">
        <v>60445.35</v>
      </c>
      <c r="AN150" s="25">
        <v>60445.35</v>
      </c>
      <c r="AO150" s="25">
        <v>63468.546000000002</v>
      </c>
      <c r="AP150" s="25">
        <v>63468.546000000002</v>
      </c>
    </row>
    <row r="151" spans="1:45" ht="16.5" x14ac:dyDescent="0.15">
      <c r="A151" s="9">
        <v>149</v>
      </c>
      <c r="B151" s="9" t="s">
        <v>34</v>
      </c>
      <c r="C151" s="15" t="s">
        <v>478</v>
      </c>
      <c r="D151" s="15" t="s">
        <v>479</v>
      </c>
      <c r="E151" s="9" t="s">
        <v>480</v>
      </c>
      <c r="F151" s="9" t="s">
        <v>37</v>
      </c>
      <c r="G151" s="9" t="s">
        <v>87</v>
      </c>
      <c r="H151" s="9" t="s">
        <v>39</v>
      </c>
      <c r="I151" s="9" t="s">
        <v>40</v>
      </c>
      <c r="J151" s="9" t="s">
        <v>53</v>
      </c>
      <c r="K151" s="9">
        <v>539.67999999999995</v>
      </c>
      <c r="L151" s="20">
        <v>43101</v>
      </c>
      <c r="M151" s="20">
        <v>44931</v>
      </c>
      <c r="N151" s="20">
        <v>44931</v>
      </c>
      <c r="O151" s="21">
        <f>R151*K151*12</f>
        <v>917995.67999999993</v>
      </c>
      <c r="P151" s="20">
        <v>43466</v>
      </c>
      <c r="Q151" s="20">
        <v>43830</v>
      </c>
      <c r="R151" s="24">
        <v>141.75</v>
      </c>
      <c r="S151" s="25">
        <v>76499.64</v>
      </c>
      <c r="T151" s="25">
        <v>76499.64</v>
      </c>
      <c r="U151" s="25">
        <v>76499.64</v>
      </c>
      <c r="V151" s="25">
        <v>76499.64</v>
      </c>
      <c r="W151" s="25">
        <v>76499.64</v>
      </c>
      <c r="X151" s="25">
        <v>76499.64</v>
      </c>
      <c r="Y151" s="25">
        <v>76499.64</v>
      </c>
      <c r="Z151" s="25">
        <v>76499.64</v>
      </c>
      <c r="AA151" s="25">
        <v>76499.64</v>
      </c>
      <c r="AB151" s="25">
        <v>76499.64</v>
      </c>
      <c r="AC151" s="25">
        <v>76499.64</v>
      </c>
      <c r="AD151" s="25">
        <v>76499.64</v>
      </c>
      <c r="AE151" s="25">
        <v>76499.64</v>
      </c>
      <c r="AF151" s="25">
        <v>76499.64</v>
      </c>
      <c r="AG151" s="25">
        <v>76499.64</v>
      </c>
      <c r="AH151" s="25">
        <v>76499.64</v>
      </c>
      <c r="AI151" s="25">
        <v>76499.64</v>
      </c>
      <c r="AJ151" s="25">
        <v>76499.64</v>
      </c>
      <c r="AK151" s="25">
        <v>76499.64</v>
      </c>
      <c r="AL151" s="25">
        <v>76499.64</v>
      </c>
      <c r="AM151" s="25">
        <v>76499.64</v>
      </c>
      <c r="AN151" s="25">
        <v>76499.64</v>
      </c>
      <c r="AO151" s="25">
        <v>76499.64</v>
      </c>
      <c r="AP151" s="25">
        <v>76499.64</v>
      </c>
      <c r="AR151" s="43">
        <f>AH151*12</f>
        <v>917995.67999999993</v>
      </c>
      <c r="AS151" s="46">
        <f>AR151/365/K151</f>
        <v>4.6602739726027398</v>
      </c>
    </row>
    <row r="152" spans="1:45" ht="16.5" hidden="1" x14ac:dyDescent="0.15">
      <c r="A152" s="9">
        <v>150</v>
      </c>
      <c r="B152" s="9" t="s">
        <v>34</v>
      </c>
      <c r="C152" s="15" t="s">
        <v>481</v>
      </c>
      <c r="D152" s="15" t="s">
        <v>482</v>
      </c>
      <c r="E152" s="9" t="s">
        <v>483</v>
      </c>
      <c r="F152" s="9" t="s">
        <v>37</v>
      </c>
      <c r="G152" s="9" t="s">
        <v>87</v>
      </c>
      <c r="H152" s="9" t="s">
        <v>46</v>
      </c>
      <c r="I152" s="9" t="s">
        <v>40</v>
      </c>
      <c r="J152" s="9" t="s">
        <v>64</v>
      </c>
      <c r="K152" s="9">
        <v>363.69</v>
      </c>
      <c r="L152" s="20">
        <v>43101</v>
      </c>
      <c r="M152" s="20">
        <v>44931</v>
      </c>
      <c r="N152" s="20">
        <v>44931</v>
      </c>
      <c r="O152" s="21">
        <f>R152*K152*12</f>
        <v>733199.04</v>
      </c>
      <c r="P152" s="20">
        <v>43466</v>
      </c>
      <c r="Q152" s="20">
        <v>43830</v>
      </c>
      <c r="R152" s="24">
        <v>168</v>
      </c>
      <c r="S152" s="25">
        <v>61099.92</v>
      </c>
      <c r="T152" s="25">
        <v>61099.92</v>
      </c>
      <c r="U152" s="25">
        <v>61099.92</v>
      </c>
      <c r="V152" s="25">
        <v>61099.92</v>
      </c>
      <c r="W152" s="25">
        <v>61099.92</v>
      </c>
      <c r="X152" s="25">
        <v>61099.92</v>
      </c>
      <c r="Y152" s="25">
        <v>61099.92</v>
      </c>
      <c r="Z152" s="25">
        <v>61099.92</v>
      </c>
      <c r="AA152" s="25">
        <v>61099.92</v>
      </c>
      <c r="AB152" s="25">
        <v>61099.92</v>
      </c>
      <c r="AC152" s="25">
        <v>61099.92</v>
      </c>
      <c r="AD152" s="25">
        <v>61099.92</v>
      </c>
      <c r="AE152" s="25">
        <v>61099.92</v>
      </c>
      <c r="AF152" s="25">
        <v>61099.92</v>
      </c>
      <c r="AG152" s="25">
        <v>61099.92</v>
      </c>
      <c r="AH152" s="25">
        <v>61099.92</v>
      </c>
      <c r="AI152" s="25">
        <v>61099.92</v>
      </c>
      <c r="AJ152" s="25">
        <v>61099.92</v>
      </c>
      <c r="AK152" s="25">
        <v>61099.92</v>
      </c>
      <c r="AL152" s="25">
        <v>61099.92</v>
      </c>
      <c r="AM152" s="25">
        <v>61099.92</v>
      </c>
      <c r="AN152" s="25">
        <v>61099.92</v>
      </c>
      <c r="AO152" s="25">
        <v>61099.92</v>
      </c>
      <c r="AP152" s="25">
        <v>61099.92</v>
      </c>
    </row>
    <row r="153" spans="1:45" ht="16.5" x14ac:dyDescent="0.15">
      <c r="A153" s="9">
        <v>151</v>
      </c>
      <c r="B153" s="9" t="s">
        <v>34</v>
      </c>
      <c r="C153" s="15" t="s">
        <v>484</v>
      </c>
      <c r="D153" s="15" t="s">
        <v>485</v>
      </c>
      <c r="E153" s="9" t="s">
        <v>890</v>
      </c>
      <c r="F153" s="9" t="s">
        <v>175</v>
      </c>
      <c r="G153" s="9" t="s">
        <v>87</v>
      </c>
      <c r="H153" s="9" t="s">
        <v>39</v>
      </c>
      <c r="I153" s="9" t="s">
        <v>102</v>
      </c>
      <c r="J153" s="9" t="s">
        <v>53</v>
      </c>
      <c r="K153" s="9">
        <v>1921.27</v>
      </c>
      <c r="L153" s="20">
        <v>43101</v>
      </c>
      <c r="M153" s="20">
        <v>46022</v>
      </c>
      <c r="N153" s="20">
        <v>46022</v>
      </c>
      <c r="O153" s="21">
        <f>R153*K153*12</f>
        <v>1558534.2239999999</v>
      </c>
      <c r="P153" s="20">
        <v>43466</v>
      </c>
      <c r="Q153" s="20">
        <v>43830</v>
      </c>
      <c r="R153" s="24">
        <v>67.599999999999994</v>
      </c>
      <c r="S153" s="25">
        <v>129877.85</v>
      </c>
      <c r="T153" s="25">
        <v>129877.85</v>
      </c>
      <c r="U153" s="25">
        <v>129877.85</v>
      </c>
      <c r="V153" s="25">
        <v>129877.85</v>
      </c>
      <c r="W153" s="25">
        <v>129877.85</v>
      </c>
      <c r="X153" s="25">
        <v>129877.85</v>
      </c>
      <c r="Y153" s="25">
        <v>129877.85</v>
      </c>
      <c r="Z153" s="25">
        <v>129877.85</v>
      </c>
      <c r="AA153" s="25">
        <v>129877.85</v>
      </c>
      <c r="AB153" s="25">
        <v>129877.85</v>
      </c>
      <c r="AC153" s="25">
        <v>129877.85</v>
      </c>
      <c r="AD153" s="25">
        <v>129877.85</v>
      </c>
      <c r="AE153" s="25">
        <v>129877.85</v>
      </c>
      <c r="AF153" s="25">
        <v>129877.85</v>
      </c>
      <c r="AG153" s="25">
        <v>129877.85</v>
      </c>
      <c r="AH153" s="25">
        <v>129877.85</v>
      </c>
      <c r="AI153" s="25">
        <v>129877.85</v>
      </c>
      <c r="AJ153" s="25">
        <v>129877.85</v>
      </c>
      <c r="AK153" s="25">
        <v>129877.85</v>
      </c>
      <c r="AL153" s="25">
        <v>129877.85</v>
      </c>
      <c r="AM153" s="25">
        <v>129877.85</v>
      </c>
      <c r="AN153" s="25">
        <v>129877.85</v>
      </c>
      <c r="AO153" s="25">
        <v>129877.85</v>
      </c>
      <c r="AP153" s="25">
        <v>129877.85</v>
      </c>
      <c r="AR153" s="43">
        <f>AH153*12</f>
        <v>1558534.2000000002</v>
      </c>
      <c r="AS153" s="46">
        <f>AR153/365/K153</f>
        <v>2.2224657192007204</v>
      </c>
    </row>
    <row r="154" spans="1:45" ht="16.5" hidden="1" x14ac:dyDescent="0.15">
      <c r="A154" s="9">
        <v>152</v>
      </c>
      <c r="B154" s="9" t="s">
        <v>34</v>
      </c>
      <c r="C154" s="15" t="s">
        <v>487</v>
      </c>
      <c r="D154" s="15" t="s">
        <v>488</v>
      </c>
      <c r="E154" s="9" t="s">
        <v>489</v>
      </c>
      <c r="F154" s="9" t="s">
        <v>37</v>
      </c>
      <c r="G154" s="9" t="s">
        <v>87</v>
      </c>
      <c r="H154" s="9" t="s">
        <v>46</v>
      </c>
      <c r="I154" s="9" t="s">
        <v>40</v>
      </c>
      <c r="J154" s="9" t="s">
        <v>64</v>
      </c>
      <c r="K154" s="9">
        <v>243.53</v>
      </c>
      <c r="L154" s="20">
        <v>43102</v>
      </c>
      <c r="M154" s="20">
        <v>44895</v>
      </c>
      <c r="N154" s="20">
        <v>44895</v>
      </c>
      <c r="O154" s="21">
        <f>R154*K154*12</f>
        <v>583010.82000000007</v>
      </c>
      <c r="P154" s="20">
        <v>43467</v>
      </c>
      <c r="Q154" s="20">
        <v>43831</v>
      </c>
      <c r="R154" s="24">
        <v>199.5</v>
      </c>
      <c r="S154" s="25">
        <v>48584.24</v>
      </c>
      <c r="T154" s="25">
        <v>48584.24</v>
      </c>
      <c r="U154" s="25">
        <v>48584.24</v>
      </c>
      <c r="V154" s="25">
        <v>48584.24</v>
      </c>
      <c r="W154" s="25">
        <v>48584.24</v>
      </c>
      <c r="X154" s="25">
        <v>48584.24</v>
      </c>
      <c r="Y154" s="25">
        <v>48584.24</v>
      </c>
      <c r="Z154" s="25">
        <v>48584.24</v>
      </c>
      <c r="AA154" s="25">
        <v>48584.24</v>
      </c>
      <c r="AB154" s="25">
        <v>48584.24</v>
      </c>
      <c r="AC154" s="25">
        <v>48584.24</v>
      </c>
      <c r="AD154" s="25">
        <v>48584.24</v>
      </c>
      <c r="AE154" s="25">
        <v>48584.24</v>
      </c>
      <c r="AF154" s="25">
        <v>48584.24</v>
      </c>
      <c r="AG154" s="25">
        <v>48584.24</v>
      </c>
      <c r="AH154" s="25">
        <v>48584.24</v>
      </c>
      <c r="AI154" s="25">
        <v>48584.24</v>
      </c>
      <c r="AJ154" s="25">
        <v>48584.24</v>
      </c>
      <c r="AK154" s="25">
        <v>48584.24</v>
      </c>
      <c r="AL154" s="25">
        <v>48584.24</v>
      </c>
      <c r="AM154" s="25">
        <v>48584.24</v>
      </c>
      <c r="AN154" s="25">
        <v>48584.24</v>
      </c>
      <c r="AO154" s="25">
        <v>48584.24</v>
      </c>
      <c r="AP154" s="25">
        <v>48584.24</v>
      </c>
    </row>
    <row r="155" spans="1:45" ht="16.5" hidden="1" x14ac:dyDescent="0.15">
      <c r="A155" s="9">
        <v>153</v>
      </c>
      <c r="B155" s="9" t="s">
        <v>34</v>
      </c>
      <c r="C155" s="15" t="s">
        <v>490</v>
      </c>
      <c r="D155" s="15" t="s">
        <v>491</v>
      </c>
      <c r="E155" s="9" t="s">
        <v>492</v>
      </c>
      <c r="F155" s="9" t="s">
        <v>37</v>
      </c>
      <c r="G155" s="9" t="s">
        <v>87</v>
      </c>
      <c r="H155" s="9" t="s">
        <v>46</v>
      </c>
      <c r="I155" s="9" t="s">
        <v>102</v>
      </c>
      <c r="J155" s="9" t="s">
        <v>47</v>
      </c>
      <c r="K155" s="9">
        <v>216.09</v>
      </c>
      <c r="L155" s="20">
        <v>43160</v>
      </c>
      <c r="M155" s="20">
        <v>44309</v>
      </c>
      <c r="N155" s="20">
        <v>44309</v>
      </c>
      <c r="O155" s="21">
        <f>R155*K155*10</f>
        <v>238239.22500000001</v>
      </c>
      <c r="P155" s="20">
        <v>43525</v>
      </c>
      <c r="Q155" s="20">
        <v>43889</v>
      </c>
      <c r="R155" s="24">
        <v>110.25</v>
      </c>
      <c r="S155" s="25">
        <v>22689.45</v>
      </c>
      <c r="T155" s="25">
        <v>22689.45</v>
      </c>
      <c r="U155" s="25">
        <v>23823.922500000001</v>
      </c>
      <c r="V155" s="25">
        <v>23823.922500000001</v>
      </c>
      <c r="W155" s="25">
        <v>7436.6584999999995</v>
      </c>
      <c r="X155" s="27"/>
      <c r="Y155" s="25"/>
      <c r="Z155" s="25"/>
      <c r="AA155" s="25"/>
      <c r="AB155" s="25"/>
      <c r="AC155" s="25"/>
      <c r="AD155" s="25"/>
      <c r="AE155" s="25">
        <v>14748.1425</v>
      </c>
      <c r="AF155" s="25">
        <v>15504.4575</v>
      </c>
      <c r="AG155" s="25">
        <v>16223.922500000001</v>
      </c>
      <c r="AH155" s="25">
        <v>23823.922500000001</v>
      </c>
      <c r="AI155" s="25">
        <v>7436.6584999999995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</row>
    <row r="156" spans="1:45" ht="16.5" hidden="1" x14ac:dyDescent="0.15">
      <c r="A156" s="9">
        <v>154</v>
      </c>
      <c r="B156" s="9" t="s">
        <v>34</v>
      </c>
      <c r="C156" s="15" t="s">
        <v>490</v>
      </c>
      <c r="D156" s="15" t="s">
        <v>493</v>
      </c>
      <c r="E156" s="9" t="s">
        <v>494</v>
      </c>
      <c r="F156" s="9" t="s">
        <v>37</v>
      </c>
      <c r="G156" s="9" t="s">
        <v>87</v>
      </c>
      <c r="H156" s="9" t="s">
        <v>46</v>
      </c>
      <c r="I156" s="9" t="s">
        <v>102</v>
      </c>
      <c r="J156" s="9" t="s">
        <v>47</v>
      </c>
      <c r="K156" s="9">
        <v>247.28</v>
      </c>
      <c r="L156" s="20">
        <v>43160</v>
      </c>
      <c r="M156" s="20">
        <v>44309</v>
      </c>
      <c r="N156" s="20">
        <v>44309</v>
      </c>
      <c r="O156" s="21">
        <f>R156*K156*10</f>
        <v>272626.2</v>
      </c>
      <c r="P156" s="20">
        <v>43525</v>
      </c>
      <c r="Q156" s="20">
        <v>43889</v>
      </c>
      <c r="R156" s="24">
        <v>110.25</v>
      </c>
      <c r="S156" s="25">
        <v>25964.400000000001</v>
      </c>
      <c r="T156" s="25">
        <v>25964.400000000001</v>
      </c>
      <c r="U156" s="25">
        <v>27262.62</v>
      </c>
      <c r="V156" s="25">
        <v>27262.62</v>
      </c>
      <c r="W156" s="25">
        <v>3997.9609999999998</v>
      </c>
      <c r="X156" s="27"/>
      <c r="Y156" s="25"/>
      <c r="Z156" s="25"/>
      <c r="AA156" s="25"/>
      <c r="AB156" s="25"/>
      <c r="AC156" s="25"/>
      <c r="AD156" s="25"/>
      <c r="AE156" s="25">
        <v>16876.86</v>
      </c>
      <c r="AF156" s="25">
        <v>17742.34</v>
      </c>
      <c r="AG156" s="25">
        <v>18562.62</v>
      </c>
      <c r="AH156" s="25">
        <v>27262.62</v>
      </c>
      <c r="AI156" s="25">
        <v>3997.9609999999998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</row>
    <row r="157" spans="1:45" ht="16.5" hidden="1" x14ac:dyDescent="0.15">
      <c r="A157" s="9">
        <v>155</v>
      </c>
      <c r="B157" s="9" t="s">
        <v>34</v>
      </c>
      <c r="C157" s="15" t="s">
        <v>495</v>
      </c>
      <c r="D157" s="15" t="s">
        <v>496</v>
      </c>
      <c r="E157" s="9" t="s">
        <v>497</v>
      </c>
      <c r="F157" s="9" t="s">
        <v>37</v>
      </c>
      <c r="G157" s="9" t="s">
        <v>87</v>
      </c>
      <c r="H157" s="9" t="s">
        <v>179</v>
      </c>
      <c r="I157" s="9" t="s">
        <v>40</v>
      </c>
      <c r="J157" s="9" t="s">
        <v>47</v>
      </c>
      <c r="K157" s="9">
        <v>66.069999999999993</v>
      </c>
      <c r="L157" s="20">
        <v>43191</v>
      </c>
      <c r="M157" s="20">
        <v>44165</v>
      </c>
      <c r="N157" s="20">
        <v>44165</v>
      </c>
      <c r="O157" s="21">
        <f>R157*K157*9</f>
        <v>165426.06599999999</v>
      </c>
      <c r="P157" s="20">
        <v>43556</v>
      </c>
      <c r="Q157" s="20">
        <v>43921</v>
      </c>
      <c r="R157" s="24">
        <v>278.2</v>
      </c>
      <c r="S157" s="25">
        <v>17178.2</v>
      </c>
      <c r="T157" s="25">
        <v>17178.2</v>
      </c>
      <c r="U157" s="25">
        <v>17178.2</v>
      </c>
      <c r="V157" s="25">
        <v>18380.673999999999</v>
      </c>
      <c r="W157" s="25">
        <v>18380.673999999999</v>
      </c>
      <c r="X157" s="25">
        <v>18380.673999999999</v>
      </c>
      <c r="Y157" s="25">
        <v>18380.673999999999</v>
      </c>
      <c r="Z157" s="25">
        <v>18380.673999999999</v>
      </c>
      <c r="AA157" s="25">
        <v>18380.673999999999</v>
      </c>
      <c r="AB157" s="25">
        <v>18380.673999999999</v>
      </c>
      <c r="AC157" s="25">
        <v>18380.673999999999</v>
      </c>
      <c r="AD157" s="25">
        <v>18380.673999999999</v>
      </c>
      <c r="AE157" s="25">
        <v>17178.2</v>
      </c>
      <c r="AF157" s="25">
        <v>17178.2</v>
      </c>
      <c r="AG157" s="25">
        <v>17178.2</v>
      </c>
      <c r="AH157" s="25">
        <v>18380.673999999999</v>
      </c>
      <c r="AI157" s="25">
        <v>18380.673999999999</v>
      </c>
      <c r="AJ157" s="25">
        <v>18380.673999999999</v>
      </c>
      <c r="AK157" s="25">
        <v>18380.673999999999</v>
      </c>
      <c r="AL157" s="25">
        <v>18380.673999999999</v>
      </c>
      <c r="AM157" s="25">
        <v>18380.673999999999</v>
      </c>
      <c r="AN157" s="25">
        <v>18380.673999999999</v>
      </c>
      <c r="AO157" s="25">
        <v>18380.673999999999</v>
      </c>
      <c r="AP157" s="25">
        <v>18380.673999999999</v>
      </c>
    </row>
    <row r="158" spans="1:45" ht="16.5" x14ac:dyDescent="0.15">
      <c r="A158" s="9">
        <v>156</v>
      </c>
      <c r="B158" s="9" t="s">
        <v>34</v>
      </c>
      <c r="C158" s="15" t="s">
        <v>498</v>
      </c>
      <c r="D158" s="15" t="s">
        <v>499</v>
      </c>
      <c r="E158" s="9" t="s">
        <v>500</v>
      </c>
      <c r="F158" s="9" t="s">
        <v>37</v>
      </c>
      <c r="G158" s="9" t="s">
        <v>87</v>
      </c>
      <c r="H158" s="9" t="s">
        <v>39</v>
      </c>
      <c r="I158" s="9" t="s">
        <v>40</v>
      </c>
      <c r="J158" s="9" t="s">
        <v>53</v>
      </c>
      <c r="K158" s="9">
        <v>131.72</v>
      </c>
      <c r="L158" s="20">
        <v>43175</v>
      </c>
      <c r="M158" s="20">
        <v>44270</v>
      </c>
      <c r="N158" s="20">
        <v>44270</v>
      </c>
      <c r="O158" s="21">
        <f>R158*K158*10</f>
        <v>352351</v>
      </c>
      <c r="P158" s="20">
        <v>43540</v>
      </c>
      <c r="Q158" s="20">
        <v>43905</v>
      </c>
      <c r="R158" s="24">
        <v>267.5</v>
      </c>
      <c r="S158" s="25">
        <v>32930</v>
      </c>
      <c r="T158" s="25">
        <v>32930</v>
      </c>
      <c r="U158" s="25">
        <v>34159.386666666702</v>
      </c>
      <c r="V158" s="25">
        <v>35235.1</v>
      </c>
      <c r="W158" s="25">
        <v>35235.1</v>
      </c>
      <c r="X158" s="25">
        <v>35235.1</v>
      </c>
      <c r="Y158" s="25">
        <v>35235.1</v>
      </c>
      <c r="Z158" s="25">
        <v>35235.1</v>
      </c>
      <c r="AA158" s="25">
        <v>35235.1</v>
      </c>
      <c r="AB158" s="25">
        <v>35235.1</v>
      </c>
      <c r="AC158" s="25">
        <v>35235.1</v>
      </c>
      <c r="AD158" s="25">
        <v>35235.1</v>
      </c>
      <c r="AE158" s="25">
        <v>32930</v>
      </c>
      <c r="AF158" s="25">
        <v>32930</v>
      </c>
      <c r="AG158" s="25">
        <v>34159.386666666702</v>
      </c>
      <c r="AH158" s="25">
        <v>35235.1</v>
      </c>
      <c r="AI158" s="25">
        <v>35235.1</v>
      </c>
      <c r="AJ158" s="25">
        <v>35235.1</v>
      </c>
      <c r="AK158" s="25">
        <v>35235.1</v>
      </c>
      <c r="AL158" s="25">
        <v>35235.1</v>
      </c>
      <c r="AM158" s="25">
        <v>35235.1</v>
      </c>
      <c r="AN158" s="25">
        <v>35235.1</v>
      </c>
      <c r="AO158" s="25">
        <v>35235.1</v>
      </c>
      <c r="AP158" s="25">
        <v>35235.1</v>
      </c>
      <c r="AR158" s="43">
        <f t="shared" ref="AR158:AR159" si="19">AH158*12</f>
        <v>422821.19999999995</v>
      </c>
      <c r="AS158" s="46">
        <f t="shared" ref="AS158:AS159" si="20">AR158/365/K158</f>
        <v>8.7945205479452042</v>
      </c>
    </row>
    <row r="159" spans="1:45" ht="16.5" x14ac:dyDescent="0.15">
      <c r="A159" s="9">
        <v>157</v>
      </c>
      <c r="B159" s="9" t="s">
        <v>34</v>
      </c>
      <c r="C159" s="15" t="s">
        <v>501</v>
      </c>
      <c r="D159" s="15" t="s">
        <v>891</v>
      </c>
      <c r="E159" s="9" t="s">
        <v>503</v>
      </c>
      <c r="F159" s="9" t="s">
        <v>175</v>
      </c>
      <c r="G159" s="9" t="s">
        <v>87</v>
      </c>
      <c r="H159" s="9" t="s">
        <v>39</v>
      </c>
      <c r="I159" s="9" t="s">
        <v>102</v>
      </c>
      <c r="J159" s="9" t="s">
        <v>53</v>
      </c>
      <c r="K159" s="9">
        <v>1823</v>
      </c>
      <c r="L159" s="20">
        <v>43191</v>
      </c>
      <c r="M159" s="20">
        <v>46112</v>
      </c>
      <c r="N159" s="20">
        <v>46112</v>
      </c>
      <c r="O159" s="21">
        <f>R159*K159*9</f>
        <v>902385</v>
      </c>
      <c r="P159" s="20">
        <v>43556</v>
      </c>
      <c r="Q159" s="20">
        <v>43921</v>
      </c>
      <c r="R159" s="24">
        <v>55</v>
      </c>
      <c r="S159" s="25">
        <v>100265</v>
      </c>
      <c r="T159" s="25">
        <v>100265</v>
      </c>
      <c r="U159" s="25">
        <v>100265</v>
      </c>
      <c r="V159" s="25">
        <v>100265</v>
      </c>
      <c r="W159" s="25">
        <v>100265</v>
      </c>
      <c r="X159" s="25">
        <v>100265</v>
      </c>
      <c r="Y159" s="25">
        <v>100265</v>
      </c>
      <c r="Z159" s="25">
        <v>100265</v>
      </c>
      <c r="AA159" s="25">
        <v>100265</v>
      </c>
      <c r="AB159" s="25">
        <v>100265</v>
      </c>
      <c r="AC159" s="25">
        <v>100265</v>
      </c>
      <c r="AD159" s="25">
        <v>100265</v>
      </c>
      <c r="AE159" s="25">
        <v>100265</v>
      </c>
      <c r="AF159" s="25">
        <v>100265</v>
      </c>
      <c r="AG159" s="25">
        <v>100265</v>
      </c>
      <c r="AH159" s="25">
        <v>100265</v>
      </c>
      <c r="AI159" s="25">
        <v>100265</v>
      </c>
      <c r="AJ159" s="25">
        <v>100265</v>
      </c>
      <c r="AK159" s="25">
        <v>100265</v>
      </c>
      <c r="AL159" s="25">
        <v>100265</v>
      </c>
      <c r="AM159" s="25">
        <v>100265</v>
      </c>
      <c r="AN159" s="25">
        <v>100265</v>
      </c>
      <c r="AO159" s="25">
        <v>100265</v>
      </c>
      <c r="AP159" s="25">
        <v>100265</v>
      </c>
      <c r="AR159" s="43">
        <f t="shared" si="19"/>
        <v>1203180</v>
      </c>
      <c r="AS159" s="46">
        <f t="shared" si="20"/>
        <v>1.8082191780821917</v>
      </c>
    </row>
    <row r="160" spans="1:45" ht="16.5" hidden="1" x14ac:dyDescent="0.15">
      <c r="A160" s="9">
        <v>158</v>
      </c>
      <c r="B160" s="9" t="s">
        <v>34</v>
      </c>
      <c r="C160" s="15" t="s">
        <v>504</v>
      </c>
      <c r="D160" s="15" t="s">
        <v>505</v>
      </c>
      <c r="E160" s="9" t="s">
        <v>506</v>
      </c>
      <c r="F160" s="9" t="s">
        <v>37</v>
      </c>
      <c r="G160" s="9" t="s">
        <v>87</v>
      </c>
      <c r="H160" s="9" t="s">
        <v>46</v>
      </c>
      <c r="I160" s="9" t="s">
        <v>40</v>
      </c>
      <c r="J160" s="9" t="s">
        <v>47</v>
      </c>
      <c r="K160" s="9">
        <v>89.34</v>
      </c>
      <c r="L160" s="20">
        <v>43222</v>
      </c>
      <c r="M160" s="20">
        <v>44227</v>
      </c>
      <c r="N160" s="20">
        <v>44227</v>
      </c>
      <c r="O160" s="21">
        <f>R160*K160*8</f>
        <v>191366.28</v>
      </c>
      <c r="P160" s="20">
        <v>43222</v>
      </c>
      <c r="Q160" s="20">
        <v>43586</v>
      </c>
      <c r="R160" s="24">
        <v>267.75</v>
      </c>
      <c r="S160" s="25">
        <v>23920.785</v>
      </c>
      <c r="T160" s="25">
        <v>23920.785</v>
      </c>
      <c r="U160" s="25">
        <v>23920.785</v>
      </c>
      <c r="V160" s="25">
        <v>23920.785</v>
      </c>
      <c r="W160" s="25">
        <v>25117.047600000002</v>
      </c>
      <c r="X160" s="25">
        <v>25117.047600000002</v>
      </c>
      <c r="Y160" s="25">
        <v>25117.047600000002</v>
      </c>
      <c r="Z160" s="25">
        <v>25117.047600000002</v>
      </c>
      <c r="AA160" s="25">
        <v>25117.047600000002</v>
      </c>
      <c r="AB160" s="25">
        <v>25117.047600000002</v>
      </c>
      <c r="AC160" s="25">
        <v>25117.047600000002</v>
      </c>
      <c r="AD160" s="25">
        <v>25117.047600000002</v>
      </c>
      <c r="AE160" s="25">
        <v>23920.785</v>
      </c>
      <c r="AF160" s="25">
        <v>23920.785</v>
      </c>
      <c r="AG160" s="25">
        <v>23920.785</v>
      </c>
      <c r="AH160" s="25">
        <v>23920.785</v>
      </c>
      <c r="AI160" s="25">
        <v>25117.047600000002</v>
      </c>
      <c r="AJ160" s="25">
        <v>25117.047600000002</v>
      </c>
      <c r="AK160" s="25">
        <v>25117.047600000002</v>
      </c>
      <c r="AL160" s="25">
        <v>25117.047600000002</v>
      </c>
      <c r="AM160" s="25">
        <v>25117.047600000002</v>
      </c>
      <c r="AN160" s="25">
        <v>25117.047600000002</v>
      </c>
      <c r="AO160" s="25">
        <v>25117.047600000002</v>
      </c>
      <c r="AP160" s="25">
        <v>25117.047600000002</v>
      </c>
    </row>
    <row r="161" spans="1:45" ht="16.5" hidden="1" x14ac:dyDescent="0.15">
      <c r="A161" s="9">
        <v>159</v>
      </c>
      <c r="B161" s="9" t="s">
        <v>42</v>
      </c>
      <c r="C161" s="15" t="s">
        <v>507</v>
      </c>
      <c r="D161" s="15" t="s">
        <v>508</v>
      </c>
      <c r="E161" s="9" t="s">
        <v>509</v>
      </c>
      <c r="F161" s="9" t="s">
        <v>37</v>
      </c>
      <c r="G161" s="9" t="s">
        <v>87</v>
      </c>
      <c r="H161" s="9" t="s">
        <v>39</v>
      </c>
      <c r="I161" s="9" t="s">
        <v>40</v>
      </c>
      <c r="J161" s="9" t="s">
        <v>41</v>
      </c>
      <c r="K161" s="9">
        <v>67.14</v>
      </c>
      <c r="L161" s="20">
        <v>42637</v>
      </c>
      <c r="M161" s="20">
        <v>43639</v>
      </c>
      <c r="N161" s="20">
        <v>43639</v>
      </c>
      <c r="O161" s="21"/>
      <c r="P161" s="20">
        <v>43367</v>
      </c>
      <c r="Q161" s="20">
        <v>43639</v>
      </c>
      <c r="R161" s="24">
        <v>320.57</v>
      </c>
      <c r="S161" s="25">
        <v>21523.07</v>
      </c>
      <c r="T161" s="25">
        <v>21523.07</v>
      </c>
      <c r="U161" s="25">
        <v>21523.07</v>
      </c>
      <c r="V161" s="25">
        <v>21523.07</v>
      </c>
      <c r="W161" s="25">
        <v>21523.07</v>
      </c>
      <c r="X161" s="25">
        <v>16501.02</v>
      </c>
      <c r="Y161" s="25"/>
      <c r="Z161" s="25"/>
      <c r="AA161" s="25"/>
      <c r="AB161" s="25"/>
      <c r="AC161" s="25"/>
      <c r="AD161" s="25"/>
      <c r="AE161" s="25">
        <v>21523.07</v>
      </c>
      <c r="AF161" s="25">
        <v>21523.07</v>
      </c>
      <c r="AG161" s="25">
        <v>21523.07</v>
      </c>
      <c r="AH161" s="25">
        <v>21523.07</v>
      </c>
      <c r="AI161" s="25">
        <v>21523.07</v>
      </c>
      <c r="AJ161" s="25">
        <v>16501.02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</row>
    <row r="162" spans="1:45" ht="16.5" x14ac:dyDescent="0.15">
      <c r="A162" s="9">
        <v>160</v>
      </c>
      <c r="B162" s="9" t="s">
        <v>42</v>
      </c>
      <c r="C162" s="15" t="s">
        <v>510</v>
      </c>
      <c r="D162" s="15" t="s">
        <v>511</v>
      </c>
      <c r="E162" s="9" t="s">
        <v>512</v>
      </c>
      <c r="F162" s="9" t="s">
        <v>37</v>
      </c>
      <c r="G162" s="9" t="s">
        <v>87</v>
      </c>
      <c r="H162" s="9" t="s">
        <v>39</v>
      </c>
      <c r="I162" s="9" t="s">
        <v>40</v>
      </c>
      <c r="J162" s="9" t="s">
        <v>53</v>
      </c>
      <c r="K162" s="9">
        <v>163.99</v>
      </c>
      <c r="L162" s="20">
        <v>42637</v>
      </c>
      <c r="M162" s="20">
        <v>43639</v>
      </c>
      <c r="N162" s="20">
        <v>43639</v>
      </c>
      <c r="O162" s="21"/>
      <c r="P162" s="20">
        <v>43367</v>
      </c>
      <c r="Q162" s="20">
        <v>43639</v>
      </c>
      <c r="R162" s="24">
        <v>303.39999999999998</v>
      </c>
      <c r="S162" s="25">
        <v>49754.57</v>
      </c>
      <c r="T162" s="25">
        <v>49754.57</v>
      </c>
      <c r="U162" s="25">
        <v>49754.57</v>
      </c>
      <c r="V162" s="25">
        <v>49754.57</v>
      </c>
      <c r="W162" s="25">
        <v>49754.57</v>
      </c>
      <c r="X162" s="25">
        <v>38145.17</v>
      </c>
      <c r="Y162" s="25"/>
      <c r="Z162" s="25"/>
      <c r="AA162" s="25"/>
      <c r="AB162" s="25"/>
      <c r="AC162" s="25"/>
      <c r="AD162" s="25"/>
      <c r="AE162" s="25">
        <v>49754.57</v>
      </c>
      <c r="AF162" s="25">
        <v>49754.57</v>
      </c>
      <c r="AG162" s="25">
        <v>49754.57</v>
      </c>
      <c r="AH162" s="25">
        <v>49754.57</v>
      </c>
      <c r="AI162" s="25">
        <v>49754.57</v>
      </c>
      <c r="AJ162" s="25">
        <v>38145.17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R162" s="43">
        <f>AH162*12</f>
        <v>597054.84</v>
      </c>
      <c r="AS162" s="46">
        <f>AR162/365/K162</f>
        <v>9.9747953224678731</v>
      </c>
    </row>
    <row r="163" spans="1:45" ht="16.5" hidden="1" x14ac:dyDescent="0.15">
      <c r="A163" s="9">
        <v>161</v>
      </c>
      <c r="B163" s="16" t="s">
        <v>42</v>
      </c>
      <c r="C163" s="15" t="s">
        <v>513</v>
      </c>
      <c r="D163" s="15" t="s">
        <v>514</v>
      </c>
      <c r="E163" s="9" t="s">
        <v>515</v>
      </c>
      <c r="F163" s="9" t="s">
        <v>37</v>
      </c>
      <c r="G163" s="9" t="s">
        <v>87</v>
      </c>
      <c r="H163" s="9" t="s">
        <v>46</v>
      </c>
      <c r="I163" s="22" t="s">
        <v>102</v>
      </c>
      <c r="J163" s="9" t="s">
        <v>64</v>
      </c>
      <c r="K163" s="9">
        <v>226.1</v>
      </c>
      <c r="L163" s="20">
        <v>42637</v>
      </c>
      <c r="M163" s="20">
        <v>44309</v>
      </c>
      <c r="N163" s="20">
        <v>43616</v>
      </c>
      <c r="O163" s="21"/>
      <c r="P163" s="20">
        <v>43367</v>
      </c>
      <c r="Q163" s="20">
        <v>43731</v>
      </c>
      <c r="R163" s="24">
        <v>181.91</v>
      </c>
      <c r="S163" s="25">
        <v>41129.85</v>
      </c>
      <c r="T163" s="25">
        <v>41129.85</v>
      </c>
      <c r="U163" s="25">
        <v>41129.85</v>
      </c>
      <c r="V163" s="25">
        <v>41129.85</v>
      </c>
      <c r="W163" s="25">
        <v>41129.85</v>
      </c>
      <c r="X163" s="25"/>
      <c r="Y163" s="25"/>
      <c r="Z163" s="25"/>
      <c r="AA163" s="25"/>
      <c r="AB163" s="25"/>
      <c r="AC163" s="25"/>
      <c r="AD163" s="25"/>
      <c r="AE163" s="25">
        <v>41129.85</v>
      </c>
      <c r="AF163" s="25">
        <v>41129.85</v>
      </c>
      <c r="AG163" s="25">
        <v>41129.85</v>
      </c>
      <c r="AH163" s="25">
        <v>41129.85</v>
      </c>
      <c r="AI163" s="25">
        <v>41129.85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</row>
    <row r="164" spans="1:45" ht="16.5" x14ac:dyDescent="0.15">
      <c r="A164" s="9">
        <v>162</v>
      </c>
      <c r="B164" s="9" t="s">
        <v>42</v>
      </c>
      <c r="C164" s="15" t="s">
        <v>516</v>
      </c>
      <c r="D164" s="15" t="s">
        <v>517</v>
      </c>
      <c r="E164" s="9" t="s">
        <v>518</v>
      </c>
      <c r="F164" s="9" t="s">
        <v>37</v>
      </c>
      <c r="G164" s="9" t="s">
        <v>87</v>
      </c>
      <c r="H164" s="9" t="s">
        <v>58</v>
      </c>
      <c r="I164" s="9" t="s">
        <v>40</v>
      </c>
      <c r="J164" s="9" t="s">
        <v>53</v>
      </c>
      <c r="K164" s="9">
        <v>246.41</v>
      </c>
      <c r="L164" s="20">
        <v>42637</v>
      </c>
      <c r="M164" s="20">
        <v>43639</v>
      </c>
      <c r="N164" s="20">
        <v>43639</v>
      </c>
      <c r="O164" s="21"/>
      <c r="P164" s="20">
        <v>43367</v>
      </c>
      <c r="Q164" s="20">
        <v>43639</v>
      </c>
      <c r="R164" s="24">
        <v>240.43</v>
      </c>
      <c r="S164" s="25">
        <v>59244.36</v>
      </c>
      <c r="T164" s="25">
        <v>59244.36</v>
      </c>
      <c r="U164" s="25">
        <v>59244.36</v>
      </c>
      <c r="V164" s="25">
        <v>59244.36</v>
      </c>
      <c r="W164" s="25">
        <v>59244.36</v>
      </c>
      <c r="X164" s="25">
        <v>45420.67</v>
      </c>
      <c r="Y164" s="25"/>
      <c r="Z164" s="25"/>
      <c r="AA164" s="25"/>
      <c r="AB164" s="25"/>
      <c r="AC164" s="25"/>
      <c r="AD164" s="25"/>
      <c r="AE164" s="25">
        <v>59244.36</v>
      </c>
      <c r="AF164" s="25">
        <v>59244.36</v>
      </c>
      <c r="AG164" s="25">
        <v>59244.36</v>
      </c>
      <c r="AH164" s="25">
        <v>59244.36</v>
      </c>
      <c r="AI164" s="25">
        <v>59244.36</v>
      </c>
      <c r="AJ164" s="25">
        <v>45420.67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R164" s="43">
        <f>AH164*12</f>
        <v>710932.32000000007</v>
      </c>
      <c r="AS164" s="46">
        <f>AR164/365/K164</f>
        <v>7.9045484388698428</v>
      </c>
    </row>
    <row r="165" spans="1:45" ht="16.5" hidden="1" x14ac:dyDescent="0.15">
      <c r="A165" s="9">
        <v>163</v>
      </c>
      <c r="B165" s="9" t="s">
        <v>42</v>
      </c>
      <c r="C165" s="15" t="s">
        <v>519</v>
      </c>
      <c r="D165" s="15" t="s">
        <v>520</v>
      </c>
      <c r="E165" s="9" t="s">
        <v>521</v>
      </c>
      <c r="F165" s="9" t="s">
        <v>37</v>
      </c>
      <c r="G165" s="9" t="s">
        <v>87</v>
      </c>
      <c r="H165" s="9" t="s">
        <v>58</v>
      </c>
      <c r="I165" s="9" t="s">
        <v>40</v>
      </c>
      <c r="J165" s="9" t="s">
        <v>41</v>
      </c>
      <c r="K165" s="9">
        <v>224.61</v>
      </c>
      <c r="L165" s="20">
        <v>42917</v>
      </c>
      <c r="M165" s="20">
        <v>43639</v>
      </c>
      <c r="N165" s="20">
        <v>43639</v>
      </c>
      <c r="O165" s="21"/>
      <c r="P165" s="20">
        <v>43282</v>
      </c>
      <c r="Q165" s="20">
        <v>43639</v>
      </c>
      <c r="R165" s="24">
        <v>224.7</v>
      </c>
      <c r="S165" s="25">
        <v>50469.87</v>
      </c>
      <c r="T165" s="25">
        <v>50469.87</v>
      </c>
      <c r="U165" s="25">
        <v>50469.87</v>
      </c>
      <c r="V165" s="25">
        <v>50469.87</v>
      </c>
      <c r="W165" s="25">
        <v>50469.87</v>
      </c>
      <c r="X165" s="25">
        <v>38693.56</v>
      </c>
      <c r="Y165" s="25"/>
      <c r="Z165" s="25"/>
      <c r="AA165" s="25"/>
      <c r="AB165" s="25"/>
      <c r="AC165" s="25"/>
      <c r="AD165" s="25"/>
      <c r="AE165" s="25">
        <v>50469.87</v>
      </c>
      <c r="AF165" s="25">
        <v>50469.87</v>
      </c>
      <c r="AG165" s="25">
        <v>50469.87</v>
      </c>
      <c r="AH165" s="25">
        <v>50469.87</v>
      </c>
      <c r="AI165" s="25">
        <v>50469.87</v>
      </c>
      <c r="AJ165" s="25">
        <v>38693.56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</row>
    <row r="166" spans="1:45" ht="16.5" x14ac:dyDescent="0.15">
      <c r="A166" s="9">
        <v>164</v>
      </c>
      <c r="B166" s="9" t="s">
        <v>42</v>
      </c>
      <c r="C166" s="15" t="s">
        <v>522</v>
      </c>
      <c r="D166" s="15" t="s">
        <v>523</v>
      </c>
      <c r="E166" s="9" t="s">
        <v>524</v>
      </c>
      <c r="F166" s="9" t="s">
        <v>37</v>
      </c>
      <c r="G166" s="9" t="s">
        <v>87</v>
      </c>
      <c r="H166" s="9" t="s">
        <v>39</v>
      </c>
      <c r="I166" s="9" t="s">
        <v>102</v>
      </c>
      <c r="J166" s="9" t="s">
        <v>53</v>
      </c>
      <c r="K166" s="9">
        <v>130.51</v>
      </c>
      <c r="L166" s="20">
        <v>42637</v>
      </c>
      <c r="M166" s="20">
        <v>43639</v>
      </c>
      <c r="N166" s="20">
        <v>43639</v>
      </c>
      <c r="O166" s="21"/>
      <c r="P166" s="20">
        <v>43405</v>
      </c>
      <c r="Q166" s="20">
        <v>43639</v>
      </c>
      <c r="R166" s="24">
        <v>297.67</v>
      </c>
      <c r="S166" s="25">
        <v>38848.910000000003</v>
      </c>
      <c r="T166" s="25">
        <v>38848.910000000003</v>
      </c>
      <c r="U166" s="25">
        <v>38848.910000000003</v>
      </c>
      <c r="V166" s="25">
        <v>38848.910000000003</v>
      </c>
      <c r="W166" s="25">
        <v>38848.910000000003</v>
      </c>
      <c r="X166" s="25">
        <v>29784.17</v>
      </c>
      <c r="Y166" s="25"/>
      <c r="Z166" s="25"/>
      <c r="AA166" s="25"/>
      <c r="AB166" s="25"/>
      <c r="AC166" s="25"/>
      <c r="AD166" s="25"/>
      <c r="AE166" s="25">
        <v>38848.910000000003</v>
      </c>
      <c r="AF166" s="25">
        <v>38848.910000000003</v>
      </c>
      <c r="AG166" s="25">
        <v>38848.910000000003</v>
      </c>
      <c r="AH166" s="25">
        <v>38848.910000000003</v>
      </c>
      <c r="AI166" s="25">
        <v>38848.910000000003</v>
      </c>
      <c r="AJ166" s="25">
        <v>29784.17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R166" s="43">
        <f t="shared" ref="AR166:AR168" si="21">AH166*12</f>
        <v>466186.92000000004</v>
      </c>
      <c r="AS166" s="46">
        <f t="shared" ref="AS166:AS168" si="22">AR166/365/K166</f>
        <v>9.7864105306579159</v>
      </c>
    </row>
    <row r="167" spans="1:45" ht="16.5" x14ac:dyDescent="0.15">
      <c r="A167" s="9">
        <v>165</v>
      </c>
      <c r="B167" s="9" t="s">
        <v>42</v>
      </c>
      <c r="C167" s="15" t="s">
        <v>525</v>
      </c>
      <c r="D167" s="15" t="s">
        <v>526</v>
      </c>
      <c r="E167" s="9" t="s">
        <v>527</v>
      </c>
      <c r="F167" s="9" t="s">
        <v>37</v>
      </c>
      <c r="G167" s="9" t="s">
        <v>87</v>
      </c>
      <c r="H167" s="9" t="s">
        <v>39</v>
      </c>
      <c r="I167" s="9" t="s">
        <v>102</v>
      </c>
      <c r="J167" s="9" t="s">
        <v>53</v>
      </c>
      <c r="K167" s="9">
        <v>53.92</v>
      </c>
      <c r="L167" s="20">
        <v>43405</v>
      </c>
      <c r="M167" s="20">
        <v>43639</v>
      </c>
      <c r="N167" s="20">
        <v>43639</v>
      </c>
      <c r="O167" s="21">
        <f>R167*K167*2</f>
        <v>37039.804800000005</v>
      </c>
      <c r="P167" s="20">
        <v>43367</v>
      </c>
      <c r="Q167" s="20">
        <v>43639</v>
      </c>
      <c r="R167" s="24">
        <v>343.47</v>
      </c>
      <c r="S167" s="25">
        <v>18519.900000000001</v>
      </c>
      <c r="T167" s="25">
        <v>18519.900000000001</v>
      </c>
      <c r="U167" s="25">
        <v>18519.900000000001</v>
      </c>
      <c r="V167" s="25">
        <v>18519.900000000001</v>
      </c>
      <c r="W167" s="25">
        <v>18519.900000000001</v>
      </c>
      <c r="X167" s="25">
        <v>14198.59</v>
      </c>
      <c r="Y167" s="25"/>
      <c r="Z167" s="25"/>
      <c r="AA167" s="25"/>
      <c r="AB167" s="25"/>
      <c r="AC167" s="25"/>
      <c r="AD167" s="25"/>
      <c r="AE167" s="25">
        <v>18519.900000000001</v>
      </c>
      <c r="AF167" s="25">
        <v>18519.900000000001</v>
      </c>
      <c r="AG167" s="25">
        <v>18519.900000000001</v>
      </c>
      <c r="AH167" s="25">
        <v>18519.900000000001</v>
      </c>
      <c r="AI167" s="25">
        <v>18519.900000000001</v>
      </c>
      <c r="AJ167" s="25">
        <v>14198.59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R167" s="43">
        <f t="shared" si="21"/>
        <v>222238.80000000002</v>
      </c>
      <c r="AS167" s="46">
        <f t="shared" si="22"/>
        <v>11.292162920206497</v>
      </c>
    </row>
    <row r="168" spans="1:45" ht="16.5" x14ac:dyDescent="0.15">
      <c r="A168" s="9">
        <v>166</v>
      </c>
      <c r="B168" s="9" t="s">
        <v>42</v>
      </c>
      <c r="C168" s="17" t="s">
        <v>528</v>
      </c>
      <c r="D168" s="15" t="s">
        <v>529</v>
      </c>
      <c r="E168" s="9" t="s">
        <v>530</v>
      </c>
      <c r="F168" s="9" t="s">
        <v>37</v>
      </c>
      <c r="G168" s="9" t="s">
        <v>87</v>
      </c>
      <c r="H168" s="9" t="s">
        <v>39</v>
      </c>
      <c r="I168" s="9" t="s">
        <v>102</v>
      </c>
      <c r="J168" s="9" t="s">
        <v>53</v>
      </c>
      <c r="K168" s="9">
        <v>100.33</v>
      </c>
      <c r="L168" s="20">
        <v>42637</v>
      </c>
      <c r="M168" s="20">
        <v>43639</v>
      </c>
      <c r="N168" s="20">
        <v>43639</v>
      </c>
      <c r="O168" s="21"/>
      <c r="P168" s="20">
        <v>43405</v>
      </c>
      <c r="Q168" s="20">
        <v>43639</v>
      </c>
      <c r="R168" s="24">
        <v>297.67</v>
      </c>
      <c r="S168" s="25">
        <v>29865.23</v>
      </c>
      <c r="T168" s="25">
        <v>29865.23</v>
      </c>
      <c r="U168" s="25">
        <v>29865.23</v>
      </c>
      <c r="V168" s="25">
        <v>29865.23</v>
      </c>
      <c r="W168" s="25">
        <v>29865.23</v>
      </c>
      <c r="X168" s="25">
        <v>22896.68</v>
      </c>
      <c r="Y168" s="25"/>
      <c r="Z168" s="25"/>
      <c r="AA168" s="25"/>
      <c r="AB168" s="25"/>
      <c r="AC168" s="25"/>
      <c r="AD168" s="25"/>
      <c r="AE168" s="25">
        <v>29865.23</v>
      </c>
      <c r="AF168" s="25">
        <v>29865.23</v>
      </c>
      <c r="AG168" s="25">
        <v>29865.23</v>
      </c>
      <c r="AH168" s="25">
        <v>29865.23</v>
      </c>
      <c r="AI168" s="25">
        <v>29865.23</v>
      </c>
      <c r="AJ168" s="25">
        <v>22896.68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R168" s="43">
        <f t="shared" si="21"/>
        <v>358382.76</v>
      </c>
      <c r="AS168" s="46">
        <f t="shared" si="22"/>
        <v>9.7864105984497733</v>
      </c>
    </row>
    <row r="169" spans="1:45" ht="16.5" hidden="1" x14ac:dyDescent="0.15">
      <c r="A169" s="9">
        <v>167</v>
      </c>
      <c r="B169" s="9" t="s">
        <v>34</v>
      </c>
      <c r="C169" s="15" t="s">
        <v>531</v>
      </c>
      <c r="D169" s="15" t="s">
        <v>532</v>
      </c>
      <c r="E169" s="9" t="s">
        <v>533</v>
      </c>
      <c r="F169" s="9" t="s">
        <v>37</v>
      </c>
      <c r="G169" s="9" t="s">
        <v>87</v>
      </c>
      <c r="H169" s="9" t="s">
        <v>39</v>
      </c>
      <c r="I169" s="9" t="s">
        <v>102</v>
      </c>
      <c r="J169" s="9" t="s">
        <v>47</v>
      </c>
      <c r="K169" s="9">
        <v>101.66</v>
      </c>
      <c r="L169" s="20">
        <v>43313</v>
      </c>
      <c r="M169" s="20">
        <v>43677</v>
      </c>
      <c r="N169" s="20">
        <v>43677</v>
      </c>
      <c r="O169" s="21">
        <f>R169*K169*5</f>
        <v>116934.41500000001</v>
      </c>
      <c r="P169" s="20">
        <v>43313</v>
      </c>
      <c r="Q169" s="20">
        <v>43677</v>
      </c>
      <c r="R169" s="24">
        <v>230.05</v>
      </c>
      <c r="S169" s="25">
        <v>23386.883000000002</v>
      </c>
      <c r="T169" s="25">
        <v>23386.883000000002</v>
      </c>
      <c r="U169" s="25">
        <v>23386.883000000002</v>
      </c>
      <c r="V169" s="25">
        <v>23386.883000000002</v>
      </c>
      <c r="W169" s="25">
        <v>23386.883000000002</v>
      </c>
      <c r="X169" s="25">
        <v>23386.883000000002</v>
      </c>
      <c r="Y169" s="25">
        <v>23386.883000000002</v>
      </c>
      <c r="Z169" s="25"/>
      <c r="AA169" s="25"/>
      <c r="AB169" s="25"/>
      <c r="AC169" s="25"/>
      <c r="AD169" s="25"/>
      <c r="AE169" s="25">
        <v>11686.883</v>
      </c>
      <c r="AF169" s="25">
        <v>11686.883</v>
      </c>
      <c r="AG169" s="25">
        <v>11686.883</v>
      </c>
      <c r="AH169" s="25">
        <v>11693.441500000001</v>
      </c>
      <c r="AI169" s="25">
        <v>23386.883000000002</v>
      </c>
      <c r="AJ169" s="25">
        <v>11693.441500000001</v>
      </c>
      <c r="AK169" s="25">
        <v>11693.441500000001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</row>
    <row r="170" spans="1:45" ht="16.5" hidden="1" x14ac:dyDescent="0.15">
      <c r="A170" s="9">
        <v>168</v>
      </c>
      <c r="B170" s="9" t="s">
        <v>34</v>
      </c>
      <c r="C170" s="15" t="s">
        <v>534</v>
      </c>
      <c r="D170" s="15" t="s">
        <v>535</v>
      </c>
      <c r="E170" s="9" t="s">
        <v>536</v>
      </c>
      <c r="F170" s="9" t="s">
        <v>537</v>
      </c>
      <c r="G170" s="9" t="s">
        <v>359</v>
      </c>
      <c r="H170" s="9" t="s">
        <v>39</v>
      </c>
      <c r="I170" s="9" t="s">
        <v>40</v>
      </c>
      <c r="J170" s="9" t="s">
        <v>41</v>
      </c>
      <c r="K170" s="9">
        <v>2298.14</v>
      </c>
      <c r="L170" s="20">
        <v>42637</v>
      </c>
      <c r="M170" s="20">
        <v>46288</v>
      </c>
      <c r="N170" s="20">
        <v>46288</v>
      </c>
      <c r="O170" s="21"/>
      <c r="P170" s="20">
        <v>43367</v>
      </c>
      <c r="Q170" s="20">
        <v>43731</v>
      </c>
      <c r="R170" s="24">
        <v>52</v>
      </c>
      <c r="S170" s="25">
        <v>119503.28</v>
      </c>
      <c r="T170" s="25">
        <v>119503.28</v>
      </c>
      <c r="U170" s="25">
        <v>119503.28</v>
      </c>
      <c r="V170" s="25">
        <v>119503.28</v>
      </c>
      <c r="W170" s="25">
        <v>119503.28</v>
      </c>
      <c r="X170" s="25">
        <v>119503.28</v>
      </c>
      <c r="Y170" s="25">
        <v>119503.28</v>
      </c>
      <c r="Z170" s="25">
        <v>119503.28</v>
      </c>
      <c r="AA170" s="25">
        <v>119503.28</v>
      </c>
      <c r="AB170" s="25">
        <v>119503.28</v>
      </c>
      <c r="AC170" s="25">
        <v>119503.28</v>
      </c>
      <c r="AD170" s="25">
        <v>119503.28</v>
      </c>
      <c r="AE170" s="25">
        <v>119503.28</v>
      </c>
      <c r="AF170" s="25">
        <v>119503.28</v>
      </c>
      <c r="AG170" s="25">
        <v>119503.28</v>
      </c>
      <c r="AH170" s="25">
        <v>119503.28</v>
      </c>
      <c r="AI170" s="25">
        <v>119503.28</v>
      </c>
      <c r="AJ170" s="25">
        <v>119503.28</v>
      </c>
      <c r="AK170" s="25">
        <v>119503.28</v>
      </c>
      <c r="AL170" s="25">
        <v>119503.28</v>
      </c>
      <c r="AM170" s="25">
        <v>119503.28</v>
      </c>
      <c r="AN170" s="25">
        <v>119503.28</v>
      </c>
      <c r="AO170" s="25">
        <v>119503.28</v>
      </c>
      <c r="AP170" s="25">
        <v>119503.28</v>
      </c>
    </row>
    <row r="171" spans="1:45" ht="16.5" hidden="1" x14ac:dyDescent="0.15">
      <c r="A171" s="9">
        <v>169</v>
      </c>
      <c r="B171" s="9" t="s">
        <v>42</v>
      </c>
      <c r="C171" s="15" t="s">
        <v>538</v>
      </c>
      <c r="D171" s="15" t="s">
        <v>539</v>
      </c>
      <c r="E171" s="9" t="s">
        <v>540</v>
      </c>
      <c r="F171" s="9" t="s">
        <v>37</v>
      </c>
      <c r="G171" s="9" t="s">
        <v>87</v>
      </c>
      <c r="H171" s="9" t="s">
        <v>46</v>
      </c>
      <c r="I171" s="9" t="s">
        <v>40</v>
      </c>
      <c r="J171" s="9" t="s">
        <v>47</v>
      </c>
      <c r="K171" s="9">
        <v>159.19999999999999</v>
      </c>
      <c r="L171" s="20">
        <v>42637</v>
      </c>
      <c r="M171" s="20">
        <v>43639</v>
      </c>
      <c r="N171" s="20">
        <v>43639</v>
      </c>
      <c r="O171" s="21"/>
      <c r="P171" s="20">
        <v>43367</v>
      </c>
      <c r="Q171" s="20">
        <v>43639</v>
      </c>
      <c r="R171" s="24">
        <v>198.45</v>
      </c>
      <c r="S171" s="25">
        <v>31593.24</v>
      </c>
      <c r="T171" s="25">
        <v>31593.24</v>
      </c>
      <c r="U171" s="25">
        <v>31593.24</v>
      </c>
      <c r="V171" s="25">
        <v>31593.24</v>
      </c>
      <c r="W171" s="25">
        <v>31593.24</v>
      </c>
      <c r="X171" s="25">
        <v>24221.48</v>
      </c>
      <c r="Y171" s="25"/>
      <c r="Z171" s="25"/>
      <c r="AA171" s="25"/>
      <c r="AB171" s="25"/>
      <c r="AC171" s="25"/>
      <c r="AD171" s="25"/>
      <c r="AE171" s="25">
        <v>31593.24</v>
      </c>
      <c r="AF171" s="25">
        <v>31593.24</v>
      </c>
      <c r="AG171" s="25">
        <v>31593.24</v>
      </c>
      <c r="AH171" s="25">
        <v>31593.24</v>
      </c>
      <c r="AI171" s="25">
        <v>31593.24</v>
      </c>
      <c r="AJ171" s="25">
        <v>24221.48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</row>
    <row r="172" spans="1:45" ht="16.5" hidden="1" x14ac:dyDescent="0.15">
      <c r="A172" s="9">
        <v>170</v>
      </c>
      <c r="B172" s="9" t="s">
        <v>34</v>
      </c>
      <c r="C172" s="15" t="s">
        <v>541</v>
      </c>
      <c r="D172" s="15" t="s">
        <v>542</v>
      </c>
      <c r="E172" s="9" t="s">
        <v>543</v>
      </c>
      <c r="F172" s="9" t="s">
        <v>37</v>
      </c>
      <c r="G172" s="9" t="s">
        <v>87</v>
      </c>
      <c r="H172" s="9" t="s">
        <v>46</v>
      </c>
      <c r="I172" s="9" t="s">
        <v>40</v>
      </c>
      <c r="J172" s="9" t="s">
        <v>47</v>
      </c>
      <c r="K172" s="9">
        <v>61.11</v>
      </c>
      <c r="L172" s="20">
        <v>43191</v>
      </c>
      <c r="M172" s="20">
        <v>43921</v>
      </c>
      <c r="N172" s="20">
        <v>43921</v>
      </c>
      <c r="O172" s="21">
        <f>R172*K172*9</f>
        <v>131667.606</v>
      </c>
      <c r="P172" s="20">
        <v>43556</v>
      </c>
      <c r="Q172" s="20">
        <v>43921</v>
      </c>
      <c r="R172" s="24">
        <v>239.4</v>
      </c>
      <c r="S172" s="25">
        <v>13933.08</v>
      </c>
      <c r="T172" s="25">
        <v>13933.08</v>
      </c>
      <c r="U172" s="25">
        <v>13933.08</v>
      </c>
      <c r="V172" s="25">
        <v>14629.734</v>
      </c>
      <c r="W172" s="25">
        <v>14629.734</v>
      </c>
      <c r="X172" s="25">
        <v>14629.734</v>
      </c>
      <c r="Y172" s="25">
        <v>14629.734</v>
      </c>
      <c r="Z172" s="25">
        <v>14629.734</v>
      </c>
      <c r="AA172" s="25">
        <v>14629.734</v>
      </c>
      <c r="AB172" s="25">
        <v>14629.734</v>
      </c>
      <c r="AC172" s="25">
        <v>14629.734</v>
      </c>
      <c r="AD172" s="25">
        <v>14629.734</v>
      </c>
      <c r="AE172" s="25">
        <v>9288.7199999999993</v>
      </c>
      <c r="AF172" s="25">
        <v>9288.7199999999993</v>
      </c>
      <c r="AG172" s="25">
        <v>9288.7199999999993</v>
      </c>
      <c r="AH172" s="25">
        <v>9985.3739999999998</v>
      </c>
      <c r="AI172" s="25">
        <v>9985.3739999999998</v>
      </c>
      <c r="AJ172" s="25">
        <v>9985.3739999999998</v>
      </c>
      <c r="AK172" s="25">
        <v>9753.1560000000009</v>
      </c>
      <c r="AL172" s="25">
        <v>9753.1560000000009</v>
      </c>
      <c r="AM172" s="25">
        <v>9753.1560000000009</v>
      </c>
      <c r="AN172" s="25">
        <v>14629.734</v>
      </c>
      <c r="AO172" s="25">
        <v>14629.734</v>
      </c>
      <c r="AP172" s="25">
        <v>14629.734</v>
      </c>
    </row>
    <row r="173" spans="1:45" ht="16.5" hidden="1" x14ac:dyDescent="0.15">
      <c r="A173" s="9">
        <v>171</v>
      </c>
      <c r="B173" s="9" t="s">
        <v>42</v>
      </c>
      <c r="C173" s="15" t="s">
        <v>544</v>
      </c>
      <c r="D173" s="17" t="s">
        <v>545</v>
      </c>
      <c r="E173" s="9" t="s">
        <v>546</v>
      </c>
      <c r="F173" s="9" t="s">
        <v>37</v>
      </c>
      <c r="G173" s="9" t="s">
        <v>87</v>
      </c>
      <c r="H173" s="9" t="s">
        <v>39</v>
      </c>
      <c r="I173" s="9" t="s">
        <v>40</v>
      </c>
      <c r="J173" s="9" t="s">
        <v>41</v>
      </c>
      <c r="K173" s="9">
        <v>185.35</v>
      </c>
      <c r="L173" s="20">
        <v>42637</v>
      </c>
      <c r="M173" s="20">
        <v>43639</v>
      </c>
      <c r="N173" s="20">
        <v>43639</v>
      </c>
      <c r="O173" s="21"/>
      <c r="P173" s="20">
        <v>43367</v>
      </c>
      <c r="Q173" s="20">
        <v>43639</v>
      </c>
      <c r="R173" s="24">
        <v>228.98</v>
      </c>
      <c r="S173" s="25">
        <v>42441.440000000002</v>
      </c>
      <c r="T173" s="25">
        <v>42441.440000000002</v>
      </c>
      <c r="U173" s="25">
        <v>42441.440000000002</v>
      </c>
      <c r="V173" s="25">
        <v>42441.440000000002</v>
      </c>
      <c r="W173" s="25">
        <v>42441.440000000002</v>
      </c>
      <c r="X173" s="25">
        <v>32538.44</v>
      </c>
      <c r="Y173" s="25"/>
      <c r="Z173" s="25"/>
      <c r="AA173" s="25"/>
      <c r="AB173" s="25"/>
      <c r="AC173" s="25"/>
      <c r="AD173" s="25"/>
      <c r="AE173" s="25">
        <v>42441.440000000002</v>
      </c>
      <c r="AF173" s="25">
        <v>42441.440000000002</v>
      </c>
      <c r="AG173" s="25">
        <v>42441.440000000002</v>
      </c>
      <c r="AH173" s="25">
        <v>42441.440000000002</v>
      </c>
      <c r="AI173" s="25">
        <v>42441.440000000002</v>
      </c>
      <c r="AJ173" s="25">
        <v>32538.44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</row>
    <row r="174" spans="1:45" ht="16.5" hidden="1" x14ac:dyDescent="0.15">
      <c r="A174" s="9">
        <v>172</v>
      </c>
      <c r="B174" s="9" t="s">
        <v>42</v>
      </c>
      <c r="C174" s="15" t="s">
        <v>547</v>
      </c>
      <c r="D174" s="15" t="s">
        <v>548</v>
      </c>
      <c r="E174" s="9" t="s">
        <v>549</v>
      </c>
      <c r="F174" s="9" t="s">
        <v>37</v>
      </c>
      <c r="G174" s="9" t="s">
        <v>87</v>
      </c>
      <c r="H174" s="9" t="s">
        <v>46</v>
      </c>
      <c r="I174" s="9" t="s">
        <v>40</v>
      </c>
      <c r="J174" s="9" t="s">
        <v>47</v>
      </c>
      <c r="K174" s="9">
        <v>162.34</v>
      </c>
      <c r="L174" s="20">
        <v>42735</v>
      </c>
      <c r="M174" s="20">
        <v>43639</v>
      </c>
      <c r="N174" s="20">
        <v>43639</v>
      </c>
      <c r="O174" s="21"/>
      <c r="P174" s="20">
        <v>43367</v>
      </c>
      <c r="Q174" s="20">
        <v>43639</v>
      </c>
      <c r="R174" s="24">
        <v>181.91</v>
      </c>
      <c r="S174" s="25">
        <v>29531.27</v>
      </c>
      <c r="T174" s="25">
        <v>29531.27</v>
      </c>
      <c r="U174" s="25">
        <v>29531.27</v>
      </c>
      <c r="V174" s="25">
        <v>29531.27</v>
      </c>
      <c r="W174" s="25">
        <v>29531.27</v>
      </c>
      <c r="X174" s="25">
        <v>22640.639999999999</v>
      </c>
      <c r="Y174" s="25"/>
      <c r="Z174" s="25"/>
      <c r="AA174" s="25"/>
      <c r="AB174" s="25"/>
      <c r="AC174" s="25"/>
      <c r="AD174" s="25"/>
      <c r="AE174" s="25">
        <v>19687.513533333298</v>
      </c>
      <c r="AF174" s="25">
        <v>19687.513533333298</v>
      </c>
      <c r="AG174" s="25">
        <v>19687.513533333298</v>
      </c>
      <c r="AH174" s="25">
        <v>19687.513533333298</v>
      </c>
      <c r="AI174" s="25">
        <v>19687.513533333298</v>
      </c>
      <c r="AJ174" s="25">
        <v>12796.883533333301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</row>
    <row r="175" spans="1:45" ht="16.5" x14ac:dyDescent="0.15">
      <c r="A175" s="9">
        <v>173</v>
      </c>
      <c r="B175" s="9" t="s">
        <v>42</v>
      </c>
      <c r="C175" s="15" t="s">
        <v>417</v>
      </c>
      <c r="D175" s="15" t="s">
        <v>550</v>
      </c>
      <c r="E175" s="9" t="s">
        <v>551</v>
      </c>
      <c r="F175" s="9" t="s">
        <v>37</v>
      </c>
      <c r="G175" s="9" t="s">
        <v>87</v>
      </c>
      <c r="H175" s="9" t="s">
        <v>39</v>
      </c>
      <c r="I175" s="9" t="s">
        <v>40</v>
      </c>
      <c r="J175" s="9" t="s">
        <v>53</v>
      </c>
      <c r="K175" s="9">
        <v>86.69</v>
      </c>
      <c r="L175" s="20">
        <v>42637</v>
      </c>
      <c r="M175" s="20">
        <v>43639</v>
      </c>
      <c r="N175" s="20">
        <v>43639</v>
      </c>
      <c r="O175" s="21"/>
      <c r="P175" s="20">
        <v>43367</v>
      </c>
      <c r="Q175" s="20">
        <v>43639</v>
      </c>
      <c r="R175" s="24">
        <v>297.67</v>
      </c>
      <c r="S175" s="25">
        <v>25805.01</v>
      </c>
      <c r="T175" s="25">
        <v>25805.01</v>
      </c>
      <c r="U175" s="25">
        <v>25805.01</v>
      </c>
      <c r="V175" s="25">
        <v>25805.01</v>
      </c>
      <c r="W175" s="25">
        <v>25805.01</v>
      </c>
      <c r="X175" s="25">
        <v>19783.84</v>
      </c>
      <c r="Y175" s="25"/>
      <c r="Z175" s="25"/>
      <c r="AA175" s="25"/>
      <c r="AB175" s="25"/>
      <c r="AC175" s="25"/>
      <c r="AD175" s="25"/>
      <c r="AE175" s="25">
        <v>25805.01</v>
      </c>
      <c r="AF175" s="25">
        <v>25805.01</v>
      </c>
      <c r="AG175" s="25">
        <v>25805.01</v>
      </c>
      <c r="AH175" s="25">
        <v>25805.01</v>
      </c>
      <c r="AI175" s="25">
        <v>25805.01</v>
      </c>
      <c r="AJ175" s="25">
        <v>19783.84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  <c r="AR175" s="43">
        <f>AH175*12</f>
        <v>309660.12</v>
      </c>
      <c r="AS175" s="46">
        <f>AR175/365/K175</f>
        <v>9.7864100866415846</v>
      </c>
    </row>
    <row r="176" spans="1:45" ht="16.5" hidden="1" x14ac:dyDescent="0.15">
      <c r="A176" s="9">
        <v>174</v>
      </c>
      <c r="B176" s="16" t="s">
        <v>42</v>
      </c>
      <c r="C176" s="15" t="s">
        <v>552</v>
      </c>
      <c r="D176" s="15" t="s">
        <v>553</v>
      </c>
      <c r="E176" s="9" t="s">
        <v>554</v>
      </c>
      <c r="F176" s="9" t="s">
        <v>37</v>
      </c>
      <c r="G176" s="9" t="s">
        <v>87</v>
      </c>
      <c r="H176" s="9" t="s">
        <v>46</v>
      </c>
      <c r="I176" s="9" t="s">
        <v>40</v>
      </c>
      <c r="J176" s="9" t="s">
        <v>47</v>
      </c>
      <c r="K176" s="9">
        <v>79.87</v>
      </c>
      <c r="L176" s="20">
        <v>42735</v>
      </c>
      <c r="M176" s="20">
        <v>43639</v>
      </c>
      <c r="N176" s="20">
        <v>43555</v>
      </c>
      <c r="O176" s="21"/>
      <c r="P176" s="20">
        <v>43367</v>
      </c>
      <c r="Q176" s="20">
        <v>43639</v>
      </c>
      <c r="R176" s="24">
        <v>231.53</v>
      </c>
      <c r="S176" s="25">
        <v>12328.2007333333</v>
      </c>
      <c r="T176" s="25">
        <v>12328.2007333333</v>
      </c>
      <c r="U176" s="25">
        <v>12328.2007333333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>
        <v>6164.1003666666702</v>
      </c>
      <c r="AF176" s="25">
        <v>6164.1003666666702</v>
      </c>
      <c r="AG176" s="25">
        <v>6164.1003666666702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</row>
    <row r="177" spans="1:45" ht="16.5" hidden="1" x14ac:dyDescent="0.15">
      <c r="A177" s="9">
        <v>175</v>
      </c>
      <c r="B177" s="9" t="s">
        <v>34</v>
      </c>
      <c r="C177" s="15" t="s">
        <v>555</v>
      </c>
      <c r="D177" s="15" t="s">
        <v>556</v>
      </c>
      <c r="E177" s="9" t="s">
        <v>557</v>
      </c>
      <c r="F177" s="9" t="s">
        <v>37</v>
      </c>
      <c r="G177" s="9" t="s">
        <v>87</v>
      </c>
      <c r="H177" s="9" t="s">
        <v>46</v>
      </c>
      <c r="I177" s="22" t="s">
        <v>40</v>
      </c>
      <c r="J177" s="9" t="s">
        <v>47</v>
      </c>
      <c r="K177" s="9">
        <v>87.04</v>
      </c>
      <c r="L177" s="20">
        <v>43282</v>
      </c>
      <c r="M177" s="20">
        <v>44165</v>
      </c>
      <c r="N177" s="20">
        <v>44165</v>
      </c>
      <c r="O177" s="21">
        <f>R177*K177*6</f>
        <v>104186.88</v>
      </c>
      <c r="P177" s="20">
        <v>43466</v>
      </c>
      <c r="Q177" s="20">
        <v>43830</v>
      </c>
      <c r="R177" s="24">
        <v>199.5</v>
      </c>
      <c r="S177" s="25">
        <v>17364.48</v>
      </c>
      <c r="T177" s="25">
        <v>17364.48</v>
      </c>
      <c r="U177" s="25">
        <v>17364.48</v>
      </c>
      <c r="V177" s="25">
        <v>17364.48</v>
      </c>
      <c r="W177" s="25">
        <v>17364.48</v>
      </c>
      <c r="X177" s="25">
        <v>17364.48</v>
      </c>
      <c r="Y177" s="25">
        <v>17364.48</v>
      </c>
      <c r="Z177" s="25">
        <v>17364.48</v>
      </c>
      <c r="AA177" s="25">
        <v>17364.48</v>
      </c>
      <c r="AB177" s="25">
        <v>17364.48</v>
      </c>
      <c r="AC177" s="25">
        <v>17364.48</v>
      </c>
      <c r="AD177" s="25">
        <v>17364.48</v>
      </c>
      <c r="AE177" s="25">
        <v>17364.48</v>
      </c>
      <c r="AF177" s="25">
        <v>17364.48</v>
      </c>
      <c r="AG177" s="25">
        <v>17364.48</v>
      </c>
      <c r="AH177" s="25">
        <v>17364.48</v>
      </c>
      <c r="AI177" s="25">
        <v>17364.48</v>
      </c>
      <c r="AJ177" s="25">
        <v>17364.48</v>
      </c>
      <c r="AK177" s="25">
        <v>11576.32</v>
      </c>
      <c r="AL177" s="25">
        <v>11576.32</v>
      </c>
      <c r="AM177" s="25">
        <v>11576.32</v>
      </c>
      <c r="AN177" s="25">
        <v>17364.48</v>
      </c>
      <c r="AO177" s="25">
        <v>17364.48</v>
      </c>
      <c r="AP177" s="25">
        <v>17364.48</v>
      </c>
    </row>
    <row r="178" spans="1:45" ht="16.5" hidden="1" x14ac:dyDescent="0.15">
      <c r="A178" s="9">
        <v>176</v>
      </c>
      <c r="B178" s="9" t="s">
        <v>42</v>
      </c>
      <c r="C178" s="15" t="s">
        <v>558</v>
      </c>
      <c r="D178" s="15" t="s">
        <v>559</v>
      </c>
      <c r="E178" s="9" t="s">
        <v>560</v>
      </c>
      <c r="F178" s="9" t="s">
        <v>37</v>
      </c>
      <c r="G178" s="9" t="s">
        <v>87</v>
      </c>
      <c r="H178" s="9" t="s">
        <v>179</v>
      </c>
      <c r="I178" s="9" t="s">
        <v>40</v>
      </c>
      <c r="J178" s="9" t="s">
        <v>41</v>
      </c>
      <c r="K178" s="9">
        <v>108.13</v>
      </c>
      <c r="L178" s="20">
        <v>43374</v>
      </c>
      <c r="M178" s="20">
        <v>43639</v>
      </c>
      <c r="N178" s="20">
        <v>43639</v>
      </c>
      <c r="O178" s="21">
        <f>R178*K178*3</f>
        <v>83562.864000000001</v>
      </c>
      <c r="P178" s="20">
        <v>43367</v>
      </c>
      <c r="Q178" s="20">
        <v>43639</v>
      </c>
      <c r="R178" s="24">
        <v>257.60000000000002</v>
      </c>
      <c r="S178" s="25">
        <v>27854.29</v>
      </c>
      <c r="T178" s="25">
        <v>27854.29</v>
      </c>
      <c r="U178" s="25">
        <v>27854.29</v>
      </c>
      <c r="V178" s="25">
        <v>27854.29</v>
      </c>
      <c r="W178" s="25">
        <v>27854.29</v>
      </c>
      <c r="X178" s="25">
        <v>21354.95</v>
      </c>
      <c r="Y178" s="25"/>
      <c r="Z178" s="25"/>
      <c r="AA178" s="25"/>
      <c r="AB178" s="25"/>
      <c r="AC178" s="25"/>
      <c r="AD178" s="25"/>
      <c r="AE178" s="25">
        <v>27854.29</v>
      </c>
      <c r="AF178" s="25">
        <v>27854.29</v>
      </c>
      <c r="AG178" s="25">
        <v>27854.29</v>
      </c>
      <c r="AH178" s="25">
        <v>27854.29</v>
      </c>
      <c r="AI178" s="25">
        <v>27854.29</v>
      </c>
      <c r="AJ178" s="25">
        <v>21354.95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</row>
    <row r="179" spans="1:45" ht="16.5" x14ac:dyDescent="0.15">
      <c r="A179" s="9">
        <v>177</v>
      </c>
      <c r="B179" s="16" t="s">
        <v>42</v>
      </c>
      <c r="C179" s="15" t="s">
        <v>561</v>
      </c>
      <c r="D179" s="15" t="s">
        <v>562</v>
      </c>
      <c r="E179" s="9" t="s">
        <v>563</v>
      </c>
      <c r="F179" s="9" t="s">
        <v>37</v>
      </c>
      <c r="G179" s="9" t="s">
        <v>87</v>
      </c>
      <c r="H179" s="9" t="s">
        <v>58</v>
      </c>
      <c r="I179" s="9" t="s">
        <v>40</v>
      </c>
      <c r="J179" s="9" t="s">
        <v>53</v>
      </c>
      <c r="K179" s="9">
        <v>179.47</v>
      </c>
      <c r="L179" s="20">
        <v>42917</v>
      </c>
      <c r="M179" s="20">
        <v>43639</v>
      </c>
      <c r="N179" s="20">
        <v>43585</v>
      </c>
      <c r="O179" s="21"/>
      <c r="P179" s="20">
        <v>43282</v>
      </c>
      <c r="Q179" s="20">
        <v>43639</v>
      </c>
      <c r="R179" s="24">
        <v>256.8</v>
      </c>
      <c r="S179" s="25">
        <v>46087.9</v>
      </c>
      <c r="T179" s="25">
        <v>46087.9</v>
      </c>
      <c r="U179" s="25">
        <v>46087.9</v>
      </c>
      <c r="V179" s="25">
        <v>46087.9</v>
      </c>
      <c r="W179" s="25"/>
      <c r="X179" s="25"/>
      <c r="Y179" s="25"/>
      <c r="Z179" s="25"/>
      <c r="AA179" s="25"/>
      <c r="AB179" s="25"/>
      <c r="AC179" s="25"/>
      <c r="AD179" s="25"/>
      <c r="AE179" s="25">
        <v>46087.9</v>
      </c>
      <c r="AF179" s="25">
        <v>46087.9</v>
      </c>
      <c r="AG179" s="25">
        <v>46087.9</v>
      </c>
      <c r="AH179" s="25">
        <v>46087.9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  <c r="AR179" s="43">
        <f t="shared" ref="AR179:AR180" si="23">AH179*12</f>
        <v>553054.80000000005</v>
      </c>
      <c r="AS179" s="46">
        <f t="shared" ref="AS179:AS180" si="24">AR179/365/K179</f>
        <v>8.44274045877855</v>
      </c>
    </row>
    <row r="180" spans="1:45" ht="16.5" x14ac:dyDescent="0.15">
      <c r="A180" s="9">
        <v>178</v>
      </c>
      <c r="B180" s="9" t="s">
        <v>34</v>
      </c>
      <c r="C180" s="15" t="s">
        <v>564</v>
      </c>
      <c r="D180" s="15" t="s">
        <v>565</v>
      </c>
      <c r="E180" s="9" t="s">
        <v>566</v>
      </c>
      <c r="F180" s="9" t="s">
        <v>37</v>
      </c>
      <c r="G180" s="9" t="s">
        <v>87</v>
      </c>
      <c r="H180" s="9" t="s">
        <v>58</v>
      </c>
      <c r="I180" s="9" t="s">
        <v>40</v>
      </c>
      <c r="J180" s="9" t="s">
        <v>53</v>
      </c>
      <c r="K180" s="9">
        <v>199.71</v>
      </c>
      <c r="L180" s="20">
        <v>43191</v>
      </c>
      <c r="M180" s="20">
        <v>44255</v>
      </c>
      <c r="N180" s="20">
        <v>44255</v>
      </c>
      <c r="O180" s="21">
        <f>R180*K180*9</f>
        <v>461569.75200000004</v>
      </c>
      <c r="P180" s="20">
        <v>43556</v>
      </c>
      <c r="Q180" s="20">
        <v>43889</v>
      </c>
      <c r="R180" s="24">
        <v>256.8</v>
      </c>
      <c r="S180" s="25">
        <v>47930.400000000001</v>
      </c>
      <c r="T180" s="25">
        <v>47930.400000000001</v>
      </c>
      <c r="U180" s="25">
        <v>47930.400000000001</v>
      </c>
      <c r="V180" s="25">
        <v>51285.527999999998</v>
      </c>
      <c r="W180" s="25">
        <v>51285.527999999998</v>
      </c>
      <c r="X180" s="25">
        <v>51285.527999999998</v>
      </c>
      <c r="Y180" s="25">
        <v>51285.527999999998</v>
      </c>
      <c r="Z180" s="25">
        <v>51285.527999999998</v>
      </c>
      <c r="AA180" s="25">
        <v>51285.527999999998</v>
      </c>
      <c r="AB180" s="25">
        <v>51285.527999999998</v>
      </c>
      <c r="AC180" s="25">
        <v>51285.527999999998</v>
      </c>
      <c r="AD180" s="25">
        <v>51285.527999999998</v>
      </c>
      <c r="AE180" s="25">
        <v>47930.400000000001</v>
      </c>
      <c r="AF180" s="25">
        <v>47930.400000000001</v>
      </c>
      <c r="AG180" s="25">
        <v>47930.400000000001</v>
      </c>
      <c r="AH180" s="25">
        <v>51285.527999999998</v>
      </c>
      <c r="AI180" s="25">
        <v>51285.527999999998</v>
      </c>
      <c r="AJ180" s="25">
        <v>51285.527999999998</v>
      </c>
      <c r="AK180" s="25">
        <v>51285.527999999998</v>
      </c>
      <c r="AL180" s="25">
        <v>51285.527999999998</v>
      </c>
      <c r="AM180" s="25">
        <v>51285.527999999998</v>
      </c>
      <c r="AN180" s="25">
        <v>51285.527999999998</v>
      </c>
      <c r="AO180" s="25">
        <v>51285.527999999998</v>
      </c>
      <c r="AP180" s="25">
        <v>51285.527999999998</v>
      </c>
      <c r="AR180" s="43">
        <f t="shared" si="23"/>
        <v>615426.33600000001</v>
      </c>
      <c r="AS180" s="46">
        <f t="shared" si="24"/>
        <v>8.4427397260273978</v>
      </c>
    </row>
    <row r="181" spans="1:45" ht="16.5" hidden="1" x14ac:dyDescent="0.15">
      <c r="A181" s="9">
        <v>179</v>
      </c>
      <c r="B181" s="9" t="s">
        <v>42</v>
      </c>
      <c r="C181" s="15" t="s">
        <v>567</v>
      </c>
      <c r="D181" s="15" t="s">
        <v>568</v>
      </c>
      <c r="E181" s="9" t="s">
        <v>569</v>
      </c>
      <c r="F181" s="9" t="s">
        <v>37</v>
      </c>
      <c r="G181" s="9" t="s">
        <v>87</v>
      </c>
      <c r="H181" s="9" t="s">
        <v>39</v>
      </c>
      <c r="I181" s="9" t="s">
        <v>40</v>
      </c>
      <c r="J181" s="9" t="s">
        <v>47</v>
      </c>
      <c r="K181" s="9">
        <v>107.77</v>
      </c>
      <c r="L181" s="20">
        <v>42735</v>
      </c>
      <c r="M181" s="20">
        <v>43639</v>
      </c>
      <c r="N181" s="20">
        <v>43639</v>
      </c>
      <c r="O181" s="21"/>
      <c r="P181" s="20">
        <v>43367</v>
      </c>
      <c r="Q181" s="20">
        <v>43639</v>
      </c>
      <c r="R181" s="24">
        <v>246.15</v>
      </c>
      <c r="S181" s="25">
        <v>26527.59</v>
      </c>
      <c r="T181" s="25">
        <v>26527.59</v>
      </c>
      <c r="U181" s="25">
        <v>26527.59</v>
      </c>
      <c r="V181" s="25">
        <v>26527.59</v>
      </c>
      <c r="W181" s="25">
        <v>26527.59</v>
      </c>
      <c r="X181" s="25">
        <v>20337.82</v>
      </c>
      <c r="Y181" s="25"/>
      <c r="Z181" s="25"/>
      <c r="AA181" s="25"/>
      <c r="AB181" s="25"/>
      <c r="AC181" s="25"/>
      <c r="AD181" s="25"/>
      <c r="AE181" s="25">
        <v>17685.0615</v>
      </c>
      <c r="AF181" s="25">
        <v>17685.0615</v>
      </c>
      <c r="AG181" s="25">
        <v>17685.0615</v>
      </c>
      <c r="AH181" s="25">
        <v>17685.0615</v>
      </c>
      <c r="AI181" s="25">
        <v>17685.0615</v>
      </c>
      <c r="AJ181" s="25">
        <v>11495.291499999999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</row>
    <row r="182" spans="1:45" ht="16.5" hidden="1" x14ac:dyDescent="0.15">
      <c r="A182" s="9">
        <v>180</v>
      </c>
      <c r="B182" s="16" t="s">
        <v>42</v>
      </c>
      <c r="C182" s="15" t="s">
        <v>570</v>
      </c>
      <c r="D182" s="15" t="s">
        <v>571</v>
      </c>
      <c r="E182" s="9" t="s">
        <v>572</v>
      </c>
      <c r="F182" s="9" t="s">
        <v>37</v>
      </c>
      <c r="G182" s="9" t="s">
        <v>87</v>
      </c>
      <c r="H182" s="9" t="s">
        <v>58</v>
      </c>
      <c r="I182" s="9" t="s">
        <v>40</v>
      </c>
      <c r="J182" s="9" t="s">
        <v>47</v>
      </c>
      <c r="K182" s="9">
        <v>192.15</v>
      </c>
      <c r="L182" s="20">
        <v>42637</v>
      </c>
      <c r="M182" s="20">
        <v>43639</v>
      </c>
      <c r="N182" s="20">
        <v>43555</v>
      </c>
      <c r="O182" s="21"/>
      <c r="P182" s="20">
        <v>43367</v>
      </c>
      <c r="Q182" s="20">
        <v>43639</v>
      </c>
      <c r="R182" s="24">
        <v>206.08</v>
      </c>
      <c r="S182" s="25">
        <v>26398.848000000002</v>
      </c>
      <c r="T182" s="25">
        <v>26398.848000000002</v>
      </c>
      <c r="U182" s="25">
        <v>26398.848000000002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>
        <v>13199.424000000001</v>
      </c>
      <c r="AF182" s="25">
        <v>13199.424000000001</v>
      </c>
      <c r="AG182" s="25">
        <v>13199.424000000001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</row>
    <row r="183" spans="1:45" ht="16.5" hidden="1" x14ac:dyDescent="0.15">
      <c r="A183" s="9">
        <v>181</v>
      </c>
      <c r="B183" s="16" t="s">
        <v>42</v>
      </c>
      <c r="C183" s="15" t="s">
        <v>573</v>
      </c>
      <c r="D183" s="17" t="s">
        <v>574</v>
      </c>
      <c r="E183" s="9" t="s">
        <v>575</v>
      </c>
      <c r="F183" s="9" t="s">
        <v>37</v>
      </c>
      <c r="G183" s="9" t="s">
        <v>87</v>
      </c>
      <c r="H183" s="9" t="s">
        <v>39</v>
      </c>
      <c r="I183" s="9" t="s">
        <v>40</v>
      </c>
      <c r="J183" s="9" t="s">
        <v>47</v>
      </c>
      <c r="K183" s="9">
        <v>104.78</v>
      </c>
      <c r="L183" s="20">
        <v>42917</v>
      </c>
      <c r="M183" s="20">
        <v>43639</v>
      </c>
      <c r="N183" s="20">
        <v>43555</v>
      </c>
      <c r="O183" s="21"/>
      <c r="P183" s="20">
        <v>43367</v>
      </c>
      <c r="Q183" s="20">
        <v>43639</v>
      </c>
      <c r="R183" s="24">
        <v>274.77999999999997</v>
      </c>
      <c r="S183" s="25">
        <v>14395.724200000001</v>
      </c>
      <c r="T183" s="25">
        <v>14395.724200000001</v>
      </c>
      <c r="U183" s="25">
        <v>14395.724200000001</v>
      </c>
      <c r="V183" s="25"/>
      <c r="W183" s="25"/>
      <c r="X183" s="25"/>
      <c r="Y183" s="25"/>
      <c r="Z183" s="25"/>
      <c r="AA183" s="25"/>
      <c r="AB183" s="25"/>
      <c r="AC183" s="25"/>
      <c r="AD183" s="25"/>
      <c r="AE183" s="25">
        <v>0.20919999999750899</v>
      </c>
      <c r="AF183" s="25">
        <v>0.20919999999750899</v>
      </c>
      <c r="AG183" s="25">
        <v>0.20919999999750899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</row>
    <row r="184" spans="1:45" ht="16.5" hidden="1" x14ac:dyDescent="0.15">
      <c r="A184" s="9">
        <v>182</v>
      </c>
      <c r="B184" s="16" t="s">
        <v>42</v>
      </c>
      <c r="C184" s="15" t="s">
        <v>576</v>
      </c>
      <c r="D184" s="15" t="s">
        <v>577</v>
      </c>
      <c r="E184" s="9" t="s">
        <v>578</v>
      </c>
      <c r="F184" s="9" t="s">
        <v>37</v>
      </c>
      <c r="G184" s="9" t="s">
        <v>87</v>
      </c>
      <c r="H184" s="9" t="s">
        <v>58</v>
      </c>
      <c r="I184" s="9" t="s">
        <v>102</v>
      </c>
      <c r="J184" s="9" t="s">
        <v>47</v>
      </c>
      <c r="K184" s="9">
        <v>175.42</v>
      </c>
      <c r="L184" s="20">
        <v>43191</v>
      </c>
      <c r="M184" s="20">
        <v>44165</v>
      </c>
      <c r="N184" s="20">
        <v>43555</v>
      </c>
      <c r="O184" s="21">
        <f>R184*K184*9</f>
        <v>253062.64619999999</v>
      </c>
      <c r="P184" s="20">
        <v>43556</v>
      </c>
      <c r="Q184" s="20">
        <v>43921</v>
      </c>
      <c r="R184" s="24">
        <v>160.29</v>
      </c>
      <c r="S184" s="25">
        <v>17518.6106666667</v>
      </c>
      <c r="T184" s="25">
        <v>17518.6106666667</v>
      </c>
      <c r="U184" s="25">
        <v>17518.6106666667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>
        <v>8759.3053333333301</v>
      </c>
      <c r="AF184" s="25">
        <v>8759.3053333333301</v>
      </c>
      <c r="AG184" s="25">
        <v>8759.3053333333301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</row>
    <row r="185" spans="1:45" ht="16.5" hidden="1" x14ac:dyDescent="0.15">
      <c r="A185" s="9">
        <v>183</v>
      </c>
      <c r="B185" s="9" t="s">
        <v>42</v>
      </c>
      <c r="C185" s="15" t="s">
        <v>579</v>
      </c>
      <c r="D185" s="15" t="s">
        <v>580</v>
      </c>
      <c r="E185" s="9" t="s">
        <v>581</v>
      </c>
      <c r="F185" s="9" t="s">
        <v>37</v>
      </c>
      <c r="G185" s="9" t="s">
        <v>87</v>
      </c>
      <c r="H185" s="9" t="s">
        <v>179</v>
      </c>
      <c r="I185" s="9" t="s">
        <v>40</v>
      </c>
      <c r="J185" s="9" t="s">
        <v>41</v>
      </c>
      <c r="K185" s="9">
        <v>215.7</v>
      </c>
      <c r="L185" s="20">
        <v>43282</v>
      </c>
      <c r="M185" s="20">
        <v>43639</v>
      </c>
      <c r="N185" s="20">
        <v>43639</v>
      </c>
      <c r="O185" s="21">
        <f>R185*K185*6</f>
        <v>142685.54999999999</v>
      </c>
      <c r="P185" s="20">
        <v>43367</v>
      </c>
      <c r="Q185" s="20">
        <v>43639</v>
      </c>
      <c r="R185" s="24">
        <v>110.25</v>
      </c>
      <c r="S185" s="25">
        <v>23780.93</v>
      </c>
      <c r="T185" s="25">
        <v>23780.93</v>
      </c>
      <c r="U185" s="25">
        <v>23780.93</v>
      </c>
      <c r="V185" s="25">
        <v>23780.93</v>
      </c>
      <c r="W185" s="25">
        <v>23780.93</v>
      </c>
      <c r="X185" s="25">
        <v>18232.04</v>
      </c>
      <c r="Y185" s="25"/>
      <c r="Z185" s="25"/>
      <c r="AA185" s="25"/>
      <c r="AB185" s="25"/>
      <c r="AC185" s="25"/>
      <c r="AD185" s="25"/>
      <c r="AE185" s="25">
        <v>23780.93</v>
      </c>
      <c r="AF185" s="25">
        <v>23780.93</v>
      </c>
      <c r="AG185" s="25">
        <v>23780.93</v>
      </c>
      <c r="AH185" s="25">
        <v>23780.93</v>
      </c>
      <c r="AI185" s="25">
        <v>23780.93</v>
      </c>
      <c r="AJ185" s="25">
        <v>18232.04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</row>
    <row r="186" spans="1:45" ht="16.5" hidden="1" x14ac:dyDescent="0.15">
      <c r="A186" s="9">
        <v>184</v>
      </c>
      <c r="B186" s="9" t="s">
        <v>34</v>
      </c>
      <c r="C186" s="15" t="s">
        <v>558</v>
      </c>
      <c r="D186" s="15" t="s">
        <v>582</v>
      </c>
      <c r="E186" s="9" t="s">
        <v>583</v>
      </c>
      <c r="F186" s="9" t="s">
        <v>37</v>
      </c>
      <c r="G186" s="9" t="s">
        <v>87</v>
      </c>
      <c r="H186" s="9" t="s">
        <v>58</v>
      </c>
      <c r="I186" s="9" t="s">
        <v>40</v>
      </c>
      <c r="J186" s="9" t="s">
        <v>41</v>
      </c>
      <c r="K186" s="9">
        <v>107.45</v>
      </c>
      <c r="L186" s="20">
        <v>43175</v>
      </c>
      <c r="M186" s="20">
        <v>44165</v>
      </c>
      <c r="N186" s="20">
        <v>44165</v>
      </c>
      <c r="O186" s="21">
        <f>R186*K186*10</f>
        <v>333417.34999999998</v>
      </c>
      <c r="P186" s="20">
        <v>43540</v>
      </c>
      <c r="Q186" s="20">
        <v>43905</v>
      </c>
      <c r="R186" s="24">
        <v>310.3</v>
      </c>
      <c r="S186" s="25">
        <v>31160.5</v>
      </c>
      <c r="T186" s="25">
        <v>31160.5</v>
      </c>
      <c r="U186" s="25">
        <v>32323.825333333301</v>
      </c>
      <c r="V186" s="25">
        <v>33341.735000000001</v>
      </c>
      <c r="W186" s="25">
        <v>33341.735000000001</v>
      </c>
      <c r="X186" s="25">
        <v>33341.735000000001</v>
      </c>
      <c r="Y186" s="25">
        <v>33341.735000000001</v>
      </c>
      <c r="Z186" s="25">
        <v>33341.735000000001</v>
      </c>
      <c r="AA186" s="25">
        <v>33341.735000000001</v>
      </c>
      <c r="AB186" s="25">
        <v>33341.735000000001</v>
      </c>
      <c r="AC186" s="25">
        <v>33341.735000000001</v>
      </c>
      <c r="AD186" s="25">
        <v>33341.735000000001</v>
      </c>
      <c r="AE186" s="25">
        <v>31160.5</v>
      </c>
      <c r="AF186" s="25">
        <v>31160.5</v>
      </c>
      <c r="AG186" s="25">
        <v>32323.825333333301</v>
      </c>
      <c r="AH186" s="25">
        <v>33341.735000000001</v>
      </c>
      <c r="AI186" s="25">
        <v>33341.735000000001</v>
      </c>
      <c r="AJ186" s="25">
        <v>33341.735000000001</v>
      </c>
      <c r="AK186" s="25">
        <v>33341.735000000001</v>
      </c>
      <c r="AL186" s="25">
        <v>33341.735000000001</v>
      </c>
      <c r="AM186" s="25">
        <v>33341.735000000001</v>
      </c>
      <c r="AN186" s="25">
        <v>33341.735000000001</v>
      </c>
      <c r="AO186" s="25">
        <v>33341.735000000001</v>
      </c>
      <c r="AP186" s="25">
        <v>33341.735000000001</v>
      </c>
    </row>
    <row r="187" spans="1:45" ht="16.5" hidden="1" x14ac:dyDescent="0.15">
      <c r="A187" s="9">
        <v>185</v>
      </c>
      <c r="B187" s="9" t="s">
        <v>34</v>
      </c>
      <c r="C187" s="15" t="s">
        <v>584</v>
      </c>
      <c r="D187" s="15" t="s">
        <v>585</v>
      </c>
      <c r="E187" s="9" t="s">
        <v>586</v>
      </c>
      <c r="F187" s="9" t="s">
        <v>37</v>
      </c>
      <c r="G187" s="9" t="s">
        <v>87</v>
      </c>
      <c r="H187" s="9" t="s">
        <v>39</v>
      </c>
      <c r="I187" s="9" t="s">
        <v>40</v>
      </c>
      <c r="J187" s="9" t="s">
        <v>41</v>
      </c>
      <c r="K187" s="9">
        <v>1004.77</v>
      </c>
      <c r="L187" s="20">
        <v>43070</v>
      </c>
      <c r="M187" s="20">
        <v>44895</v>
      </c>
      <c r="N187" s="20">
        <v>44895</v>
      </c>
      <c r="O187" s="21"/>
      <c r="P187" s="20">
        <v>43435</v>
      </c>
      <c r="Q187" s="20">
        <v>43799</v>
      </c>
      <c r="R187" s="24">
        <v>73.5</v>
      </c>
      <c r="S187" s="25">
        <v>73850.600000000006</v>
      </c>
      <c r="T187" s="25">
        <v>73850.600000000006</v>
      </c>
      <c r="U187" s="25">
        <v>73850.600000000006</v>
      </c>
      <c r="V187" s="25">
        <v>73850.600000000006</v>
      </c>
      <c r="W187" s="25">
        <v>73850.600000000006</v>
      </c>
      <c r="X187" s="25">
        <v>73850.600000000006</v>
      </c>
      <c r="Y187" s="25">
        <v>73850.600000000006</v>
      </c>
      <c r="Z187" s="25">
        <v>73850.600000000006</v>
      </c>
      <c r="AA187" s="25">
        <v>73850.600000000006</v>
      </c>
      <c r="AB187" s="25">
        <v>73850.600000000006</v>
      </c>
      <c r="AC187" s="25">
        <v>73850.600000000006</v>
      </c>
      <c r="AD187" s="25">
        <v>77548.1486</v>
      </c>
      <c r="AE187" s="25">
        <v>73850.600000000006</v>
      </c>
      <c r="AF187" s="25">
        <v>73850.600000000006</v>
      </c>
      <c r="AG187" s="25">
        <v>73850.600000000006</v>
      </c>
      <c r="AH187" s="25">
        <v>73850.600000000006</v>
      </c>
      <c r="AI187" s="25">
        <v>73850.600000000006</v>
      </c>
      <c r="AJ187" s="25">
        <v>73850.600000000006</v>
      </c>
      <c r="AK187" s="25">
        <v>73850.600000000006</v>
      </c>
      <c r="AL187" s="25">
        <v>73850.600000000006</v>
      </c>
      <c r="AM187" s="25">
        <v>73850.600000000006</v>
      </c>
      <c r="AN187" s="25">
        <v>73850.600000000006</v>
      </c>
      <c r="AO187" s="25">
        <v>73850.600000000006</v>
      </c>
      <c r="AP187" s="25">
        <v>77548.1486</v>
      </c>
    </row>
    <row r="188" spans="1:45" ht="16.5" hidden="1" x14ac:dyDescent="0.15">
      <c r="A188" s="9">
        <v>186</v>
      </c>
      <c r="B188" s="16" t="s">
        <v>42</v>
      </c>
      <c r="C188" s="15" t="s">
        <v>587</v>
      </c>
      <c r="D188" s="15" t="s">
        <v>588</v>
      </c>
      <c r="E188" s="9" t="s">
        <v>589</v>
      </c>
      <c r="F188" s="9" t="s">
        <v>37</v>
      </c>
      <c r="G188" s="9" t="s">
        <v>87</v>
      </c>
      <c r="H188" s="9" t="s">
        <v>58</v>
      </c>
      <c r="I188" s="9" t="s">
        <v>102</v>
      </c>
      <c r="J188" s="9" t="s">
        <v>41</v>
      </c>
      <c r="K188" s="9">
        <v>164.25</v>
      </c>
      <c r="L188" s="20">
        <v>42637</v>
      </c>
      <c r="M188" s="20">
        <v>43639</v>
      </c>
      <c r="N188" s="20">
        <v>43555</v>
      </c>
      <c r="O188" s="21"/>
      <c r="P188" s="20">
        <v>43367</v>
      </c>
      <c r="Q188" s="20">
        <v>43639</v>
      </c>
      <c r="R188" s="24">
        <v>257.60000000000002</v>
      </c>
      <c r="S188" s="25">
        <v>42310.8</v>
      </c>
      <c r="T188" s="25">
        <v>42310.8</v>
      </c>
      <c r="U188" s="25">
        <v>42310.8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>
        <v>42310.8</v>
      </c>
      <c r="AF188" s="25">
        <v>42310.8</v>
      </c>
      <c r="AG188" s="25">
        <v>42310.8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0</v>
      </c>
    </row>
    <row r="189" spans="1:45" ht="16.5" x14ac:dyDescent="0.15">
      <c r="A189" s="9">
        <v>187</v>
      </c>
      <c r="B189" s="9" t="s">
        <v>42</v>
      </c>
      <c r="C189" s="15" t="s">
        <v>417</v>
      </c>
      <c r="D189" s="15" t="s">
        <v>590</v>
      </c>
      <c r="E189" s="9" t="s">
        <v>591</v>
      </c>
      <c r="F189" s="9" t="s">
        <v>37</v>
      </c>
      <c r="G189" s="9" t="s">
        <v>87</v>
      </c>
      <c r="H189" s="9" t="s">
        <v>39</v>
      </c>
      <c r="I189" s="9" t="s">
        <v>40</v>
      </c>
      <c r="J189" s="9" t="s">
        <v>53</v>
      </c>
      <c r="K189" s="9">
        <v>103.82</v>
      </c>
      <c r="L189" s="20">
        <v>42637</v>
      </c>
      <c r="M189" s="20">
        <v>43639</v>
      </c>
      <c r="N189" s="20">
        <v>43639</v>
      </c>
      <c r="O189" s="21"/>
      <c r="P189" s="20">
        <v>43367</v>
      </c>
      <c r="Q189" s="20">
        <v>43639</v>
      </c>
      <c r="R189" s="24">
        <v>303.39999999999998</v>
      </c>
      <c r="S189" s="25">
        <v>31498.99</v>
      </c>
      <c r="T189" s="25">
        <v>31498.99</v>
      </c>
      <c r="U189" s="25">
        <v>31498.99</v>
      </c>
      <c r="V189" s="25">
        <v>31498.99</v>
      </c>
      <c r="W189" s="25">
        <v>31498.99</v>
      </c>
      <c r="X189" s="25">
        <v>24149.22</v>
      </c>
      <c r="Y189" s="25"/>
      <c r="Z189" s="25"/>
      <c r="AA189" s="25"/>
      <c r="AB189" s="25"/>
      <c r="AC189" s="25"/>
      <c r="AD189" s="25"/>
      <c r="AE189" s="25">
        <v>31498.99</v>
      </c>
      <c r="AF189" s="25">
        <v>31498.99</v>
      </c>
      <c r="AG189" s="25">
        <v>31498.99</v>
      </c>
      <c r="AH189" s="25">
        <v>31498.99</v>
      </c>
      <c r="AI189" s="25">
        <v>31498.99</v>
      </c>
      <c r="AJ189" s="25">
        <v>24149.22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  <c r="AR189" s="43">
        <f>AH189*12</f>
        <v>377987.88</v>
      </c>
      <c r="AS189" s="46">
        <f>AR189/365/K189</f>
        <v>9.9747951538885804</v>
      </c>
    </row>
    <row r="190" spans="1:45" ht="16.5" hidden="1" x14ac:dyDescent="0.15">
      <c r="A190" s="9">
        <v>188</v>
      </c>
      <c r="B190" s="9" t="s">
        <v>42</v>
      </c>
      <c r="C190" s="15" t="s">
        <v>592</v>
      </c>
      <c r="D190" s="15" t="s">
        <v>593</v>
      </c>
      <c r="E190" s="9" t="s">
        <v>594</v>
      </c>
      <c r="F190" s="9" t="s">
        <v>37</v>
      </c>
      <c r="G190" s="9" t="s">
        <v>87</v>
      </c>
      <c r="H190" s="9" t="s">
        <v>46</v>
      </c>
      <c r="I190" s="9" t="s">
        <v>102</v>
      </c>
      <c r="J190" s="9" t="s">
        <v>64</v>
      </c>
      <c r="K190" s="9">
        <v>194.02</v>
      </c>
      <c r="L190" s="20">
        <v>42637</v>
      </c>
      <c r="M190" s="20">
        <v>43639</v>
      </c>
      <c r="N190" s="20">
        <v>43639</v>
      </c>
      <c r="O190" s="21"/>
      <c r="P190" s="20">
        <v>43367</v>
      </c>
      <c r="Q190" s="20">
        <v>43639</v>
      </c>
      <c r="R190" s="24">
        <v>165.38</v>
      </c>
      <c r="S190" s="25">
        <v>32087.027600000001</v>
      </c>
      <c r="T190" s="25">
        <v>32087.027600000001</v>
      </c>
      <c r="U190" s="25">
        <v>32087.027600000001</v>
      </c>
      <c r="V190" s="25">
        <v>32087.027600000001</v>
      </c>
      <c r="W190" s="25">
        <v>32087.027600000001</v>
      </c>
      <c r="X190" s="25">
        <v>24600.0544933333</v>
      </c>
      <c r="Y190" s="25"/>
      <c r="Z190" s="25"/>
      <c r="AA190" s="25"/>
      <c r="AB190" s="25"/>
      <c r="AC190" s="25"/>
      <c r="AD190" s="25"/>
      <c r="AE190" s="25">
        <v>26739.189666666702</v>
      </c>
      <c r="AF190" s="25">
        <v>26739.189666666702</v>
      </c>
      <c r="AG190" s="25">
        <v>26739.189666666702</v>
      </c>
      <c r="AH190" s="25">
        <v>32087.027600000001</v>
      </c>
      <c r="AI190" s="25">
        <v>32087.027600000001</v>
      </c>
      <c r="AJ190" s="25">
        <v>24600.0544933333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</row>
    <row r="191" spans="1:45" ht="16.5" hidden="1" x14ac:dyDescent="0.15">
      <c r="A191" s="9">
        <v>189</v>
      </c>
      <c r="B191" s="9" t="s">
        <v>42</v>
      </c>
      <c r="C191" s="15" t="s">
        <v>595</v>
      </c>
      <c r="D191" s="15" t="s">
        <v>596</v>
      </c>
      <c r="E191" s="9" t="s">
        <v>597</v>
      </c>
      <c r="F191" s="9" t="s">
        <v>37</v>
      </c>
      <c r="G191" s="9" t="s">
        <v>87</v>
      </c>
      <c r="H191" s="9" t="s">
        <v>39</v>
      </c>
      <c r="I191" s="9" t="s">
        <v>40</v>
      </c>
      <c r="J191" s="9" t="s">
        <v>47</v>
      </c>
      <c r="K191" s="9">
        <v>104.78</v>
      </c>
      <c r="L191" s="20">
        <v>42735</v>
      </c>
      <c r="M191" s="20">
        <v>43639</v>
      </c>
      <c r="N191" s="20">
        <v>43639</v>
      </c>
      <c r="O191" s="21"/>
      <c r="P191" s="20">
        <v>43367</v>
      </c>
      <c r="Q191" s="20">
        <v>43639</v>
      </c>
      <c r="R191" s="24">
        <v>246.15</v>
      </c>
      <c r="S191" s="25">
        <v>25791.599999999999</v>
      </c>
      <c r="T191" s="25">
        <v>25791.599999999999</v>
      </c>
      <c r="U191" s="25">
        <v>25791.599999999999</v>
      </c>
      <c r="V191" s="25">
        <v>25791.599999999999</v>
      </c>
      <c r="W191" s="25">
        <v>25791.599999999999</v>
      </c>
      <c r="X191" s="25">
        <v>19773.560000000001</v>
      </c>
      <c r="Y191" s="25"/>
      <c r="Z191" s="25"/>
      <c r="AA191" s="25"/>
      <c r="AB191" s="25"/>
      <c r="AC191" s="25"/>
      <c r="AD191" s="25"/>
      <c r="AE191" s="25">
        <v>17194.401000000002</v>
      </c>
      <c r="AF191" s="25">
        <v>17194.401000000002</v>
      </c>
      <c r="AG191" s="25">
        <v>17194.401000000002</v>
      </c>
      <c r="AH191" s="25">
        <v>17194.401000000002</v>
      </c>
      <c r="AI191" s="25">
        <v>17194.401000000002</v>
      </c>
      <c r="AJ191" s="25">
        <v>11176.361000000001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</row>
    <row r="192" spans="1:45" ht="16.5" hidden="1" x14ac:dyDescent="0.15">
      <c r="A192" s="9">
        <v>190</v>
      </c>
      <c r="B192" s="16" t="s">
        <v>42</v>
      </c>
      <c r="C192" s="15" t="s">
        <v>598</v>
      </c>
      <c r="D192" s="15" t="s">
        <v>599</v>
      </c>
      <c r="E192" s="9" t="s">
        <v>600</v>
      </c>
      <c r="F192" s="9" t="s">
        <v>37</v>
      </c>
      <c r="G192" s="9" t="s">
        <v>87</v>
      </c>
      <c r="H192" s="9" t="s">
        <v>46</v>
      </c>
      <c r="I192" s="9" t="s">
        <v>40</v>
      </c>
      <c r="J192" s="9" t="s">
        <v>47</v>
      </c>
      <c r="K192" s="9">
        <v>110.79</v>
      </c>
      <c r="L192" s="20">
        <v>42917</v>
      </c>
      <c r="M192" s="20">
        <v>43639</v>
      </c>
      <c r="N192" s="20">
        <v>43555</v>
      </c>
      <c r="O192" s="21"/>
      <c r="P192" s="20">
        <v>43282</v>
      </c>
      <c r="Q192" s="20">
        <v>43639</v>
      </c>
      <c r="R192" s="24">
        <v>189</v>
      </c>
      <c r="S192" s="25">
        <v>10469.655000000001</v>
      </c>
      <c r="T192" s="25">
        <v>10469.655000000001</v>
      </c>
      <c r="U192" s="25">
        <v>10469.655000000001</v>
      </c>
      <c r="V192" s="25"/>
      <c r="W192" s="25"/>
      <c r="X192" s="25"/>
      <c r="Y192" s="25"/>
      <c r="Z192" s="25"/>
      <c r="AA192" s="25"/>
      <c r="AB192" s="25"/>
      <c r="AC192" s="25"/>
      <c r="AD192" s="25"/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</row>
    <row r="193" spans="1:42" ht="16.5" hidden="1" x14ac:dyDescent="0.15">
      <c r="A193" s="9">
        <v>191</v>
      </c>
      <c r="B193" s="9" t="s">
        <v>34</v>
      </c>
      <c r="C193" s="15" t="s">
        <v>601</v>
      </c>
      <c r="D193" s="15" t="s">
        <v>602</v>
      </c>
      <c r="E193" s="9" t="s">
        <v>603</v>
      </c>
      <c r="F193" s="9" t="s">
        <v>37</v>
      </c>
      <c r="G193" s="9" t="s">
        <v>87</v>
      </c>
      <c r="H193" s="9" t="s">
        <v>46</v>
      </c>
      <c r="I193" s="22" t="s">
        <v>102</v>
      </c>
      <c r="J193" s="9" t="s">
        <v>64</v>
      </c>
      <c r="K193" s="9">
        <v>513.91999999999996</v>
      </c>
      <c r="L193" s="20">
        <v>42637</v>
      </c>
      <c r="M193" s="20">
        <v>44309</v>
      </c>
      <c r="N193" s="20">
        <v>44309</v>
      </c>
      <c r="O193" s="21"/>
      <c r="P193" s="20">
        <v>43367</v>
      </c>
      <c r="Q193" s="20">
        <v>43731</v>
      </c>
      <c r="R193" s="24">
        <v>110.25</v>
      </c>
      <c r="S193" s="25">
        <v>56659.68</v>
      </c>
      <c r="T193" s="25">
        <v>56659.68</v>
      </c>
      <c r="U193" s="25">
        <v>56659.68</v>
      </c>
      <c r="V193" s="25">
        <v>56659.68</v>
      </c>
      <c r="W193" s="25">
        <v>56659.68</v>
      </c>
      <c r="X193" s="25">
        <v>56659.68</v>
      </c>
      <c r="Y193" s="25">
        <v>56659.68</v>
      </c>
      <c r="Z193" s="25">
        <v>56659.68</v>
      </c>
      <c r="AA193" s="25">
        <v>57320.41</v>
      </c>
      <c r="AB193" s="25">
        <v>59491.38</v>
      </c>
      <c r="AC193" s="25">
        <v>59491.38</v>
      </c>
      <c r="AD193" s="25">
        <v>59491.38</v>
      </c>
      <c r="AE193" s="25">
        <v>56659.68</v>
      </c>
      <c r="AF193" s="25">
        <v>56659.68</v>
      </c>
      <c r="AG193" s="25">
        <v>56659.68</v>
      </c>
      <c r="AH193" s="25">
        <v>47216.4</v>
      </c>
      <c r="AI193" s="25">
        <v>47216.4</v>
      </c>
      <c r="AJ193" s="25">
        <v>47216.4</v>
      </c>
      <c r="AK193" s="25">
        <v>37773.120000000003</v>
      </c>
      <c r="AL193" s="25">
        <v>47216.4</v>
      </c>
      <c r="AM193" s="25">
        <v>57320.41</v>
      </c>
      <c r="AN193" s="25">
        <v>59491.38</v>
      </c>
      <c r="AO193" s="25">
        <v>59491.38</v>
      </c>
      <c r="AP193" s="25">
        <v>59491.38</v>
      </c>
    </row>
    <row r="194" spans="1:42" ht="16.5" hidden="1" x14ac:dyDescent="0.15">
      <c r="A194" s="9">
        <v>192</v>
      </c>
      <c r="B194" s="9" t="s">
        <v>34</v>
      </c>
      <c r="C194" s="15" t="s">
        <v>604</v>
      </c>
      <c r="D194" s="15" t="s">
        <v>605</v>
      </c>
      <c r="E194" s="9" t="s">
        <v>606</v>
      </c>
      <c r="F194" s="9" t="s">
        <v>537</v>
      </c>
      <c r="G194" s="9" t="s">
        <v>87</v>
      </c>
      <c r="H194" s="9" t="s">
        <v>122</v>
      </c>
      <c r="I194" s="9" t="s">
        <v>40</v>
      </c>
      <c r="J194" s="9" t="s">
        <v>47</v>
      </c>
      <c r="K194" s="9">
        <v>1452.9</v>
      </c>
      <c r="L194" s="20">
        <v>42907</v>
      </c>
      <c r="M194" s="20">
        <v>45558</v>
      </c>
      <c r="N194" s="20">
        <v>45558</v>
      </c>
      <c r="O194" s="21"/>
      <c r="P194" s="20">
        <v>43272</v>
      </c>
      <c r="Q194" s="20">
        <v>43636</v>
      </c>
      <c r="R194" s="24">
        <v>33.17</v>
      </c>
      <c r="S194" s="25">
        <v>48192.692999999999</v>
      </c>
      <c r="T194" s="25">
        <v>48192.692999999999</v>
      </c>
      <c r="U194" s="25">
        <v>48192.692999999999</v>
      </c>
      <c r="V194" s="25">
        <v>48192.692999999999</v>
      </c>
      <c r="W194" s="25">
        <v>48192.692999999999</v>
      </c>
      <c r="X194" s="25">
        <v>49317.189169999998</v>
      </c>
      <c r="Y194" s="25">
        <v>51566.18</v>
      </c>
      <c r="Z194" s="25">
        <v>51566.18</v>
      </c>
      <c r="AA194" s="25">
        <v>51566.18</v>
      </c>
      <c r="AB194" s="25">
        <v>51566.18</v>
      </c>
      <c r="AC194" s="25">
        <v>51566.18</v>
      </c>
      <c r="AD194" s="25">
        <v>51566.18</v>
      </c>
      <c r="AE194" s="25">
        <v>32128.462</v>
      </c>
      <c r="AF194" s="25">
        <v>32128.462</v>
      </c>
      <c r="AG194" s="25">
        <v>32128.462</v>
      </c>
      <c r="AH194" s="25">
        <v>40160.577499999999</v>
      </c>
      <c r="AI194" s="25">
        <v>48192.692999999999</v>
      </c>
      <c r="AJ194" s="25">
        <v>49317.189169999998</v>
      </c>
      <c r="AK194" s="25">
        <v>43534.0645</v>
      </c>
      <c r="AL194" s="25">
        <v>51566.18</v>
      </c>
      <c r="AM194" s="25">
        <v>51566.18</v>
      </c>
      <c r="AN194" s="25">
        <v>51566.18</v>
      </c>
      <c r="AO194" s="25">
        <v>51566.18</v>
      </c>
      <c r="AP194" s="25">
        <v>51566.18</v>
      </c>
    </row>
    <row r="195" spans="1:42" ht="16.5" hidden="1" x14ac:dyDescent="0.15">
      <c r="A195" s="9">
        <v>193</v>
      </c>
      <c r="B195" s="9" t="s">
        <v>34</v>
      </c>
      <c r="C195" s="15" t="s">
        <v>607</v>
      </c>
      <c r="D195" s="15" t="s">
        <v>608</v>
      </c>
      <c r="E195" s="9" t="s">
        <v>609</v>
      </c>
      <c r="F195" s="9" t="s">
        <v>37</v>
      </c>
      <c r="G195" s="9" t="s">
        <v>87</v>
      </c>
      <c r="H195" s="9" t="s">
        <v>46</v>
      </c>
      <c r="I195" s="9" t="s">
        <v>40</v>
      </c>
      <c r="J195" s="9" t="s">
        <v>47</v>
      </c>
      <c r="K195" s="9">
        <v>92.35</v>
      </c>
      <c r="L195" s="20">
        <v>43102</v>
      </c>
      <c r="M195" s="20">
        <v>44135</v>
      </c>
      <c r="N195" s="20">
        <v>44135</v>
      </c>
      <c r="O195" s="21">
        <f>R195*K195*12</f>
        <v>244358.09999999998</v>
      </c>
      <c r="P195" s="20">
        <v>43467</v>
      </c>
      <c r="Q195" s="20">
        <v>43831</v>
      </c>
      <c r="R195" s="24">
        <v>220.5</v>
      </c>
      <c r="S195" s="25">
        <v>20363.18</v>
      </c>
      <c r="T195" s="25">
        <v>20363.18</v>
      </c>
      <c r="U195" s="25">
        <v>20363.18</v>
      </c>
      <c r="V195" s="25">
        <v>20363.18</v>
      </c>
      <c r="W195" s="25">
        <v>20363.18</v>
      </c>
      <c r="X195" s="25">
        <v>20363.18</v>
      </c>
      <c r="Y195" s="25">
        <v>20363.18</v>
      </c>
      <c r="Z195" s="25">
        <v>20363.18</v>
      </c>
      <c r="AA195" s="25">
        <v>20363.18</v>
      </c>
      <c r="AB195" s="25">
        <v>20363.18</v>
      </c>
      <c r="AC195" s="25">
        <v>20363.18</v>
      </c>
      <c r="AD195" s="25">
        <v>20363.18</v>
      </c>
      <c r="AE195" s="25">
        <v>20363.18</v>
      </c>
      <c r="AF195" s="25">
        <v>20363.18</v>
      </c>
      <c r="AG195" s="25">
        <v>20363.18</v>
      </c>
      <c r="AH195" s="25">
        <v>20363.18</v>
      </c>
      <c r="AI195" s="25">
        <v>20363.18</v>
      </c>
      <c r="AJ195" s="25">
        <v>20363.18</v>
      </c>
      <c r="AK195" s="25">
        <v>20363.18</v>
      </c>
      <c r="AL195" s="25">
        <v>20363.18</v>
      </c>
      <c r="AM195" s="25">
        <v>20363.18</v>
      </c>
      <c r="AN195" s="25">
        <v>20363.18</v>
      </c>
      <c r="AO195" s="25">
        <v>20363.18</v>
      </c>
      <c r="AP195" s="25">
        <v>20363.18</v>
      </c>
    </row>
    <row r="196" spans="1:42" ht="16.5" hidden="1" x14ac:dyDescent="0.15">
      <c r="A196" s="9">
        <v>194</v>
      </c>
      <c r="B196" s="9" t="s">
        <v>34</v>
      </c>
      <c r="C196" s="15" t="s">
        <v>610</v>
      </c>
      <c r="D196" s="15" t="s">
        <v>611</v>
      </c>
      <c r="E196" s="9" t="s">
        <v>612</v>
      </c>
      <c r="F196" s="9" t="s">
        <v>37</v>
      </c>
      <c r="G196" s="9" t="s">
        <v>87</v>
      </c>
      <c r="H196" s="9" t="s">
        <v>122</v>
      </c>
      <c r="I196" s="9" t="s">
        <v>40</v>
      </c>
      <c r="J196" s="9" t="s">
        <v>47</v>
      </c>
      <c r="K196" s="9">
        <v>89.49</v>
      </c>
      <c r="L196" s="20">
        <v>43191</v>
      </c>
      <c r="M196" s="20">
        <v>44165</v>
      </c>
      <c r="N196" s="20">
        <v>44165</v>
      </c>
      <c r="O196" s="21">
        <f>R196*K196*9</f>
        <v>143765.685</v>
      </c>
      <c r="P196" s="20">
        <v>43556</v>
      </c>
      <c r="Q196" s="20">
        <v>43921</v>
      </c>
      <c r="R196" s="24">
        <v>178.5</v>
      </c>
      <c r="S196" s="25">
        <v>15213.3</v>
      </c>
      <c r="T196" s="25">
        <v>15213.3</v>
      </c>
      <c r="U196" s="25">
        <v>15213.3</v>
      </c>
      <c r="V196" s="25">
        <v>15973.965</v>
      </c>
      <c r="W196" s="25">
        <v>15973.965</v>
      </c>
      <c r="X196" s="25">
        <v>15973.965</v>
      </c>
      <c r="Y196" s="25">
        <v>15973.965</v>
      </c>
      <c r="Z196" s="25">
        <v>15973.965</v>
      </c>
      <c r="AA196" s="25">
        <v>15973.965</v>
      </c>
      <c r="AB196" s="25">
        <v>15973.965</v>
      </c>
      <c r="AC196" s="25">
        <v>15973.965</v>
      </c>
      <c r="AD196" s="25">
        <v>15973.965</v>
      </c>
      <c r="AE196" s="25">
        <v>7606.65</v>
      </c>
      <c r="AF196" s="25">
        <v>7606.65</v>
      </c>
      <c r="AG196" s="25">
        <v>7606.65</v>
      </c>
      <c r="AH196" s="25">
        <v>10902.865</v>
      </c>
      <c r="AI196" s="25">
        <v>10902.865</v>
      </c>
      <c r="AJ196" s="25">
        <v>10902.865</v>
      </c>
      <c r="AK196" s="25">
        <v>10649.31</v>
      </c>
      <c r="AL196" s="25">
        <v>10649.31</v>
      </c>
      <c r="AM196" s="25">
        <v>10649.31</v>
      </c>
      <c r="AN196" s="25">
        <v>15973.965</v>
      </c>
      <c r="AO196" s="25">
        <v>15973.965</v>
      </c>
      <c r="AP196" s="25">
        <v>15973.965</v>
      </c>
    </row>
    <row r="197" spans="1:42" ht="16.5" hidden="1" x14ac:dyDescent="0.15">
      <c r="A197" s="9">
        <v>195</v>
      </c>
      <c r="B197" s="9" t="s">
        <v>34</v>
      </c>
      <c r="C197" s="15" t="s">
        <v>613</v>
      </c>
      <c r="D197" s="15" t="s">
        <v>614</v>
      </c>
      <c r="E197" s="9" t="s">
        <v>615</v>
      </c>
      <c r="F197" s="9" t="s">
        <v>37</v>
      </c>
      <c r="G197" s="9" t="s">
        <v>87</v>
      </c>
      <c r="H197" s="9" t="s">
        <v>122</v>
      </c>
      <c r="I197" s="9" t="s">
        <v>102</v>
      </c>
      <c r="J197" s="9" t="s">
        <v>41</v>
      </c>
      <c r="K197" s="9">
        <v>382.64</v>
      </c>
      <c r="L197" s="20">
        <v>43221</v>
      </c>
      <c r="M197" s="20">
        <v>46142</v>
      </c>
      <c r="N197" s="20">
        <v>46142</v>
      </c>
      <c r="O197" s="21">
        <f>R197*K197*8</f>
        <v>229584</v>
      </c>
      <c r="P197" s="20">
        <v>43586</v>
      </c>
      <c r="Q197" s="20">
        <v>43951</v>
      </c>
      <c r="R197" s="24">
        <v>75</v>
      </c>
      <c r="S197" s="25">
        <v>28698</v>
      </c>
      <c r="T197" s="25">
        <v>28698</v>
      </c>
      <c r="U197" s="25">
        <v>28698</v>
      </c>
      <c r="V197" s="25">
        <v>28698</v>
      </c>
      <c r="W197" s="25">
        <v>28698</v>
      </c>
      <c r="X197" s="25">
        <v>28698</v>
      </c>
      <c r="Y197" s="25">
        <v>28698</v>
      </c>
      <c r="Z197" s="25">
        <v>28698</v>
      </c>
      <c r="AA197" s="25">
        <v>28698</v>
      </c>
      <c r="AB197" s="25">
        <v>28698</v>
      </c>
      <c r="AC197" s="25">
        <v>28698</v>
      </c>
      <c r="AD197" s="25">
        <v>28698</v>
      </c>
      <c r="AE197" s="25">
        <v>19132</v>
      </c>
      <c r="AF197" s="25">
        <v>19132</v>
      </c>
      <c r="AG197" s="25">
        <v>19132</v>
      </c>
      <c r="AH197" s="25">
        <v>19132</v>
      </c>
      <c r="AI197" s="25">
        <v>19132</v>
      </c>
      <c r="AJ197" s="25">
        <v>19132</v>
      </c>
      <c r="AK197" s="25">
        <v>19132</v>
      </c>
      <c r="AL197" s="25">
        <v>19132</v>
      </c>
      <c r="AM197" s="25">
        <v>19132</v>
      </c>
      <c r="AN197" s="25">
        <v>19132</v>
      </c>
      <c r="AO197" s="25">
        <v>19132</v>
      </c>
      <c r="AP197" s="25">
        <v>19132</v>
      </c>
    </row>
    <row r="198" spans="1:42" ht="16.5" hidden="1" x14ac:dyDescent="0.15">
      <c r="A198" s="9">
        <v>196</v>
      </c>
      <c r="B198" s="9" t="s">
        <v>34</v>
      </c>
      <c r="C198" s="15" t="s">
        <v>616</v>
      </c>
      <c r="D198" s="15" t="s">
        <v>617</v>
      </c>
      <c r="E198" s="9" t="s">
        <v>618</v>
      </c>
      <c r="F198" s="9" t="s">
        <v>37</v>
      </c>
      <c r="G198" s="9" t="s">
        <v>87</v>
      </c>
      <c r="H198" s="9" t="s">
        <v>46</v>
      </c>
      <c r="I198" s="9" t="s">
        <v>102</v>
      </c>
      <c r="J198" s="9" t="s">
        <v>41</v>
      </c>
      <c r="K198" s="9">
        <v>90</v>
      </c>
      <c r="L198" s="20">
        <v>43221</v>
      </c>
      <c r="M198" s="20">
        <v>46142</v>
      </c>
      <c r="N198" s="20">
        <v>46142</v>
      </c>
      <c r="O198" s="21">
        <f>R198*K198*8</f>
        <v>54000</v>
      </c>
      <c r="P198" s="20">
        <v>43586</v>
      </c>
      <c r="Q198" s="20">
        <v>43951</v>
      </c>
      <c r="R198" s="24">
        <v>75</v>
      </c>
      <c r="S198" s="25">
        <v>6750</v>
      </c>
      <c r="T198" s="25">
        <v>6750</v>
      </c>
      <c r="U198" s="25">
        <v>6750</v>
      </c>
      <c r="V198" s="25">
        <v>6750</v>
      </c>
      <c r="W198" s="25">
        <v>6750</v>
      </c>
      <c r="X198" s="25">
        <v>6750</v>
      </c>
      <c r="Y198" s="25">
        <v>6750</v>
      </c>
      <c r="Z198" s="25">
        <v>6750</v>
      </c>
      <c r="AA198" s="25">
        <v>6750</v>
      </c>
      <c r="AB198" s="25">
        <v>6750</v>
      </c>
      <c r="AC198" s="25">
        <v>6750</v>
      </c>
      <c r="AD198" s="25">
        <v>6750</v>
      </c>
      <c r="AE198" s="25">
        <v>4500</v>
      </c>
      <c r="AF198" s="25">
        <v>4500</v>
      </c>
      <c r="AG198" s="25">
        <v>4500</v>
      </c>
      <c r="AH198" s="25">
        <v>4500</v>
      </c>
      <c r="AI198" s="25">
        <v>4500</v>
      </c>
      <c r="AJ198" s="25">
        <v>4500</v>
      </c>
      <c r="AK198" s="25">
        <v>4500</v>
      </c>
      <c r="AL198" s="25">
        <v>4500</v>
      </c>
      <c r="AM198" s="25">
        <v>4500</v>
      </c>
      <c r="AN198" s="25">
        <v>4500</v>
      </c>
      <c r="AO198" s="25">
        <v>4500</v>
      </c>
      <c r="AP198" s="25">
        <v>4500</v>
      </c>
    </row>
    <row r="199" spans="1:42" ht="16.5" hidden="1" x14ac:dyDescent="0.15">
      <c r="A199" s="9">
        <v>197</v>
      </c>
      <c r="B199" s="9" t="s">
        <v>34</v>
      </c>
      <c r="C199" s="15" t="s">
        <v>619</v>
      </c>
      <c r="D199" s="15" t="s">
        <v>620</v>
      </c>
      <c r="E199" s="9">
        <v>3017</v>
      </c>
      <c r="F199" s="9" t="s">
        <v>37</v>
      </c>
      <c r="G199" s="9" t="s">
        <v>87</v>
      </c>
      <c r="H199" s="9" t="s">
        <v>46</v>
      </c>
      <c r="I199" s="9" t="s">
        <v>40</v>
      </c>
      <c r="J199" s="9" t="s">
        <v>64</v>
      </c>
      <c r="K199" s="9">
        <v>321.83999999999997</v>
      </c>
      <c r="L199" s="20">
        <v>43525</v>
      </c>
      <c r="M199" s="20">
        <v>45351</v>
      </c>
      <c r="N199" s="20">
        <v>45351</v>
      </c>
      <c r="O199" s="20"/>
      <c r="P199" s="20">
        <v>43525</v>
      </c>
      <c r="Q199" s="20">
        <v>43889</v>
      </c>
      <c r="R199" s="24">
        <v>155</v>
      </c>
      <c r="S199" s="25"/>
      <c r="T199" s="25"/>
      <c r="U199" s="25">
        <v>49885.2</v>
      </c>
      <c r="V199" s="25">
        <v>49885.2</v>
      </c>
      <c r="W199" s="25">
        <v>49885.2</v>
      </c>
      <c r="X199" s="25">
        <v>49885.2</v>
      </c>
      <c r="Y199" s="25">
        <v>49885.2</v>
      </c>
      <c r="Z199" s="25">
        <v>49885.2</v>
      </c>
      <c r="AA199" s="25">
        <v>49885.2</v>
      </c>
      <c r="AB199" s="25">
        <v>49885.2</v>
      </c>
      <c r="AC199" s="25">
        <v>49885.2</v>
      </c>
      <c r="AD199" s="25">
        <v>49885.2</v>
      </c>
      <c r="AE199" s="25">
        <v>0</v>
      </c>
      <c r="AF199" s="25">
        <v>0</v>
      </c>
      <c r="AG199" s="25">
        <v>33256.800000000003</v>
      </c>
      <c r="AH199" s="25">
        <v>33256.800000000003</v>
      </c>
      <c r="AI199" s="25">
        <v>33256.800000000003</v>
      </c>
      <c r="AJ199" s="25">
        <v>49885.2</v>
      </c>
      <c r="AK199" s="25">
        <v>49885.2</v>
      </c>
      <c r="AL199" s="25">
        <v>49885.2</v>
      </c>
      <c r="AM199" s="25">
        <v>49885.2</v>
      </c>
      <c r="AN199" s="25">
        <v>49885.2</v>
      </c>
      <c r="AO199" s="25">
        <v>49885.2</v>
      </c>
      <c r="AP199" s="25">
        <v>49885.2</v>
      </c>
    </row>
    <row r="200" spans="1:42" ht="16.5" hidden="1" x14ac:dyDescent="0.15">
      <c r="A200" s="10">
        <v>198</v>
      </c>
      <c r="B200" s="10" t="s">
        <v>34</v>
      </c>
      <c r="C200" s="28" t="s">
        <v>621</v>
      </c>
      <c r="D200" s="28" t="s">
        <v>622</v>
      </c>
      <c r="E200" s="10" t="s">
        <v>892</v>
      </c>
      <c r="F200" s="10" t="s">
        <v>175</v>
      </c>
      <c r="G200" s="10" t="s">
        <v>115</v>
      </c>
      <c r="H200" s="10" t="s">
        <v>58</v>
      </c>
      <c r="I200" s="10" t="s">
        <v>102</v>
      </c>
      <c r="J200" s="10" t="s">
        <v>53</v>
      </c>
      <c r="K200" s="10">
        <v>2764.58</v>
      </c>
      <c r="L200" s="29">
        <v>43221</v>
      </c>
      <c r="M200" s="29">
        <v>43585</v>
      </c>
      <c r="N200" s="29">
        <v>43585</v>
      </c>
      <c r="O200" s="21">
        <f>R200*K200*8</f>
        <v>0</v>
      </c>
      <c r="P200" s="29">
        <v>43221</v>
      </c>
      <c r="Q200" s="29">
        <v>43585</v>
      </c>
      <c r="R200" s="30"/>
      <c r="S200" s="31">
        <v>21363.74</v>
      </c>
      <c r="T200" s="31">
        <v>2930.99</v>
      </c>
      <c r="U200" s="31">
        <v>11677.36</v>
      </c>
      <c r="V200" s="31">
        <v>4510.82</v>
      </c>
      <c r="W200" s="31">
        <v>18441.95</v>
      </c>
      <c r="X200" s="31"/>
      <c r="Y200" s="31"/>
      <c r="Z200" s="31"/>
      <c r="AA200" s="31"/>
      <c r="AB200" s="31"/>
      <c r="AC200" s="31"/>
      <c r="AD200" s="31"/>
      <c r="AE200" s="31">
        <v>21363.74</v>
      </c>
      <c r="AF200" s="31">
        <v>2930.99</v>
      </c>
      <c r="AG200" s="31">
        <v>11677.36</v>
      </c>
      <c r="AH200" s="31">
        <v>4510.82</v>
      </c>
      <c r="AI200" s="31">
        <v>18441.95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</row>
    <row r="201" spans="1:42" ht="16.5" hidden="1" x14ac:dyDescent="0.15">
      <c r="A201" s="9">
        <v>199</v>
      </c>
      <c r="B201" s="9" t="s">
        <v>34</v>
      </c>
      <c r="C201" s="15" t="s">
        <v>624</v>
      </c>
      <c r="D201" s="15" t="s">
        <v>625</v>
      </c>
      <c r="E201" s="9" t="s">
        <v>626</v>
      </c>
      <c r="F201" s="9" t="s">
        <v>37</v>
      </c>
      <c r="G201" s="9" t="s">
        <v>87</v>
      </c>
      <c r="H201" s="16" t="s">
        <v>132</v>
      </c>
      <c r="I201" s="9" t="s">
        <v>40</v>
      </c>
      <c r="J201" s="9" t="s">
        <v>64</v>
      </c>
      <c r="K201" s="9">
        <v>182.46</v>
      </c>
      <c r="L201" s="20">
        <v>43556</v>
      </c>
      <c r="M201" s="20">
        <v>44651</v>
      </c>
      <c r="N201" s="20">
        <v>44651</v>
      </c>
      <c r="O201" s="20"/>
      <c r="P201" s="20">
        <v>43556</v>
      </c>
      <c r="Q201" s="20">
        <v>43921</v>
      </c>
      <c r="R201" s="24">
        <v>147</v>
      </c>
      <c r="S201" s="25"/>
      <c r="T201" s="25"/>
      <c r="U201" s="25"/>
      <c r="V201" s="25">
        <v>26821.62</v>
      </c>
      <c r="W201" s="25">
        <v>26821.62</v>
      </c>
      <c r="X201" s="25">
        <v>26821.62</v>
      </c>
      <c r="Y201" s="25">
        <v>26821.62</v>
      </c>
      <c r="Z201" s="25">
        <v>26821.62</v>
      </c>
      <c r="AA201" s="25">
        <v>26821.62</v>
      </c>
      <c r="AB201" s="25">
        <v>26821.62</v>
      </c>
      <c r="AC201" s="25">
        <v>26821.62</v>
      </c>
      <c r="AD201" s="25">
        <v>26821.62</v>
      </c>
      <c r="AE201" s="25">
        <v>0</v>
      </c>
      <c r="AF201" s="25">
        <v>0</v>
      </c>
      <c r="AG201" s="25">
        <v>0</v>
      </c>
      <c r="AH201" s="25">
        <v>0</v>
      </c>
      <c r="AI201" s="25">
        <v>26821.62</v>
      </c>
      <c r="AJ201" s="25">
        <v>26821.62</v>
      </c>
      <c r="AK201" s="25">
        <v>26821.62</v>
      </c>
      <c r="AL201" s="25">
        <v>26821.62</v>
      </c>
      <c r="AM201" s="25">
        <v>26821.62</v>
      </c>
      <c r="AN201" s="25">
        <v>26821.62</v>
      </c>
      <c r="AO201" s="25">
        <v>26821.62</v>
      </c>
      <c r="AP201" s="25">
        <v>26821.62</v>
      </c>
    </row>
    <row r="202" spans="1:42" ht="16.5" hidden="1" x14ac:dyDescent="0.15">
      <c r="A202" s="9">
        <v>200</v>
      </c>
      <c r="B202" s="9" t="s">
        <v>34</v>
      </c>
      <c r="C202" s="15" t="s">
        <v>627</v>
      </c>
      <c r="D202" s="15" t="s">
        <v>628</v>
      </c>
      <c r="E202" s="9" t="s">
        <v>629</v>
      </c>
      <c r="F202" s="9" t="s">
        <v>37</v>
      </c>
      <c r="G202" s="9" t="s">
        <v>87</v>
      </c>
      <c r="H202" s="9" t="s">
        <v>39</v>
      </c>
      <c r="I202" s="9" t="s">
        <v>40</v>
      </c>
      <c r="J202" s="9" t="s">
        <v>47</v>
      </c>
      <c r="K202" s="9">
        <v>62.74</v>
      </c>
      <c r="L202" s="20">
        <v>43480</v>
      </c>
      <c r="M202" s="20">
        <v>44575</v>
      </c>
      <c r="N202" s="20">
        <v>44575</v>
      </c>
      <c r="O202" s="20"/>
      <c r="P202" s="20">
        <v>43480</v>
      </c>
      <c r="Q202" s="20">
        <v>43844</v>
      </c>
      <c r="R202" s="24">
        <v>286.23</v>
      </c>
      <c r="S202" s="25">
        <v>8979.0350999999991</v>
      </c>
      <c r="T202" s="25">
        <v>17958.07</v>
      </c>
      <c r="U202" s="25">
        <v>17958.07</v>
      </c>
      <c r="V202" s="25">
        <v>17958.07</v>
      </c>
      <c r="W202" s="25">
        <v>17958.07</v>
      </c>
      <c r="X202" s="25">
        <v>17958.07</v>
      </c>
      <c r="Y202" s="25">
        <v>17958.07</v>
      </c>
      <c r="Z202" s="25">
        <v>17958.07</v>
      </c>
      <c r="AA202" s="25">
        <v>17958.07</v>
      </c>
      <c r="AB202" s="25">
        <v>17958.07</v>
      </c>
      <c r="AC202" s="25">
        <v>17958.07</v>
      </c>
      <c r="AD202" s="25">
        <v>17958.07</v>
      </c>
      <c r="AE202" s="25">
        <v>0</v>
      </c>
      <c r="AF202" s="25">
        <v>17958.07</v>
      </c>
      <c r="AG202" s="25">
        <v>17958.07</v>
      </c>
      <c r="AH202" s="25">
        <v>17958.07</v>
      </c>
      <c r="AI202" s="25">
        <v>17958.07</v>
      </c>
      <c r="AJ202" s="25">
        <v>17958.07</v>
      </c>
      <c r="AK202" s="25">
        <v>17958.07</v>
      </c>
      <c r="AL202" s="25">
        <v>17958.07</v>
      </c>
      <c r="AM202" s="25">
        <v>17958.07</v>
      </c>
      <c r="AN202" s="25">
        <v>17958.07</v>
      </c>
      <c r="AO202" s="25">
        <v>17958.07</v>
      </c>
      <c r="AP202" s="25">
        <v>17958.07</v>
      </c>
    </row>
    <row r="203" spans="1:42" ht="16.5" hidden="1" x14ac:dyDescent="0.15">
      <c r="A203" s="9">
        <v>201</v>
      </c>
      <c r="B203" s="9" t="s">
        <v>34</v>
      </c>
      <c r="C203" s="15" t="s">
        <v>630</v>
      </c>
      <c r="D203" s="15" t="s">
        <v>631</v>
      </c>
      <c r="E203" s="9" t="s">
        <v>632</v>
      </c>
      <c r="F203" s="9" t="s">
        <v>37</v>
      </c>
      <c r="G203" s="9" t="s">
        <v>87</v>
      </c>
      <c r="H203" s="9" t="s">
        <v>122</v>
      </c>
      <c r="I203" s="9" t="s">
        <v>102</v>
      </c>
      <c r="J203" s="9" t="s">
        <v>47</v>
      </c>
      <c r="K203" s="9">
        <v>213.13</v>
      </c>
      <c r="L203" s="20">
        <v>42795</v>
      </c>
      <c r="M203" s="20">
        <v>43799</v>
      </c>
      <c r="N203" s="20">
        <v>43646</v>
      </c>
      <c r="O203" s="21"/>
      <c r="P203" s="20">
        <v>43525</v>
      </c>
      <c r="Q203" s="20">
        <v>43799</v>
      </c>
      <c r="R203" s="24">
        <v>131.66</v>
      </c>
      <c r="S203" s="25">
        <v>26224.949345794401</v>
      </c>
      <c r="T203" s="25">
        <v>26224.949345794401</v>
      </c>
      <c r="U203" s="25">
        <v>28060.695800000001</v>
      </c>
      <c r="V203" s="25">
        <v>28060.695800000001</v>
      </c>
      <c r="W203" s="25">
        <v>28060.695800000001</v>
      </c>
      <c r="X203" s="25">
        <v>28060.695800000001</v>
      </c>
      <c r="Y203" s="25"/>
      <c r="Z203" s="25"/>
      <c r="AA203" s="25"/>
      <c r="AB203" s="25"/>
      <c r="AC203" s="26"/>
      <c r="AD203" s="25"/>
      <c r="AE203" s="25">
        <v>16871.3840791277</v>
      </c>
      <c r="AF203" s="25">
        <v>18094.7502791277</v>
      </c>
      <c r="AG203" s="25">
        <v>19360.695800000001</v>
      </c>
      <c r="AH203" s="25">
        <v>19318.813633333299</v>
      </c>
      <c r="AI203" s="25">
        <v>19318.813633333299</v>
      </c>
      <c r="AJ203" s="25">
        <v>19318.813633333299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</row>
    <row r="204" spans="1:42" ht="16.5" hidden="1" x14ac:dyDescent="0.15">
      <c r="A204" s="9">
        <v>202</v>
      </c>
      <c r="B204" s="16" t="s">
        <v>42</v>
      </c>
      <c r="C204" s="15" t="s">
        <v>633</v>
      </c>
      <c r="D204" s="17" t="s">
        <v>634</v>
      </c>
      <c r="E204" s="9" t="s">
        <v>635</v>
      </c>
      <c r="F204" s="9" t="s">
        <v>37</v>
      </c>
      <c r="G204" s="9" t="s">
        <v>87</v>
      </c>
      <c r="H204" s="9" t="s">
        <v>46</v>
      </c>
      <c r="I204" s="22" t="s">
        <v>102</v>
      </c>
      <c r="J204" s="9" t="s">
        <v>47</v>
      </c>
      <c r="K204" s="9">
        <v>105</v>
      </c>
      <c r="L204" s="20">
        <v>43466</v>
      </c>
      <c r="M204" s="20">
        <v>44561</v>
      </c>
      <c r="N204" s="20">
        <v>43555</v>
      </c>
      <c r="O204" s="20"/>
      <c r="P204" s="20">
        <v>43466</v>
      </c>
      <c r="Q204" s="20">
        <v>43830</v>
      </c>
      <c r="R204" s="24">
        <v>200</v>
      </c>
      <c r="S204" s="25">
        <v>21000</v>
      </c>
      <c r="T204" s="25">
        <v>21000</v>
      </c>
      <c r="U204" s="25">
        <v>21000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>
        <v>21000</v>
      </c>
      <c r="AF204" s="25">
        <v>21000</v>
      </c>
      <c r="AG204" s="25">
        <v>21000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</row>
    <row r="205" spans="1:42" ht="16.5" hidden="1" x14ac:dyDescent="0.15">
      <c r="A205" s="9">
        <v>203</v>
      </c>
      <c r="B205" s="16" t="s">
        <v>42</v>
      </c>
      <c r="C205" s="15" t="s">
        <v>636</v>
      </c>
      <c r="D205" s="15" t="s">
        <v>637</v>
      </c>
      <c r="E205" s="9" t="s">
        <v>638</v>
      </c>
      <c r="F205" s="9" t="s">
        <v>37</v>
      </c>
      <c r="G205" s="9" t="s">
        <v>87</v>
      </c>
      <c r="H205" s="9" t="s">
        <v>122</v>
      </c>
      <c r="I205" s="9" t="s">
        <v>40</v>
      </c>
      <c r="J205" s="9" t="s">
        <v>41</v>
      </c>
      <c r="K205" s="9">
        <v>169.46</v>
      </c>
      <c r="L205" s="20">
        <v>42917</v>
      </c>
      <c r="M205" s="20">
        <v>43982</v>
      </c>
      <c r="N205" s="20">
        <v>43585</v>
      </c>
      <c r="O205" s="21"/>
      <c r="P205" s="20">
        <v>43282</v>
      </c>
      <c r="Q205" s="20">
        <v>43646</v>
      </c>
      <c r="R205" s="24">
        <v>136.5</v>
      </c>
      <c r="S205" s="25">
        <v>23131.29</v>
      </c>
      <c r="T205" s="25">
        <v>23131.29</v>
      </c>
      <c r="U205" s="25">
        <v>23131.29</v>
      </c>
      <c r="V205" s="25">
        <v>23131.29</v>
      </c>
      <c r="W205" s="25"/>
      <c r="X205" s="25"/>
      <c r="Y205" s="25"/>
      <c r="Z205" s="25"/>
      <c r="AA205" s="25"/>
      <c r="AB205" s="25"/>
      <c r="AC205" s="25"/>
      <c r="AD205" s="25"/>
      <c r="AE205" s="25">
        <v>23131.29</v>
      </c>
      <c r="AF205" s="25">
        <v>23131.29</v>
      </c>
      <c r="AG205" s="25">
        <v>23131.29</v>
      </c>
      <c r="AH205" s="25">
        <v>23131.29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</row>
    <row r="206" spans="1:42" ht="16.5" hidden="1" x14ac:dyDescent="0.15">
      <c r="A206" s="9">
        <v>204</v>
      </c>
      <c r="B206" s="9" t="s">
        <v>34</v>
      </c>
      <c r="C206" s="15" t="s">
        <v>639</v>
      </c>
      <c r="D206" s="15" t="s">
        <v>640</v>
      </c>
      <c r="E206" s="9" t="s">
        <v>641</v>
      </c>
      <c r="F206" s="9" t="s">
        <v>37</v>
      </c>
      <c r="G206" s="9" t="s">
        <v>87</v>
      </c>
      <c r="H206" s="9" t="s">
        <v>122</v>
      </c>
      <c r="I206" s="9" t="s">
        <v>40</v>
      </c>
      <c r="J206" s="9" t="s">
        <v>41</v>
      </c>
      <c r="K206" s="9">
        <v>355.61</v>
      </c>
      <c r="L206" s="20">
        <v>43160</v>
      </c>
      <c r="M206" s="20">
        <v>44773</v>
      </c>
      <c r="N206" s="20">
        <v>44773</v>
      </c>
      <c r="O206" s="21">
        <f>R206*K206*10</f>
        <v>373390.5</v>
      </c>
      <c r="P206" s="20">
        <v>43525</v>
      </c>
      <c r="Q206" s="20">
        <v>43890</v>
      </c>
      <c r="R206" s="24">
        <v>105</v>
      </c>
      <c r="S206" s="25">
        <v>35561</v>
      </c>
      <c r="T206" s="25">
        <v>35561</v>
      </c>
      <c r="U206" s="25">
        <v>37339.050000000003</v>
      </c>
      <c r="V206" s="25">
        <v>37339.050000000003</v>
      </c>
      <c r="W206" s="25">
        <v>37339.050000000003</v>
      </c>
      <c r="X206" s="25">
        <v>37339.050000000003</v>
      </c>
      <c r="Y206" s="25">
        <v>37339.050000000003</v>
      </c>
      <c r="Z206" s="25">
        <v>37339.050000000003</v>
      </c>
      <c r="AA206" s="25">
        <v>37339.050000000003</v>
      </c>
      <c r="AB206" s="25">
        <v>37339.050000000003</v>
      </c>
      <c r="AC206" s="25">
        <v>37339.050000000003</v>
      </c>
      <c r="AD206" s="25">
        <v>37339.050000000003</v>
      </c>
      <c r="AE206" s="25">
        <v>35561</v>
      </c>
      <c r="AF206" s="25">
        <v>35561</v>
      </c>
      <c r="AG206" s="25">
        <v>37339.050000000003</v>
      </c>
      <c r="AH206" s="25">
        <v>37339.050000000003</v>
      </c>
      <c r="AI206" s="25">
        <v>37339.050000000003</v>
      </c>
      <c r="AJ206" s="25">
        <v>37339.050000000003</v>
      </c>
      <c r="AK206" s="25">
        <v>37339.050000000003</v>
      </c>
      <c r="AL206" s="25">
        <v>37339.050000000003</v>
      </c>
      <c r="AM206" s="25">
        <v>37339.050000000003</v>
      </c>
      <c r="AN206" s="25">
        <v>37339.050000000003</v>
      </c>
      <c r="AO206" s="25">
        <v>37339.050000000003</v>
      </c>
      <c r="AP206" s="25">
        <v>37339.050000000003</v>
      </c>
    </row>
    <row r="207" spans="1:42" ht="16.5" hidden="1" x14ac:dyDescent="0.15">
      <c r="A207" s="9">
        <v>205</v>
      </c>
      <c r="B207" s="9" t="s">
        <v>34</v>
      </c>
      <c r="C207" s="15" t="s">
        <v>642</v>
      </c>
      <c r="D207" s="15" t="s">
        <v>643</v>
      </c>
      <c r="E207" s="9" t="s">
        <v>644</v>
      </c>
      <c r="F207" s="9" t="s">
        <v>37</v>
      </c>
      <c r="G207" s="9" t="s">
        <v>87</v>
      </c>
      <c r="H207" s="9" t="s">
        <v>58</v>
      </c>
      <c r="I207" s="9" t="s">
        <v>40</v>
      </c>
      <c r="J207" s="9" t="s">
        <v>41</v>
      </c>
      <c r="K207" s="9">
        <v>208.33</v>
      </c>
      <c r="L207" s="20">
        <v>43222</v>
      </c>
      <c r="M207" s="20">
        <v>44227</v>
      </c>
      <c r="N207" s="20">
        <v>44227</v>
      </c>
      <c r="O207" s="21">
        <f>R207*K207*8</f>
        <v>374994</v>
      </c>
      <c r="P207" s="20">
        <v>43222</v>
      </c>
      <c r="Q207" s="20">
        <v>43586</v>
      </c>
      <c r="R207" s="24">
        <v>225</v>
      </c>
      <c r="S207" s="25">
        <v>46874.25</v>
      </c>
      <c r="T207" s="25">
        <v>46874.25</v>
      </c>
      <c r="U207" s="25">
        <v>46874.25</v>
      </c>
      <c r="V207" s="25">
        <v>46874.25</v>
      </c>
      <c r="W207" s="25">
        <v>50155.45</v>
      </c>
      <c r="X207" s="25">
        <v>50155.45</v>
      </c>
      <c r="Y207" s="25">
        <v>50155.45</v>
      </c>
      <c r="Z207" s="25">
        <v>50155.45</v>
      </c>
      <c r="AA207" s="25">
        <v>50155.45</v>
      </c>
      <c r="AB207" s="25">
        <v>50155.45</v>
      </c>
      <c r="AC207" s="25">
        <v>50155.45</v>
      </c>
      <c r="AD207" s="25">
        <v>50155.45</v>
      </c>
      <c r="AE207" s="25">
        <v>46874.25</v>
      </c>
      <c r="AF207" s="25">
        <v>46874.25</v>
      </c>
      <c r="AG207" s="25">
        <v>46874.25</v>
      </c>
      <c r="AH207" s="25">
        <v>46874.25</v>
      </c>
      <c r="AI207" s="25">
        <v>50155.45</v>
      </c>
      <c r="AJ207" s="25">
        <v>50155.45</v>
      </c>
      <c r="AK207" s="25">
        <v>50155.45</v>
      </c>
      <c r="AL207" s="25">
        <v>50155.45</v>
      </c>
      <c r="AM207" s="25">
        <v>50155.45</v>
      </c>
      <c r="AN207" s="25">
        <v>50155.45</v>
      </c>
      <c r="AO207" s="25">
        <v>50155.45</v>
      </c>
      <c r="AP207" s="25">
        <v>50155.45</v>
      </c>
    </row>
    <row r="208" spans="1:42" ht="16.5" hidden="1" x14ac:dyDescent="0.15">
      <c r="A208" s="9">
        <v>206</v>
      </c>
      <c r="B208" s="9" t="s">
        <v>34</v>
      </c>
      <c r="C208" s="15" t="s">
        <v>645</v>
      </c>
      <c r="D208" s="15" t="s">
        <v>646</v>
      </c>
      <c r="E208" s="9" t="s">
        <v>647</v>
      </c>
      <c r="F208" s="9" t="s">
        <v>37</v>
      </c>
      <c r="G208" s="9" t="s">
        <v>87</v>
      </c>
      <c r="H208" s="9" t="s">
        <v>46</v>
      </c>
      <c r="I208" s="9" t="s">
        <v>102</v>
      </c>
      <c r="J208" s="9" t="s">
        <v>64</v>
      </c>
      <c r="K208" s="9">
        <v>363.9</v>
      </c>
      <c r="L208" s="20">
        <v>42637</v>
      </c>
      <c r="M208" s="20">
        <v>44309</v>
      </c>
      <c r="N208" s="20">
        <v>44309</v>
      </c>
      <c r="O208" s="21"/>
      <c r="P208" s="20">
        <v>43367</v>
      </c>
      <c r="Q208" s="20">
        <v>43731</v>
      </c>
      <c r="R208" s="24">
        <v>143.33000000000001</v>
      </c>
      <c r="S208" s="25">
        <v>52157.79</v>
      </c>
      <c r="T208" s="25">
        <v>52157.79</v>
      </c>
      <c r="U208" s="25">
        <v>52157.79</v>
      </c>
      <c r="V208" s="25">
        <v>52157.79</v>
      </c>
      <c r="W208" s="25">
        <v>52157.79</v>
      </c>
      <c r="X208" s="25">
        <v>52157.79</v>
      </c>
      <c r="Y208" s="25">
        <v>52157.79</v>
      </c>
      <c r="Z208" s="25">
        <v>52157.79</v>
      </c>
      <c r="AA208" s="25">
        <v>52766.59</v>
      </c>
      <c r="AB208" s="25">
        <v>54766.95</v>
      </c>
      <c r="AC208" s="25">
        <v>54766.95</v>
      </c>
      <c r="AD208" s="25">
        <v>54766.95</v>
      </c>
      <c r="AE208" s="25">
        <v>52157.79</v>
      </c>
      <c r="AF208" s="25">
        <v>52157.79</v>
      </c>
      <c r="AG208" s="25">
        <v>52157.79</v>
      </c>
      <c r="AH208" s="25">
        <v>52157.79</v>
      </c>
      <c r="AI208" s="25">
        <v>52157.79</v>
      </c>
      <c r="AJ208" s="25">
        <v>52157.79</v>
      </c>
      <c r="AK208" s="25">
        <v>52157.79</v>
      </c>
      <c r="AL208" s="25">
        <v>52157.79</v>
      </c>
      <c r="AM208" s="25">
        <v>52766.59</v>
      </c>
      <c r="AN208" s="25">
        <v>54766.95</v>
      </c>
      <c r="AO208" s="25">
        <v>54766.95</v>
      </c>
      <c r="AP208" s="25">
        <v>54766.95</v>
      </c>
    </row>
    <row r="209" spans="1:45" ht="16.5" hidden="1" x14ac:dyDescent="0.15">
      <c r="A209" s="9">
        <v>207</v>
      </c>
      <c r="B209" s="9" t="s">
        <v>34</v>
      </c>
      <c r="C209" s="15" t="s">
        <v>648</v>
      </c>
      <c r="D209" s="15" t="s">
        <v>649</v>
      </c>
      <c r="E209" s="9" t="s">
        <v>650</v>
      </c>
      <c r="F209" s="9" t="s">
        <v>37</v>
      </c>
      <c r="G209" s="9" t="s">
        <v>87</v>
      </c>
      <c r="H209" s="9" t="s">
        <v>46</v>
      </c>
      <c r="I209" s="9" t="s">
        <v>40</v>
      </c>
      <c r="J209" s="9" t="s">
        <v>64</v>
      </c>
      <c r="K209" s="9">
        <v>154.30000000000001</v>
      </c>
      <c r="L209" s="20">
        <v>42637</v>
      </c>
      <c r="M209" s="20">
        <v>44309</v>
      </c>
      <c r="N209" s="20">
        <v>44309</v>
      </c>
      <c r="O209" s="21"/>
      <c r="P209" s="20">
        <v>43367</v>
      </c>
      <c r="Q209" s="20">
        <v>43731</v>
      </c>
      <c r="R209" s="24">
        <v>209.47</v>
      </c>
      <c r="S209" s="25">
        <v>32321.22</v>
      </c>
      <c r="T209" s="25">
        <v>32321.22</v>
      </c>
      <c r="U209" s="25">
        <v>32321.22</v>
      </c>
      <c r="V209" s="25">
        <v>32321.22</v>
      </c>
      <c r="W209" s="25">
        <v>32321.22</v>
      </c>
      <c r="X209" s="25">
        <v>32321.22</v>
      </c>
      <c r="Y209" s="25">
        <v>32321.22</v>
      </c>
      <c r="Z209" s="25">
        <v>32321.22</v>
      </c>
      <c r="AA209" s="25">
        <v>32698.18</v>
      </c>
      <c r="AB209" s="25">
        <v>33936.74</v>
      </c>
      <c r="AC209" s="25">
        <v>33936.74</v>
      </c>
      <c r="AD209" s="25">
        <v>33936.74</v>
      </c>
      <c r="AE209" s="25">
        <v>32321.22</v>
      </c>
      <c r="AF209" s="25">
        <v>32321.22</v>
      </c>
      <c r="AG209" s="25">
        <v>32321.22</v>
      </c>
      <c r="AH209" s="25">
        <v>32321.22</v>
      </c>
      <c r="AI209" s="25">
        <v>32321.22</v>
      </c>
      <c r="AJ209" s="25">
        <v>32321.22</v>
      </c>
      <c r="AK209" s="25">
        <v>32321.22</v>
      </c>
      <c r="AL209" s="25">
        <v>32321.22</v>
      </c>
      <c r="AM209" s="25">
        <v>32698.18</v>
      </c>
      <c r="AN209" s="25">
        <v>33936.74</v>
      </c>
      <c r="AO209" s="25">
        <v>33936.74</v>
      </c>
      <c r="AP209" s="25">
        <v>33936.74</v>
      </c>
    </row>
    <row r="210" spans="1:45" ht="16.5" hidden="1" x14ac:dyDescent="0.15">
      <c r="A210" s="9">
        <v>208</v>
      </c>
      <c r="B210" s="9" t="s">
        <v>34</v>
      </c>
      <c r="C210" s="15" t="s">
        <v>651</v>
      </c>
      <c r="D210" s="15" t="s">
        <v>652</v>
      </c>
      <c r="E210" s="9" t="s">
        <v>653</v>
      </c>
      <c r="F210" s="9" t="s">
        <v>37</v>
      </c>
      <c r="G210" s="9" t="s">
        <v>87</v>
      </c>
      <c r="H210" s="9" t="s">
        <v>122</v>
      </c>
      <c r="I210" s="9" t="s">
        <v>40</v>
      </c>
      <c r="J210" s="9" t="s">
        <v>41</v>
      </c>
      <c r="K210" s="9">
        <v>182.1</v>
      </c>
      <c r="L210" s="20">
        <v>43040</v>
      </c>
      <c r="M210" s="20">
        <v>44135</v>
      </c>
      <c r="N210" s="20">
        <v>44135</v>
      </c>
      <c r="O210" s="21"/>
      <c r="P210" s="20">
        <v>43405</v>
      </c>
      <c r="Q210" s="20">
        <v>43769</v>
      </c>
      <c r="R210" s="24">
        <v>178.5</v>
      </c>
      <c r="S210" s="25">
        <v>32504.85</v>
      </c>
      <c r="T210" s="25">
        <v>32504.85</v>
      </c>
      <c r="U210" s="25">
        <v>32504.85</v>
      </c>
      <c r="V210" s="25">
        <v>32504.85</v>
      </c>
      <c r="W210" s="25">
        <v>32504.85</v>
      </c>
      <c r="X210" s="25">
        <v>32504.85</v>
      </c>
      <c r="Y210" s="25">
        <v>32504.85</v>
      </c>
      <c r="Z210" s="25">
        <v>32504.85</v>
      </c>
      <c r="AA210" s="25">
        <v>32504.85</v>
      </c>
      <c r="AB210" s="25">
        <v>32504.85</v>
      </c>
      <c r="AC210" s="25">
        <v>34131</v>
      </c>
      <c r="AD210" s="25">
        <v>34131</v>
      </c>
      <c r="AE210" s="25">
        <v>32504.85</v>
      </c>
      <c r="AF210" s="25">
        <v>32504.85</v>
      </c>
      <c r="AG210" s="25">
        <v>32504.85</v>
      </c>
      <c r="AH210" s="25">
        <v>32504.85</v>
      </c>
      <c r="AI210" s="25">
        <v>32504.85</v>
      </c>
      <c r="AJ210" s="25">
        <v>32504.85</v>
      </c>
      <c r="AK210" s="25">
        <v>32504.85</v>
      </c>
      <c r="AL210" s="25">
        <v>32504.85</v>
      </c>
      <c r="AM210" s="25">
        <v>32504.85</v>
      </c>
      <c r="AN210" s="25">
        <v>32504.85</v>
      </c>
      <c r="AO210" s="25">
        <v>34131</v>
      </c>
      <c r="AP210" s="25">
        <v>34131</v>
      </c>
    </row>
    <row r="211" spans="1:45" ht="16.5" hidden="1" x14ac:dyDescent="0.15">
      <c r="A211" s="9">
        <v>209</v>
      </c>
      <c r="B211" s="9" t="s">
        <v>34</v>
      </c>
      <c r="C211" s="15" t="s">
        <v>654</v>
      </c>
      <c r="D211" s="15" t="s">
        <v>655</v>
      </c>
      <c r="E211" s="9" t="s">
        <v>656</v>
      </c>
      <c r="F211" s="9" t="s">
        <v>37</v>
      </c>
      <c r="G211" s="9" t="s">
        <v>87</v>
      </c>
      <c r="H211" s="9" t="s">
        <v>46</v>
      </c>
      <c r="I211" s="9" t="s">
        <v>102</v>
      </c>
      <c r="J211" s="9" t="s">
        <v>64</v>
      </c>
      <c r="K211" s="9">
        <v>313.94</v>
      </c>
      <c r="L211" s="20">
        <v>42795</v>
      </c>
      <c r="M211" s="20">
        <v>44309</v>
      </c>
      <c r="N211" s="20">
        <v>44309</v>
      </c>
      <c r="O211" s="21"/>
      <c r="P211" s="20">
        <v>43367</v>
      </c>
      <c r="Q211" s="20">
        <v>43731</v>
      </c>
      <c r="R211" s="24">
        <v>154.35</v>
      </c>
      <c r="S211" s="25">
        <v>48456.639999999999</v>
      </c>
      <c r="T211" s="25">
        <v>48456.639999999999</v>
      </c>
      <c r="U211" s="25">
        <v>48456.639999999999</v>
      </c>
      <c r="V211" s="25">
        <v>48456.639999999999</v>
      </c>
      <c r="W211" s="25">
        <v>48456.639999999999</v>
      </c>
      <c r="X211" s="25">
        <v>48456.639999999999</v>
      </c>
      <c r="Y211" s="25">
        <v>48456.639999999999</v>
      </c>
      <c r="Z211" s="25">
        <v>48456.639999999999</v>
      </c>
      <c r="AA211" s="25">
        <v>49022.15</v>
      </c>
      <c r="AB211" s="25">
        <v>50880.26</v>
      </c>
      <c r="AC211" s="25">
        <v>50880.26</v>
      </c>
      <c r="AD211" s="25">
        <v>50880.26</v>
      </c>
      <c r="AE211" s="25">
        <v>48456.639999999999</v>
      </c>
      <c r="AF211" s="25">
        <v>48456.639999999999</v>
      </c>
      <c r="AG211" s="25">
        <v>48456.639999999999</v>
      </c>
      <c r="AH211" s="25">
        <v>48456.639999999999</v>
      </c>
      <c r="AI211" s="25">
        <v>48456.639999999999</v>
      </c>
      <c r="AJ211" s="25">
        <v>48456.639999999999</v>
      </c>
      <c r="AK211" s="25">
        <v>48456.639999999999</v>
      </c>
      <c r="AL211" s="25">
        <v>48456.639999999999</v>
      </c>
      <c r="AM211" s="25">
        <v>49022.15</v>
      </c>
      <c r="AN211" s="25">
        <v>50880.26</v>
      </c>
      <c r="AO211" s="25">
        <v>50880.26</v>
      </c>
      <c r="AP211" s="25">
        <v>50880.26</v>
      </c>
    </row>
    <row r="212" spans="1:45" ht="16.5" hidden="1" x14ac:dyDescent="0.15">
      <c r="A212" s="9">
        <v>210</v>
      </c>
      <c r="B212" s="9" t="s">
        <v>34</v>
      </c>
      <c r="C212" s="15" t="s">
        <v>657</v>
      </c>
      <c r="D212" s="15" t="s">
        <v>658</v>
      </c>
      <c r="E212" s="9" t="s">
        <v>659</v>
      </c>
      <c r="F212" s="9" t="s">
        <v>37</v>
      </c>
      <c r="G212" s="9" t="s">
        <v>115</v>
      </c>
      <c r="H212" s="9" t="s">
        <v>46</v>
      </c>
      <c r="I212" s="9" t="s">
        <v>102</v>
      </c>
      <c r="J212" s="9" t="s">
        <v>53</v>
      </c>
      <c r="K212" s="9">
        <v>290.75</v>
      </c>
      <c r="L212" s="20">
        <v>42627</v>
      </c>
      <c r="M212" s="20">
        <v>46278</v>
      </c>
      <c r="N212" s="20">
        <v>46278</v>
      </c>
      <c r="O212" s="21"/>
      <c r="P212" s="20"/>
      <c r="Q212" s="20"/>
      <c r="R212" s="24"/>
      <c r="S212" s="25">
        <v>20488.88</v>
      </c>
      <c r="T212" s="25">
        <v>20639.259999999998</v>
      </c>
      <c r="U212" s="25">
        <v>21487.1</v>
      </c>
      <c r="V212" s="25">
        <v>21293.07</v>
      </c>
      <c r="W212" s="25">
        <v>23989.65</v>
      </c>
      <c r="X212" s="25"/>
      <c r="Y212" s="25"/>
      <c r="Z212" s="25"/>
      <c r="AA212" s="25"/>
      <c r="AB212" s="25"/>
      <c r="AC212" s="25"/>
      <c r="AD212" s="25"/>
      <c r="AE212" s="25">
        <v>20488.88</v>
      </c>
      <c r="AF212" s="25">
        <v>20639.259999999998</v>
      </c>
      <c r="AG212" s="25">
        <v>21487.1</v>
      </c>
      <c r="AH212" s="25">
        <v>21293.07</v>
      </c>
      <c r="AI212" s="25">
        <v>23989.65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</row>
    <row r="213" spans="1:45" ht="16.5" hidden="1" x14ac:dyDescent="0.15">
      <c r="A213" s="9">
        <v>211</v>
      </c>
      <c r="B213" s="9" t="s">
        <v>34</v>
      </c>
      <c r="C213" s="15" t="s">
        <v>660</v>
      </c>
      <c r="D213" s="15" t="s">
        <v>661</v>
      </c>
      <c r="E213" s="9" t="s">
        <v>662</v>
      </c>
      <c r="F213" s="9" t="s">
        <v>537</v>
      </c>
      <c r="G213" s="9" t="s">
        <v>87</v>
      </c>
      <c r="H213" s="9" t="s">
        <v>122</v>
      </c>
      <c r="I213" s="9" t="s">
        <v>102</v>
      </c>
      <c r="J213" s="9" t="s">
        <v>41</v>
      </c>
      <c r="K213" s="9">
        <v>2444.67</v>
      </c>
      <c r="L213" s="20">
        <v>43497</v>
      </c>
      <c r="M213" s="20">
        <v>46288</v>
      </c>
      <c r="N213" s="20">
        <v>46288</v>
      </c>
      <c r="O213" s="20"/>
      <c r="P213" s="20">
        <v>43497</v>
      </c>
      <c r="Q213" s="20">
        <v>43861</v>
      </c>
      <c r="R213" s="24">
        <v>41.2</v>
      </c>
      <c r="S213" s="25"/>
      <c r="T213" s="25">
        <v>100720.4</v>
      </c>
      <c r="U213" s="25">
        <v>100720.4</v>
      </c>
      <c r="V213" s="25">
        <v>100720.4</v>
      </c>
      <c r="W213" s="25">
        <v>100720.4</v>
      </c>
      <c r="X213" s="25">
        <v>100720.4</v>
      </c>
      <c r="Y213" s="25">
        <v>100720.4</v>
      </c>
      <c r="Z213" s="25">
        <v>100720.4</v>
      </c>
      <c r="AA213" s="25">
        <v>100720.4</v>
      </c>
      <c r="AB213" s="25">
        <v>100720.4</v>
      </c>
      <c r="AC213" s="25">
        <v>100720.4</v>
      </c>
      <c r="AD213" s="25">
        <v>100720.4</v>
      </c>
      <c r="AE213" s="25">
        <v>0</v>
      </c>
      <c r="AF213" s="25">
        <v>100720.4</v>
      </c>
      <c r="AG213" s="25">
        <v>100720.4</v>
      </c>
      <c r="AH213" s="25">
        <v>100720.4</v>
      </c>
      <c r="AI213" s="25">
        <v>100720.4</v>
      </c>
      <c r="AJ213" s="25">
        <v>100720.4</v>
      </c>
      <c r="AK213" s="25">
        <v>100720.4</v>
      </c>
      <c r="AL213" s="25">
        <v>100720.4</v>
      </c>
      <c r="AM213" s="25">
        <v>100720.4</v>
      </c>
      <c r="AN213" s="25">
        <v>100720.4</v>
      </c>
      <c r="AO213" s="25">
        <v>100720.4</v>
      </c>
      <c r="AP213" s="25">
        <v>100720.4</v>
      </c>
    </row>
    <row r="214" spans="1:45" ht="16.5" hidden="1" x14ac:dyDescent="0.15">
      <c r="A214" s="9">
        <v>212</v>
      </c>
      <c r="B214" s="9" t="s">
        <v>34</v>
      </c>
      <c r="C214" s="15" t="s">
        <v>663</v>
      </c>
      <c r="D214" s="15" t="s">
        <v>664</v>
      </c>
      <c r="E214" s="9" t="s">
        <v>665</v>
      </c>
      <c r="F214" s="9" t="s">
        <v>37</v>
      </c>
      <c r="G214" s="9" t="s">
        <v>115</v>
      </c>
      <c r="H214" s="9" t="s">
        <v>46</v>
      </c>
      <c r="I214" s="9" t="s">
        <v>102</v>
      </c>
      <c r="J214" s="9" t="s">
        <v>53</v>
      </c>
      <c r="K214" s="9">
        <v>439.82</v>
      </c>
      <c r="L214" s="20">
        <v>42637</v>
      </c>
      <c r="M214" s="20">
        <v>46288</v>
      </c>
      <c r="N214" s="20">
        <v>46288</v>
      </c>
      <c r="O214" s="21"/>
      <c r="P214" s="20"/>
      <c r="Q214" s="20"/>
      <c r="R214" s="24"/>
      <c r="S214" s="25">
        <v>37399.71</v>
      </c>
      <c r="T214" s="25">
        <v>46584.3</v>
      </c>
      <c r="U214" s="25">
        <v>38213.629999999997</v>
      </c>
      <c r="V214" s="25">
        <v>40012.78</v>
      </c>
      <c r="W214" s="25">
        <v>43827.15</v>
      </c>
      <c r="X214" s="25"/>
      <c r="Y214" s="25"/>
      <c r="Z214" s="25"/>
      <c r="AA214" s="25"/>
      <c r="AB214" s="25"/>
      <c r="AC214" s="25"/>
      <c r="AD214" s="25"/>
      <c r="AE214" s="25">
        <v>37399.71</v>
      </c>
      <c r="AF214" s="25">
        <v>46584.3</v>
      </c>
      <c r="AG214" s="25">
        <v>38213.629999999997</v>
      </c>
      <c r="AH214" s="25">
        <v>40012.78</v>
      </c>
      <c r="AI214" s="25">
        <v>43827.15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</row>
    <row r="215" spans="1:45" ht="16.5" hidden="1" x14ac:dyDescent="0.15">
      <c r="A215" s="9">
        <v>213</v>
      </c>
      <c r="B215" s="9" t="s">
        <v>34</v>
      </c>
      <c r="C215" s="17" t="s">
        <v>666</v>
      </c>
      <c r="D215" s="15" t="s">
        <v>667</v>
      </c>
      <c r="E215" s="9" t="s">
        <v>668</v>
      </c>
      <c r="F215" s="9" t="s">
        <v>175</v>
      </c>
      <c r="G215" s="9" t="s">
        <v>101</v>
      </c>
      <c r="H215" s="9" t="s">
        <v>39</v>
      </c>
      <c r="I215" s="9" t="s">
        <v>102</v>
      </c>
      <c r="J215" s="9" t="s">
        <v>53</v>
      </c>
      <c r="K215" s="9">
        <v>2231.64</v>
      </c>
      <c r="L215" s="20">
        <v>42637</v>
      </c>
      <c r="M215" s="20">
        <v>44827</v>
      </c>
      <c r="N215" s="20">
        <v>44827</v>
      </c>
      <c r="O215" s="21"/>
      <c r="P215" s="20">
        <v>43367</v>
      </c>
      <c r="Q215" s="20">
        <v>43731</v>
      </c>
      <c r="R215" s="24">
        <v>83.2</v>
      </c>
      <c r="S215" s="25">
        <v>185672.45</v>
      </c>
      <c r="T215" s="25">
        <v>185672.45</v>
      </c>
      <c r="U215" s="25">
        <v>185672.45</v>
      </c>
      <c r="V215" s="25">
        <v>185672.45</v>
      </c>
      <c r="W215" s="25">
        <v>185672.45</v>
      </c>
      <c r="X215" s="25">
        <v>185672.45</v>
      </c>
      <c r="Y215" s="25">
        <v>185672.45</v>
      </c>
      <c r="Z215" s="25">
        <v>185672.45</v>
      </c>
      <c r="AA215" s="25">
        <v>187406.43</v>
      </c>
      <c r="AB215" s="25">
        <v>193103.81</v>
      </c>
      <c r="AC215" s="25">
        <v>193103.81</v>
      </c>
      <c r="AD215" s="25">
        <v>193103.81</v>
      </c>
      <c r="AE215" s="25">
        <v>185672.45</v>
      </c>
      <c r="AF215" s="25">
        <v>185672.45</v>
      </c>
      <c r="AG215" s="25">
        <v>185672.45</v>
      </c>
      <c r="AH215" s="25">
        <v>185672.45</v>
      </c>
      <c r="AI215" s="25">
        <v>185672.45</v>
      </c>
      <c r="AJ215" s="25">
        <v>185672.45</v>
      </c>
      <c r="AK215" s="25">
        <v>185672.45</v>
      </c>
      <c r="AL215" s="25">
        <v>185672.45</v>
      </c>
      <c r="AM215" s="25">
        <v>187406.43</v>
      </c>
      <c r="AN215" s="25">
        <v>193103.81</v>
      </c>
      <c r="AO215" s="25">
        <v>193103.81</v>
      </c>
      <c r="AP215" s="25">
        <v>193103.81</v>
      </c>
    </row>
    <row r="216" spans="1:45" ht="16.5" hidden="1" x14ac:dyDescent="0.15">
      <c r="A216" s="9">
        <v>214</v>
      </c>
      <c r="B216" s="9" t="s">
        <v>34</v>
      </c>
      <c r="C216" s="15" t="s">
        <v>669</v>
      </c>
      <c r="D216" s="15" t="s">
        <v>670</v>
      </c>
      <c r="E216" s="9" t="s">
        <v>671</v>
      </c>
      <c r="F216" s="9" t="s">
        <v>37</v>
      </c>
      <c r="G216" s="9" t="s">
        <v>115</v>
      </c>
      <c r="H216" s="9" t="s">
        <v>46</v>
      </c>
      <c r="I216" s="9" t="s">
        <v>102</v>
      </c>
      <c r="J216" s="9" t="s">
        <v>53</v>
      </c>
      <c r="K216" s="9">
        <v>417.74</v>
      </c>
      <c r="L216" s="20">
        <v>42637</v>
      </c>
      <c r="M216" s="20">
        <v>46288</v>
      </c>
      <c r="N216" s="20">
        <v>46288</v>
      </c>
      <c r="O216" s="21"/>
      <c r="P216" s="20"/>
      <c r="Q216" s="20"/>
      <c r="R216" s="24"/>
      <c r="S216" s="25">
        <v>33730.82</v>
      </c>
      <c r="T216" s="25">
        <v>37480.36</v>
      </c>
      <c r="U216" s="25">
        <v>32260.32</v>
      </c>
      <c r="V216" s="25">
        <v>31448.560000000001</v>
      </c>
      <c r="W216" s="25">
        <v>38064.71</v>
      </c>
      <c r="X216" s="25"/>
      <c r="Y216" s="25"/>
      <c r="Z216" s="25"/>
      <c r="AA216" s="25"/>
      <c r="AB216" s="25"/>
      <c r="AC216" s="25"/>
      <c r="AD216" s="25"/>
      <c r="AE216" s="25">
        <v>33730.82</v>
      </c>
      <c r="AF216" s="25">
        <v>37480.36</v>
      </c>
      <c r="AG216" s="25">
        <v>32260.32</v>
      </c>
      <c r="AH216" s="25">
        <v>31448.560000000001</v>
      </c>
      <c r="AI216" s="25">
        <v>38064.71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</row>
    <row r="217" spans="1:45" ht="16.5" x14ac:dyDescent="0.15">
      <c r="A217" s="9">
        <v>215</v>
      </c>
      <c r="B217" s="9" t="s">
        <v>34</v>
      </c>
      <c r="C217" s="15" t="s">
        <v>672</v>
      </c>
      <c r="D217" s="15" t="s">
        <v>673</v>
      </c>
      <c r="E217" s="9" t="s">
        <v>674</v>
      </c>
      <c r="F217" s="9" t="s">
        <v>37</v>
      </c>
      <c r="G217" s="9" t="s">
        <v>87</v>
      </c>
      <c r="H217" s="9" t="s">
        <v>39</v>
      </c>
      <c r="I217" s="9" t="s">
        <v>102</v>
      </c>
      <c r="J217" s="9" t="s">
        <v>53</v>
      </c>
      <c r="K217" s="9">
        <v>367.08</v>
      </c>
      <c r="L217" s="20">
        <v>42637</v>
      </c>
      <c r="M217" s="20">
        <v>44462</v>
      </c>
      <c r="N217" s="20">
        <v>44462</v>
      </c>
      <c r="O217" s="21"/>
      <c r="P217" s="20">
        <v>43367</v>
      </c>
      <c r="Q217" s="20">
        <v>43731</v>
      </c>
      <c r="R217" s="24">
        <v>220.5</v>
      </c>
      <c r="S217" s="25">
        <v>80941.14</v>
      </c>
      <c r="T217" s="25">
        <v>80941.14</v>
      </c>
      <c r="U217" s="25">
        <v>80941.14</v>
      </c>
      <c r="V217" s="25">
        <v>80941.14</v>
      </c>
      <c r="W217" s="25">
        <v>80941.14</v>
      </c>
      <c r="X217" s="25">
        <v>80941.14</v>
      </c>
      <c r="Y217" s="25">
        <v>80941.14</v>
      </c>
      <c r="Z217" s="25">
        <v>80941.14</v>
      </c>
      <c r="AA217" s="25">
        <v>81885.88</v>
      </c>
      <c r="AB217" s="25">
        <v>84990.03</v>
      </c>
      <c r="AC217" s="25">
        <v>84990.03</v>
      </c>
      <c r="AD217" s="25">
        <v>84990.03</v>
      </c>
      <c r="AE217" s="25">
        <v>80941.14</v>
      </c>
      <c r="AF217" s="25">
        <v>80941.14</v>
      </c>
      <c r="AG217" s="25">
        <v>80941.14</v>
      </c>
      <c r="AH217" s="25">
        <v>80941.14</v>
      </c>
      <c r="AI217" s="25">
        <v>80941.14</v>
      </c>
      <c r="AJ217" s="25">
        <v>80941.14</v>
      </c>
      <c r="AK217" s="25">
        <v>80941.14</v>
      </c>
      <c r="AL217" s="25">
        <v>80941.14</v>
      </c>
      <c r="AM217" s="25">
        <v>81885.88</v>
      </c>
      <c r="AN217" s="25">
        <v>84990.03</v>
      </c>
      <c r="AO217" s="25">
        <v>84990.03</v>
      </c>
      <c r="AP217" s="25">
        <v>84990.03</v>
      </c>
      <c r="AR217" s="43">
        <f>AH217*12</f>
        <v>971293.67999999993</v>
      </c>
      <c r="AS217" s="46">
        <f>AR217/365/K217</f>
        <v>7.2493150684931509</v>
      </c>
    </row>
    <row r="218" spans="1:45" ht="16.5" hidden="1" x14ac:dyDescent="0.15">
      <c r="A218" s="9">
        <v>216</v>
      </c>
      <c r="B218" s="9" t="s">
        <v>42</v>
      </c>
      <c r="C218" s="15" t="s">
        <v>675</v>
      </c>
      <c r="D218" s="15" t="s">
        <v>676</v>
      </c>
      <c r="E218" s="9" t="s">
        <v>677</v>
      </c>
      <c r="F218" s="9" t="s">
        <v>37</v>
      </c>
      <c r="G218" s="9" t="s">
        <v>87</v>
      </c>
      <c r="H218" s="9" t="s">
        <v>39</v>
      </c>
      <c r="I218" s="9" t="s">
        <v>40</v>
      </c>
      <c r="J218" s="9" t="s">
        <v>41</v>
      </c>
      <c r="K218" s="9">
        <v>180.14</v>
      </c>
      <c r="L218" s="20">
        <v>42637</v>
      </c>
      <c r="M218" s="20">
        <v>43639</v>
      </c>
      <c r="N218" s="20">
        <v>43639</v>
      </c>
      <c r="O218" s="21"/>
      <c r="P218" s="20">
        <v>43367</v>
      </c>
      <c r="Q218" s="20">
        <v>43639</v>
      </c>
      <c r="R218" s="24">
        <v>246.15</v>
      </c>
      <c r="S218" s="25">
        <v>44341.46</v>
      </c>
      <c r="T218" s="25">
        <v>44341.46</v>
      </c>
      <c r="U218" s="25">
        <v>44341.46</v>
      </c>
      <c r="V218" s="25">
        <v>44341.46</v>
      </c>
      <c r="W218" s="25">
        <v>44341.46</v>
      </c>
      <c r="X218" s="25">
        <v>33995.120000000003</v>
      </c>
      <c r="Y218" s="25"/>
      <c r="Z218" s="25"/>
      <c r="AA218" s="25"/>
      <c r="AB218" s="25"/>
      <c r="AC218" s="25"/>
      <c r="AD218" s="25"/>
      <c r="AE218" s="25">
        <v>44341.46</v>
      </c>
      <c r="AF218" s="25">
        <v>44341.46</v>
      </c>
      <c r="AG218" s="25">
        <v>44341.46</v>
      </c>
      <c r="AH218" s="25">
        <v>44341.46</v>
      </c>
      <c r="AI218" s="25">
        <v>44341.46</v>
      </c>
      <c r="AJ218" s="25">
        <v>33995.120000000003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</row>
    <row r="219" spans="1:45" ht="16.5" hidden="1" x14ac:dyDescent="0.15">
      <c r="A219" s="9">
        <v>217</v>
      </c>
      <c r="B219" s="9" t="s">
        <v>34</v>
      </c>
      <c r="C219" s="15" t="s">
        <v>678</v>
      </c>
      <c r="D219" s="15" t="s">
        <v>679</v>
      </c>
      <c r="E219" s="9" t="s">
        <v>680</v>
      </c>
      <c r="F219" s="9" t="s">
        <v>37</v>
      </c>
      <c r="G219" s="9" t="s">
        <v>87</v>
      </c>
      <c r="H219" s="9" t="s">
        <v>46</v>
      </c>
      <c r="I219" s="9" t="s">
        <v>102</v>
      </c>
      <c r="J219" s="9" t="s">
        <v>64</v>
      </c>
      <c r="K219" s="9">
        <v>406.8</v>
      </c>
      <c r="L219" s="20">
        <v>42637</v>
      </c>
      <c r="M219" s="20">
        <v>44309</v>
      </c>
      <c r="N219" s="20">
        <v>44309</v>
      </c>
      <c r="O219" s="21"/>
      <c r="P219" s="20">
        <v>43367</v>
      </c>
      <c r="Q219" s="20">
        <v>43731</v>
      </c>
      <c r="R219" s="24">
        <v>126.79</v>
      </c>
      <c r="S219" s="25">
        <v>51578.17</v>
      </c>
      <c r="T219" s="25">
        <v>51578.17</v>
      </c>
      <c r="U219" s="25">
        <v>51578.17</v>
      </c>
      <c r="V219" s="25">
        <v>51578.17</v>
      </c>
      <c r="W219" s="25">
        <v>51578.17</v>
      </c>
      <c r="X219" s="25">
        <v>51578.17</v>
      </c>
      <c r="Y219" s="25">
        <v>51578.17</v>
      </c>
      <c r="Z219" s="25">
        <v>51578.17</v>
      </c>
      <c r="AA219" s="25">
        <v>52179.96</v>
      </c>
      <c r="AB219" s="25">
        <v>54157.279999999999</v>
      </c>
      <c r="AC219" s="25">
        <v>54157.279999999999</v>
      </c>
      <c r="AD219" s="25">
        <v>54157.279999999999</v>
      </c>
      <c r="AE219" s="25">
        <v>51578.17</v>
      </c>
      <c r="AF219" s="25">
        <v>51578.17</v>
      </c>
      <c r="AG219" s="25">
        <v>51578.17</v>
      </c>
      <c r="AH219" s="25">
        <v>51578.17</v>
      </c>
      <c r="AI219" s="25">
        <v>51578.17</v>
      </c>
      <c r="AJ219" s="25">
        <v>51578.17</v>
      </c>
      <c r="AK219" s="25">
        <v>51578.17</v>
      </c>
      <c r="AL219" s="25">
        <v>51578.17</v>
      </c>
      <c r="AM219" s="25">
        <v>52179.96</v>
      </c>
      <c r="AN219" s="25">
        <v>54157.279999999999</v>
      </c>
      <c r="AO219" s="25">
        <v>54157.279999999999</v>
      </c>
      <c r="AP219" s="25">
        <v>54157.279999999999</v>
      </c>
    </row>
    <row r="220" spans="1:45" ht="16.5" x14ac:dyDescent="0.15">
      <c r="A220" s="9">
        <v>218</v>
      </c>
      <c r="B220" s="16" t="s">
        <v>42</v>
      </c>
      <c r="C220" s="15" t="s">
        <v>681</v>
      </c>
      <c r="D220" s="15" t="s">
        <v>682</v>
      </c>
      <c r="E220" s="9" t="s">
        <v>683</v>
      </c>
      <c r="F220" s="9" t="s">
        <v>37</v>
      </c>
      <c r="G220" s="9" t="s">
        <v>87</v>
      </c>
      <c r="H220" s="9" t="s">
        <v>58</v>
      </c>
      <c r="I220" s="9" t="s">
        <v>40</v>
      </c>
      <c r="J220" s="9" t="s">
        <v>53</v>
      </c>
      <c r="K220" s="9">
        <v>198.68</v>
      </c>
      <c r="L220" s="20">
        <v>42637</v>
      </c>
      <c r="M220" s="20">
        <v>43639</v>
      </c>
      <c r="N220" s="20">
        <v>43600</v>
      </c>
      <c r="O220" s="21"/>
      <c r="P220" s="20">
        <v>43367</v>
      </c>
      <c r="Q220" s="20">
        <v>43639</v>
      </c>
      <c r="R220" s="24">
        <v>274.77999999999997</v>
      </c>
      <c r="S220" s="25">
        <v>54593.29</v>
      </c>
      <c r="T220" s="25">
        <v>54593.29</v>
      </c>
      <c r="U220" s="25">
        <v>54593.29</v>
      </c>
      <c r="V220" s="25">
        <v>54593.29</v>
      </c>
      <c r="W220" s="25">
        <v>25476.87</v>
      </c>
      <c r="X220" s="25"/>
      <c r="Y220" s="25"/>
      <c r="Z220" s="25"/>
      <c r="AA220" s="25"/>
      <c r="AB220" s="25"/>
      <c r="AC220" s="25"/>
      <c r="AD220" s="25"/>
      <c r="AE220" s="25">
        <v>54593.29</v>
      </c>
      <c r="AF220" s="25">
        <v>54593.29</v>
      </c>
      <c r="AG220" s="25">
        <v>54593.29</v>
      </c>
      <c r="AH220" s="25">
        <v>54593.29</v>
      </c>
      <c r="AI220" s="25">
        <v>25476.87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  <c r="AR220" s="43">
        <f>AH220*12</f>
        <v>655119.48</v>
      </c>
      <c r="AS220" s="46">
        <f>AR220/365/K220</f>
        <v>9.0338629475083483</v>
      </c>
    </row>
    <row r="221" spans="1:45" ht="16.5" hidden="1" x14ac:dyDescent="0.15">
      <c r="A221" s="9">
        <v>219</v>
      </c>
      <c r="B221" s="9" t="s">
        <v>34</v>
      </c>
      <c r="C221" s="15" t="s">
        <v>684</v>
      </c>
      <c r="D221" s="15" t="s">
        <v>685</v>
      </c>
      <c r="E221" s="9" t="s">
        <v>686</v>
      </c>
      <c r="F221" s="9" t="s">
        <v>537</v>
      </c>
      <c r="G221" s="9" t="s">
        <v>359</v>
      </c>
      <c r="H221" s="9" t="s">
        <v>179</v>
      </c>
      <c r="I221" s="9" t="s">
        <v>102</v>
      </c>
      <c r="J221" s="9" t="s">
        <v>41</v>
      </c>
      <c r="K221" s="9">
        <v>3966.68</v>
      </c>
      <c r="L221" s="20">
        <v>42637</v>
      </c>
      <c r="M221" s="20">
        <v>44462</v>
      </c>
      <c r="N221" s="20">
        <v>44462</v>
      </c>
      <c r="O221" s="21"/>
      <c r="P221" s="20">
        <v>43367</v>
      </c>
      <c r="Q221" s="20">
        <v>43731</v>
      </c>
      <c r="R221" s="24">
        <v>51.5</v>
      </c>
      <c r="S221" s="25">
        <v>204284.02</v>
      </c>
      <c r="T221" s="25">
        <v>204284.02</v>
      </c>
      <c r="U221" s="25">
        <v>204284.02</v>
      </c>
      <c r="V221" s="25">
        <v>204284.02</v>
      </c>
      <c r="W221" s="25">
        <v>204284.02</v>
      </c>
      <c r="X221" s="25">
        <v>204284.02</v>
      </c>
      <c r="Y221" s="25">
        <v>204284.02</v>
      </c>
      <c r="Z221" s="25">
        <v>204284.02</v>
      </c>
      <c r="AA221" s="25">
        <v>205718.63593333299</v>
      </c>
      <c r="AB221" s="25">
        <v>210432.37</v>
      </c>
      <c r="AC221" s="25">
        <v>210432.37</v>
      </c>
      <c r="AD221" s="25">
        <v>210432.37</v>
      </c>
      <c r="AE221" s="25">
        <v>204284.02</v>
      </c>
      <c r="AF221" s="25">
        <v>204284.02</v>
      </c>
      <c r="AG221" s="25">
        <v>204284.02</v>
      </c>
      <c r="AH221" s="25">
        <v>204284.02</v>
      </c>
      <c r="AI221" s="25">
        <v>204284.02</v>
      </c>
      <c r="AJ221" s="25">
        <v>204284.02</v>
      </c>
      <c r="AK221" s="25">
        <v>204284.02</v>
      </c>
      <c r="AL221" s="25">
        <v>204284.02</v>
      </c>
      <c r="AM221" s="25">
        <v>205718.63593333299</v>
      </c>
      <c r="AN221" s="25">
        <v>210432.37</v>
      </c>
      <c r="AO221" s="25">
        <v>210432.37</v>
      </c>
      <c r="AP221" s="25">
        <v>210432.37</v>
      </c>
    </row>
    <row r="222" spans="1:45" ht="16.5" hidden="1" x14ac:dyDescent="0.15">
      <c r="A222" s="9">
        <v>220</v>
      </c>
      <c r="B222" s="9" t="s">
        <v>34</v>
      </c>
      <c r="C222" s="15" t="s">
        <v>687</v>
      </c>
      <c r="D222" s="15" t="s">
        <v>688</v>
      </c>
      <c r="E222" s="9" t="s">
        <v>689</v>
      </c>
      <c r="F222" s="9" t="s">
        <v>537</v>
      </c>
      <c r="G222" s="9" t="s">
        <v>115</v>
      </c>
      <c r="H222" s="9" t="s">
        <v>122</v>
      </c>
      <c r="I222" s="9" t="s">
        <v>102</v>
      </c>
      <c r="J222" s="9" t="s">
        <v>64</v>
      </c>
      <c r="K222" s="9">
        <v>10325.129999999999</v>
      </c>
      <c r="L222" s="20">
        <v>42637</v>
      </c>
      <c r="M222" s="20">
        <v>49941</v>
      </c>
      <c r="N222" s="20">
        <v>49941</v>
      </c>
      <c r="O222" s="21"/>
      <c r="P222" s="20"/>
      <c r="Q222" s="20"/>
      <c r="R222" s="24"/>
      <c r="S222" s="25">
        <v>70017.31</v>
      </c>
      <c r="T222" s="25">
        <v>200776.28</v>
      </c>
      <c r="U222" s="25">
        <v>68477.14</v>
      </c>
      <c r="V222" s="25">
        <v>94998.34</v>
      </c>
      <c r="W222" s="25">
        <v>64642.080000000002</v>
      </c>
      <c r="X222" s="25"/>
      <c r="Y222" s="25"/>
      <c r="Z222" s="25"/>
      <c r="AA222" s="25"/>
      <c r="AB222" s="25"/>
      <c r="AC222" s="25"/>
      <c r="AD222" s="25"/>
      <c r="AE222" s="25">
        <v>70017.31</v>
      </c>
      <c r="AF222" s="25">
        <v>200776.28</v>
      </c>
      <c r="AG222" s="25">
        <v>68477.14</v>
      </c>
      <c r="AH222" s="25">
        <v>94998.34</v>
      </c>
      <c r="AI222" s="25">
        <v>64642.080000000002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</row>
    <row r="223" spans="1:45" ht="16.5" hidden="1" x14ac:dyDescent="0.15">
      <c r="A223" s="9">
        <v>221</v>
      </c>
      <c r="B223" s="16" t="s">
        <v>42</v>
      </c>
      <c r="C223" s="15" t="s">
        <v>690</v>
      </c>
      <c r="D223" s="15" t="s">
        <v>691</v>
      </c>
      <c r="E223" s="9" t="s">
        <v>692</v>
      </c>
      <c r="F223" s="9" t="s">
        <v>37</v>
      </c>
      <c r="G223" s="9" t="s">
        <v>87</v>
      </c>
      <c r="H223" s="9" t="s">
        <v>39</v>
      </c>
      <c r="I223" s="9" t="s">
        <v>40</v>
      </c>
      <c r="J223" s="9" t="s">
        <v>41</v>
      </c>
      <c r="K223" s="9">
        <v>211.58</v>
      </c>
      <c r="L223" s="20">
        <v>42637</v>
      </c>
      <c r="M223" s="20">
        <v>43639</v>
      </c>
      <c r="N223" s="20">
        <v>43585</v>
      </c>
      <c r="O223" s="21"/>
      <c r="P223" s="20">
        <v>43367</v>
      </c>
      <c r="Q223" s="20">
        <v>43639</v>
      </c>
      <c r="R223" s="24">
        <v>246.15</v>
      </c>
      <c r="S223" s="25">
        <v>52080.42</v>
      </c>
      <c r="T223" s="25">
        <v>52080.42</v>
      </c>
      <c r="U223" s="25">
        <v>52080.42</v>
      </c>
      <c r="V223" s="25">
        <v>52080.42</v>
      </c>
      <c r="W223" s="25"/>
      <c r="X223" s="25"/>
      <c r="Y223" s="25"/>
      <c r="Z223" s="25"/>
      <c r="AA223" s="25"/>
      <c r="AB223" s="25"/>
      <c r="AC223" s="25"/>
      <c r="AD223" s="25"/>
      <c r="AE223" s="25">
        <v>52080.42</v>
      </c>
      <c r="AF223" s="25">
        <v>52080.42</v>
      </c>
      <c r="AG223" s="25">
        <v>52080.42</v>
      </c>
      <c r="AH223" s="25">
        <v>52080.42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</row>
    <row r="224" spans="1:45" ht="16.5" hidden="1" x14ac:dyDescent="0.15">
      <c r="A224" s="9">
        <v>222</v>
      </c>
      <c r="B224" s="9" t="s">
        <v>34</v>
      </c>
      <c r="C224" s="15" t="s">
        <v>693</v>
      </c>
      <c r="D224" s="15" t="s">
        <v>694</v>
      </c>
      <c r="E224" s="9" t="s">
        <v>695</v>
      </c>
      <c r="F224" s="9" t="s">
        <v>37</v>
      </c>
      <c r="G224" s="9" t="s">
        <v>87</v>
      </c>
      <c r="H224" s="9" t="s">
        <v>46</v>
      </c>
      <c r="I224" s="9" t="s">
        <v>40</v>
      </c>
      <c r="J224" s="9" t="s">
        <v>64</v>
      </c>
      <c r="K224" s="9">
        <v>885.03</v>
      </c>
      <c r="L224" s="20">
        <v>42637</v>
      </c>
      <c r="M224" s="20">
        <v>44309</v>
      </c>
      <c r="N224" s="20">
        <v>44309</v>
      </c>
      <c r="O224" s="21"/>
      <c r="P224" s="20">
        <v>43367</v>
      </c>
      <c r="Q224" s="20">
        <v>43731</v>
      </c>
      <c r="R224" s="24">
        <v>99.224997999999999</v>
      </c>
      <c r="S224" s="25">
        <v>87817.1</v>
      </c>
      <c r="T224" s="25">
        <v>87817.1</v>
      </c>
      <c r="U224" s="25">
        <v>87817.1</v>
      </c>
      <c r="V224" s="25">
        <v>87817.1</v>
      </c>
      <c r="W224" s="25">
        <v>87817.1</v>
      </c>
      <c r="X224" s="25">
        <v>87817.1</v>
      </c>
      <c r="Y224" s="25">
        <v>87817.1</v>
      </c>
      <c r="Z224" s="25">
        <v>87817.1</v>
      </c>
      <c r="AA224" s="25">
        <v>88842.41</v>
      </c>
      <c r="AB224" s="25">
        <v>92211.28</v>
      </c>
      <c r="AC224" s="25">
        <v>92211.28</v>
      </c>
      <c r="AD224" s="25">
        <v>92211.28</v>
      </c>
      <c r="AE224" s="25">
        <v>87817.1</v>
      </c>
      <c r="AF224" s="25">
        <v>87817.1</v>
      </c>
      <c r="AG224" s="25">
        <v>87817.1</v>
      </c>
      <c r="AH224" s="25">
        <v>73180.916670010003</v>
      </c>
      <c r="AI224" s="25">
        <v>73180.916670010003</v>
      </c>
      <c r="AJ224" s="25">
        <v>73180.916670010003</v>
      </c>
      <c r="AK224" s="25">
        <v>73180.178849999997</v>
      </c>
      <c r="AL224" s="25">
        <v>73180.178849999997</v>
      </c>
      <c r="AM224" s="25">
        <v>88842.41</v>
      </c>
      <c r="AN224" s="25">
        <v>92211.28</v>
      </c>
      <c r="AO224" s="25">
        <v>92211.28</v>
      </c>
      <c r="AP224" s="25">
        <v>92211.28</v>
      </c>
    </row>
    <row r="225" spans="1:42" ht="16.5" hidden="1" x14ac:dyDescent="0.15">
      <c r="A225" s="9">
        <v>223</v>
      </c>
      <c r="B225" s="16" t="s">
        <v>42</v>
      </c>
      <c r="C225" s="15" t="s">
        <v>696</v>
      </c>
      <c r="D225" s="15" t="s">
        <v>697</v>
      </c>
      <c r="E225" s="9" t="s">
        <v>698</v>
      </c>
      <c r="F225" s="9" t="s">
        <v>37</v>
      </c>
      <c r="G225" s="9" t="s">
        <v>87</v>
      </c>
      <c r="H225" s="9" t="s">
        <v>46</v>
      </c>
      <c r="I225" s="9" t="s">
        <v>102</v>
      </c>
      <c r="J225" s="9" t="s">
        <v>64</v>
      </c>
      <c r="K225" s="9">
        <v>241.91</v>
      </c>
      <c r="L225" s="20">
        <v>42637</v>
      </c>
      <c r="M225" s="20">
        <v>44309</v>
      </c>
      <c r="N225" s="20">
        <v>43555</v>
      </c>
      <c r="O225" s="21"/>
      <c r="P225" s="20">
        <v>43367</v>
      </c>
      <c r="Q225" s="20">
        <v>43731</v>
      </c>
      <c r="R225" s="24">
        <v>198.45</v>
      </c>
      <c r="S225" s="25">
        <v>48007.040000000001</v>
      </c>
      <c r="T225" s="25">
        <v>48007.040000000001</v>
      </c>
      <c r="U225" s="25">
        <v>48007.040000000001</v>
      </c>
      <c r="V225" s="25"/>
      <c r="W225" s="25"/>
      <c r="X225" s="25"/>
      <c r="Y225" s="25"/>
      <c r="Z225" s="25"/>
      <c r="AA225" s="25"/>
      <c r="AB225" s="25"/>
      <c r="AC225" s="25"/>
      <c r="AD225" s="25"/>
      <c r="AE225" s="25">
        <v>48007.040000000001</v>
      </c>
      <c r="AF225" s="25">
        <v>48007.040000000001</v>
      </c>
      <c r="AG225" s="25">
        <v>48007.040000000001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</row>
    <row r="226" spans="1:42" ht="16.5" hidden="1" x14ac:dyDescent="0.15">
      <c r="A226" s="9">
        <v>224</v>
      </c>
      <c r="B226" s="9" t="s">
        <v>42</v>
      </c>
      <c r="C226" s="15" t="s">
        <v>699</v>
      </c>
      <c r="D226" s="15" t="s">
        <v>700</v>
      </c>
      <c r="E226" s="9" t="s">
        <v>701</v>
      </c>
      <c r="F226" s="9" t="s">
        <v>37</v>
      </c>
      <c r="G226" s="9" t="s">
        <v>87</v>
      </c>
      <c r="H226" s="9" t="s">
        <v>46</v>
      </c>
      <c r="I226" s="9" t="s">
        <v>40</v>
      </c>
      <c r="J226" s="9" t="s">
        <v>47</v>
      </c>
      <c r="K226" s="9">
        <v>111.55</v>
      </c>
      <c r="L226" s="20">
        <v>42637</v>
      </c>
      <c r="M226" s="20">
        <v>43639</v>
      </c>
      <c r="N226" s="20">
        <v>43639</v>
      </c>
      <c r="O226" s="21"/>
      <c r="P226" s="20">
        <v>43367</v>
      </c>
      <c r="Q226" s="20">
        <v>43639</v>
      </c>
      <c r="R226" s="24">
        <v>242.55</v>
      </c>
      <c r="S226" s="25">
        <v>27056.45</v>
      </c>
      <c r="T226" s="25">
        <v>27056.45</v>
      </c>
      <c r="U226" s="25">
        <v>27056.45</v>
      </c>
      <c r="V226" s="25">
        <v>27056.45</v>
      </c>
      <c r="W226" s="25">
        <v>27056.45</v>
      </c>
      <c r="X226" s="25">
        <v>20743.28</v>
      </c>
      <c r="Y226" s="25"/>
      <c r="Z226" s="25"/>
      <c r="AA226" s="25"/>
      <c r="AB226" s="25"/>
      <c r="AC226" s="25"/>
      <c r="AD226" s="25"/>
      <c r="AE226" s="25">
        <v>27056.45</v>
      </c>
      <c r="AF226" s="25">
        <v>27056.45</v>
      </c>
      <c r="AG226" s="25">
        <v>27056.45</v>
      </c>
      <c r="AH226" s="25">
        <v>27056.45</v>
      </c>
      <c r="AI226" s="25">
        <v>27056.45</v>
      </c>
      <c r="AJ226" s="25">
        <v>20743.28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</row>
    <row r="227" spans="1:42" ht="16.5" hidden="1" x14ac:dyDescent="0.15">
      <c r="A227" s="9">
        <v>225</v>
      </c>
      <c r="B227" s="9" t="s">
        <v>42</v>
      </c>
      <c r="C227" s="15" t="s">
        <v>702</v>
      </c>
      <c r="D227" s="17" t="s">
        <v>703</v>
      </c>
      <c r="E227" s="9" t="s">
        <v>704</v>
      </c>
      <c r="F227" s="9" t="s">
        <v>37</v>
      </c>
      <c r="G227" s="9" t="s">
        <v>87</v>
      </c>
      <c r="H227" s="9" t="s">
        <v>39</v>
      </c>
      <c r="I227" s="9" t="s">
        <v>40</v>
      </c>
      <c r="J227" s="9" t="s">
        <v>47</v>
      </c>
      <c r="K227" s="9">
        <v>101.85</v>
      </c>
      <c r="L227" s="20">
        <v>42637</v>
      </c>
      <c r="M227" s="20">
        <v>43639</v>
      </c>
      <c r="N227" s="20">
        <v>43639</v>
      </c>
      <c r="O227" s="21"/>
      <c r="P227" s="20">
        <v>43367</v>
      </c>
      <c r="Q227" s="20">
        <v>43639</v>
      </c>
      <c r="R227" s="24">
        <v>251.88</v>
      </c>
      <c r="S227" s="25">
        <v>25653.98</v>
      </c>
      <c r="T227" s="25">
        <v>25653.98</v>
      </c>
      <c r="U227" s="25">
        <v>25653.98</v>
      </c>
      <c r="V227" s="25">
        <v>25653.98</v>
      </c>
      <c r="W227" s="25">
        <v>25653.98</v>
      </c>
      <c r="X227" s="25">
        <v>19668.05</v>
      </c>
      <c r="Y227" s="25"/>
      <c r="Z227" s="25"/>
      <c r="AA227" s="25"/>
      <c r="AB227" s="25"/>
      <c r="AC227" s="25"/>
      <c r="AD227" s="25"/>
      <c r="AE227" s="25">
        <v>25653.98</v>
      </c>
      <c r="AF227" s="25">
        <v>25653.98</v>
      </c>
      <c r="AG227" s="25">
        <v>25653.98</v>
      </c>
      <c r="AH227" s="25">
        <v>25653.98</v>
      </c>
      <c r="AI227" s="25">
        <v>25653.98</v>
      </c>
      <c r="AJ227" s="25">
        <v>19668.05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</row>
    <row r="228" spans="1:42" ht="16.5" hidden="1" x14ac:dyDescent="0.15">
      <c r="A228" s="9">
        <v>226</v>
      </c>
      <c r="B228" s="9" t="s">
        <v>42</v>
      </c>
      <c r="C228" s="15" t="s">
        <v>705</v>
      </c>
      <c r="D228" s="15" t="s">
        <v>706</v>
      </c>
      <c r="E228" s="9" t="s">
        <v>707</v>
      </c>
      <c r="F228" s="9" t="s">
        <v>37</v>
      </c>
      <c r="G228" s="9" t="s">
        <v>87</v>
      </c>
      <c r="H228" s="9" t="s">
        <v>179</v>
      </c>
      <c r="I228" s="9" t="s">
        <v>40</v>
      </c>
      <c r="J228" s="9" t="s">
        <v>41</v>
      </c>
      <c r="K228" s="9">
        <v>444.12</v>
      </c>
      <c r="L228" s="20">
        <v>42637</v>
      </c>
      <c r="M228" s="20">
        <v>43639</v>
      </c>
      <c r="N228" s="20">
        <v>43639</v>
      </c>
      <c r="O228" s="21"/>
      <c r="P228" s="20">
        <v>43367</v>
      </c>
      <c r="Q228" s="20">
        <v>43639</v>
      </c>
      <c r="R228" s="24">
        <v>97.32</v>
      </c>
      <c r="S228" s="25">
        <v>43221.760000000002</v>
      </c>
      <c r="T228" s="25">
        <v>43221.760000000002</v>
      </c>
      <c r="U228" s="25">
        <v>43221.760000000002</v>
      </c>
      <c r="V228" s="25">
        <v>43221.760000000002</v>
      </c>
      <c r="W228" s="25">
        <v>43221.760000000002</v>
      </c>
      <c r="X228" s="25">
        <v>33136.68</v>
      </c>
      <c r="Y228" s="25"/>
      <c r="Z228" s="25"/>
      <c r="AA228" s="25"/>
      <c r="AB228" s="25"/>
      <c r="AC228" s="25"/>
      <c r="AD228" s="25"/>
      <c r="AE228" s="25">
        <v>43221.760000000002</v>
      </c>
      <c r="AF228" s="25">
        <v>43221.760000000002</v>
      </c>
      <c r="AG228" s="25">
        <v>43221.760000000002</v>
      </c>
      <c r="AH228" s="25">
        <v>43221.760000000002</v>
      </c>
      <c r="AI228" s="25">
        <v>43221.760000000002</v>
      </c>
      <c r="AJ228" s="25">
        <v>33136.68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</row>
    <row r="229" spans="1:42" ht="16.5" hidden="1" x14ac:dyDescent="0.15">
      <c r="A229" s="9">
        <v>227</v>
      </c>
      <c r="B229" s="9" t="s">
        <v>34</v>
      </c>
      <c r="C229" s="15" t="s">
        <v>708</v>
      </c>
      <c r="D229" s="15" t="s">
        <v>709</v>
      </c>
      <c r="E229" s="9" t="s">
        <v>710</v>
      </c>
      <c r="F229" s="9" t="s">
        <v>37</v>
      </c>
      <c r="G229" s="9" t="s">
        <v>87</v>
      </c>
      <c r="H229" s="9" t="s">
        <v>179</v>
      </c>
      <c r="I229" s="9" t="s">
        <v>40</v>
      </c>
      <c r="J229" s="9" t="s">
        <v>41</v>
      </c>
      <c r="K229" s="9">
        <v>476.66</v>
      </c>
      <c r="L229" s="20">
        <v>42637</v>
      </c>
      <c r="M229" s="20">
        <v>44309</v>
      </c>
      <c r="N229" s="20">
        <v>44309</v>
      </c>
      <c r="O229" s="21"/>
      <c r="P229" s="20">
        <v>43367</v>
      </c>
      <c r="Q229" s="20">
        <v>43731</v>
      </c>
      <c r="R229" s="24">
        <v>85.87</v>
      </c>
      <c r="S229" s="25">
        <v>40930.79</v>
      </c>
      <c r="T229" s="25">
        <v>40930.79</v>
      </c>
      <c r="U229" s="25">
        <v>40930.79</v>
      </c>
      <c r="V229" s="25">
        <v>40930.79</v>
      </c>
      <c r="W229" s="25">
        <v>40930.79</v>
      </c>
      <c r="X229" s="25">
        <v>40930.79</v>
      </c>
      <c r="Y229" s="25">
        <v>40930.79</v>
      </c>
      <c r="Z229" s="25">
        <v>40930.79</v>
      </c>
      <c r="AA229" s="25">
        <v>41599.230000000003</v>
      </c>
      <c r="AB229" s="25">
        <v>43795.519999999997</v>
      </c>
      <c r="AC229" s="25">
        <v>43795.519999999997</v>
      </c>
      <c r="AD229" s="25">
        <v>43795.519999999997</v>
      </c>
      <c r="AE229" s="25">
        <v>40930.79</v>
      </c>
      <c r="AF229" s="25">
        <v>40930.79</v>
      </c>
      <c r="AG229" s="25">
        <v>40930.79</v>
      </c>
      <c r="AH229" s="25">
        <v>40930.79</v>
      </c>
      <c r="AI229" s="25">
        <v>40930.79</v>
      </c>
      <c r="AJ229" s="25">
        <v>40930.79</v>
      </c>
      <c r="AK229" s="25">
        <v>40930.79</v>
      </c>
      <c r="AL229" s="25">
        <v>40930.79</v>
      </c>
      <c r="AM229" s="25">
        <v>41599.230000000003</v>
      </c>
      <c r="AN229" s="25">
        <v>43795.519999999997</v>
      </c>
      <c r="AO229" s="25">
        <v>43795.519999999997</v>
      </c>
      <c r="AP229" s="25">
        <v>43795.519999999997</v>
      </c>
    </row>
    <row r="230" spans="1:42" ht="16.5" hidden="1" x14ac:dyDescent="0.15">
      <c r="A230" s="9">
        <v>228</v>
      </c>
      <c r="B230" s="9" t="s">
        <v>34</v>
      </c>
      <c r="C230" s="15" t="s">
        <v>711</v>
      </c>
      <c r="D230" s="15" t="s">
        <v>712</v>
      </c>
      <c r="E230" s="9" t="s">
        <v>713</v>
      </c>
      <c r="F230" s="9" t="s">
        <v>37</v>
      </c>
      <c r="G230" s="9" t="s">
        <v>87</v>
      </c>
      <c r="H230" s="9" t="s">
        <v>46</v>
      </c>
      <c r="I230" s="9" t="s">
        <v>40</v>
      </c>
      <c r="J230" s="9" t="s">
        <v>64</v>
      </c>
      <c r="K230" s="9">
        <v>358.9</v>
      </c>
      <c r="L230" s="20">
        <v>42637</v>
      </c>
      <c r="M230" s="20">
        <v>44309</v>
      </c>
      <c r="N230" s="20">
        <v>44309</v>
      </c>
      <c r="O230" s="21"/>
      <c r="P230" s="20">
        <v>43367</v>
      </c>
      <c r="Q230" s="20">
        <v>43731</v>
      </c>
      <c r="R230" s="24">
        <v>165.38</v>
      </c>
      <c r="S230" s="25">
        <v>59354.879999999997</v>
      </c>
      <c r="T230" s="25">
        <v>59354.879999999997</v>
      </c>
      <c r="U230" s="25">
        <v>59354.879999999997</v>
      </c>
      <c r="V230" s="25">
        <v>59354.879999999997</v>
      </c>
      <c r="W230" s="25">
        <v>59354.879999999997</v>
      </c>
      <c r="X230" s="25">
        <v>59354.879999999997</v>
      </c>
      <c r="Y230" s="25">
        <v>59354.879999999997</v>
      </c>
      <c r="Z230" s="25">
        <v>59354.879999999997</v>
      </c>
      <c r="AA230" s="25">
        <v>60047.44</v>
      </c>
      <c r="AB230" s="25">
        <v>62322.99</v>
      </c>
      <c r="AC230" s="25">
        <v>62322.99</v>
      </c>
      <c r="AD230" s="25">
        <v>62322.99</v>
      </c>
      <c r="AE230" s="25">
        <v>59354.879999999997</v>
      </c>
      <c r="AF230" s="25">
        <v>59354.879999999997</v>
      </c>
      <c r="AG230" s="25">
        <v>59354.879999999997</v>
      </c>
      <c r="AH230" s="25">
        <v>59354.879999999997</v>
      </c>
      <c r="AI230" s="25">
        <v>59354.879999999997</v>
      </c>
      <c r="AJ230" s="25">
        <v>59354.879999999997</v>
      </c>
      <c r="AK230" s="25">
        <v>49462.399666666701</v>
      </c>
      <c r="AL230" s="25">
        <v>49462.399666666701</v>
      </c>
      <c r="AM230" s="25">
        <v>50154.959666666698</v>
      </c>
      <c r="AN230" s="25">
        <v>62322.99</v>
      </c>
      <c r="AO230" s="25">
        <v>62322.99</v>
      </c>
      <c r="AP230" s="25">
        <v>62322.99</v>
      </c>
    </row>
    <row r="231" spans="1:42" ht="16.5" hidden="1" x14ac:dyDescent="0.15">
      <c r="A231" s="9">
        <v>229</v>
      </c>
      <c r="B231" s="9" t="s">
        <v>34</v>
      </c>
      <c r="C231" s="15" t="s">
        <v>714</v>
      </c>
      <c r="D231" s="15" t="s">
        <v>715</v>
      </c>
      <c r="E231" s="9" t="s">
        <v>716</v>
      </c>
      <c r="F231" s="9" t="s">
        <v>37</v>
      </c>
      <c r="G231" s="9" t="s">
        <v>87</v>
      </c>
      <c r="H231" s="9" t="s">
        <v>46</v>
      </c>
      <c r="I231" s="9" t="s">
        <v>102</v>
      </c>
      <c r="J231" s="9" t="s">
        <v>64</v>
      </c>
      <c r="K231" s="9">
        <v>415.75</v>
      </c>
      <c r="L231" s="20">
        <v>42637</v>
      </c>
      <c r="M231" s="20">
        <v>44309</v>
      </c>
      <c r="N231" s="20">
        <v>44309</v>
      </c>
      <c r="O231" s="21"/>
      <c r="P231" s="20">
        <v>43367</v>
      </c>
      <c r="Q231" s="20">
        <v>43731</v>
      </c>
      <c r="R231" s="24">
        <v>148.84</v>
      </c>
      <c r="S231" s="25">
        <v>61880.23</v>
      </c>
      <c r="T231" s="25">
        <v>61880.23</v>
      </c>
      <c r="U231" s="25">
        <v>61880.23</v>
      </c>
      <c r="V231" s="25">
        <v>61880.23</v>
      </c>
      <c r="W231" s="25">
        <v>61880.23</v>
      </c>
      <c r="X231" s="25">
        <v>61880.23</v>
      </c>
      <c r="Y231" s="25">
        <v>61880.23</v>
      </c>
      <c r="Z231" s="25">
        <v>61880.23</v>
      </c>
      <c r="AA231" s="25">
        <v>62601.97</v>
      </c>
      <c r="AB231" s="25">
        <v>64973.41</v>
      </c>
      <c r="AC231" s="25">
        <v>64973.41</v>
      </c>
      <c r="AD231" s="25">
        <v>64973.41</v>
      </c>
      <c r="AE231" s="25">
        <v>61880.23</v>
      </c>
      <c r="AF231" s="25">
        <v>61880.23</v>
      </c>
      <c r="AG231" s="25">
        <v>61880.23</v>
      </c>
      <c r="AH231" s="25">
        <v>51566.858333333301</v>
      </c>
      <c r="AI231" s="25">
        <v>51566.858333333301</v>
      </c>
      <c r="AJ231" s="25">
        <v>51566.858333333301</v>
      </c>
      <c r="AK231" s="25">
        <v>61880.23</v>
      </c>
      <c r="AL231" s="25">
        <v>61880.23</v>
      </c>
      <c r="AM231" s="25">
        <v>62601.97</v>
      </c>
      <c r="AN231" s="25">
        <v>64973.41</v>
      </c>
      <c r="AO231" s="25">
        <v>64973.41</v>
      </c>
      <c r="AP231" s="25">
        <v>64973.41</v>
      </c>
    </row>
    <row r="232" spans="1:42" ht="16.5" hidden="1" x14ac:dyDescent="0.15">
      <c r="A232" s="9">
        <v>230</v>
      </c>
      <c r="B232" s="16" t="s">
        <v>42</v>
      </c>
      <c r="C232" s="15" t="s">
        <v>717</v>
      </c>
      <c r="D232" s="15" t="s">
        <v>718</v>
      </c>
      <c r="E232" s="9" t="s">
        <v>719</v>
      </c>
      <c r="F232" s="9" t="s">
        <v>37</v>
      </c>
      <c r="G232" s="9" t="s">
        <v>87</v>
      </c>
      <c r="H232" s="9" t="s">
        <v>46</v>
      </c>
      <c r="I232" s="9" t="s">
        <v>40</v>
      </c>
      <c r="J232" s="9" t="s">
        <v>64</v>
      </c>
      <c r="K232" s="9">
        <v>336.35</v>
      </c>
      <c r="L232" s="20">
        <v>42963</v>
      </c>
      <c r="M232" s="20">
        <v>44309</v>
      </c>
      <c r="N232" s="20">
        <v>43616</v>
      </c>
      <c r="O232" s="21"/>
      <c r="P232" s="20">
        <v>43367</v>
      </c>
      <c r="Q232" s="20">
        <v>43731</v>
      </c>
      <c r="R232" s="24">
        <v>165.38</v>
      </c>
      <c r="S232" s="25">
        <v>55625.56</v>
      </c>
      <c r="T232" s="25">
        <v>55625.56</v>
      </c>
      <c r="U232" s="25">
        <v>55625.56</v>
      </c>
      <c r="V232" s="25">
        <v>55625.56</v>
      </c>
      <c r="W232" s="25">
        <v>55625.56</v>
      </c>
      <c r="X232" s="25"/>
      <c r="Y232" s="25"/>
      <c r="Z232" s="25"/>
      <c r="AA232" s="25"/>
      <c r="AB232" s="25"/>
      <c r="AC232" s="25"/>
      <c r="AD232" s="25"/>
      <c r="AE232" s="25">
        <v>55625.56</v>
      </c>
      <c r="AF232" s="25">
        <v>55625.56</v>
      </c>
      <c r="AG232" s="25">
        <v>55625.56</v>
      </c>
      <c r="AH232" s="25">
        <v>55625.56</v>
      </c>
      <c r="AI232" s="25">
        <v>55625.56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</row>
    <row r="233" spans="1:42" ht="16.5" hidden="1" x14ac:dyDescent="0.15">
      <c r="A233" s="9">
        <v>231</v>
      </c>
      <c r="B233" s="9" t="s">
        <v>34</v>
      </c>
      <c r="C233" s="15" t="s">
        <v>720</v>
      </c>
      <c r="D233" s="15" t="s">
        <v>721</v>
      </c>
      <c r="E233" s="9" t="s">
        <v>722</v>
      </c>
      <c r="F233" s="9" t="s">
        <v>37</v>
      </c>
      <c r="G233" s="9" t="s">
        <v>87</v>
      </c>
      <c r="H233" s="9" t="s">
        <v>46</v>
      </c>
      <c r="I233" s="22" t="s">
        <v>102</v>
      </c>
      <c r="J233" s="9" t="s">
        <v>47</v>
      </c>
      <c r="K233" s="9">
        <v>58.16</v>
      </c>
      <c r="L233" s="20">
        <v>43466</v>
      </c>
      <c r="M233" s="20">
        <v>44196</v>
      </c>
      <c r="N233" s="20">
        <v>44196</v>
      </c>
      <c r="O233" s="20"/>
      <c r="P233" s="20">
        <v>43466</v>
      </c>
      <c r="Q233" s="20">
        <v>43830</v>
      </c>
      <c r="R233" s="24">
        <v>290</v>
      </c>
      <c r="S233" s="25">
        <v>16866.400000000001</v>
      </c>
      <c r="T233" s="25">
        <v>16866.400000000001</v>
      </c>
      <c r="U233" s="25">
        <v>16866.400000000001</v>
      </c>
      <c r="V233" s="25">
        <v>16866.400000000001</v>
      </c>
      <c r="W233" s="25">
        <v>16866.400000000001</v>
      </c>
      <c r="X233" s="25">
        <v>16866.400000000001</v>
      </c>
      <c r="Y233" s="25">
        <v>16866.400000000001</v>
      </c>
      <c r="Z233" s="25">
        <v>16866.400000000001</v>
      </c>
      <c r="AA233" s="25">
        <v>16866.400000000001</v>
      </c>
      <c r="AB233" s="25">
        <v>16866.400000000001</v>
      </c>
      <c r="AC233" s="25">
        <v>16866.400000000001</v>
      </c>
      <c r="AD233" s="25">
        <v>16866.400000000001</v>
      </c>
      <c r="AE233" s="25">
        <v>16866.400000000001</v>
      </c>
      <c r="AF233" s="25">
        <v>16866.400000000001</v>
      </c>
      <c r="AG233" s="25">
        <v>16866.400000000001</v>
      </c>
      <c r="AH233" s="25">
        <v>16866.400000000001</v>
      </c>
      <c r="AI233" s="25">
        <v>16866.400000000001</v>
      </c>
      <c r="AJ233" s="25">
        <v>16866.400000000001</v>
      </c>
      <c r="AK233" s="25">
        <v>16866.400000000001</v>
      </c>
      <c r="AL233" s="25">
        <v>16866.400000000001</v>
      </c>
      <c r="AM233" s="25">
        <v>16866.400000000001</v>
      </c>
      <c r="AN233" s="25">
        <v>16866.400000000001</v>
      </c>
      <c r="AO233" s="25">
        <v>16866.400000000001</v>
      </c>
      <c r="AP233" s="25">
        <v>16866.400000000001</v>
      </c>
    </row>
    <row r="234" spans="1:42" ht="16.5" hidden="1" x14ac:dyDescent="0.15">
      <c r="A234" s="9">
        <v>232</v>
      </c>
      <c r="B234" s="9" t="s">
        <v>42</v>
      </c>
      <c r="C234" s="15" t="s">
        <v>723</v>
      </c>
      <c r="D234" s="15" t="s">
        <v>724</v>
      </c>
      <c r="E234" s="9" t="s">
        <v>725</v>
      </c>
      <c r="F234" s="9" t="s">
        <v>37</v>
      </c>
      <c r="G234" s="9" t="s">
        <v>87</v>
      </c>
      <c r="H234" s="9" t="s">
        <v>39</v>
      </c>
      <c r="I234" s="9" t="s">
        <v>40</v>
      </c>
      <c r="J234" s="9" t="s">
        <v>41</v>
      </c>
      <c r="K234" s="9">
        <v>170.18</v>
      </c>
      <c r="L234" s="20">
        <v>42637</v>
      </c>
      <c r="M234" s="20">
        <v>43639</v>
      </c>
      <c r="N234" s="20">
        <v>43639</v>
      </c>
      <c r="O234" s="21"/>
      <c r="P234" s="20">
        <v>43367</v>
      </c>
      <c r="Q234" s="20">
        <v>43639</v>
      </c>
      <c r="R234" s="24">
        <v>206.08</v>
      </c>
      <c r="S234" s="25">
        <v>35070.69</v>
      </c>
      <c r="T234" s="25">
        <v>35070.69</v>
      </c>
      <c r="U234" s="25">
        <v>35070.69</v>
      </c>
      <c r="V234" s="25">
        <v>35070.69</v>
      </c>
      <c r="W234" s="25">
        <v>35070.69</v>
      </c>
      <c r="X234" s="25">
        <v>26887.53</v>
      </c>
      <c r="Y234" s="25"/>
      <c r="Z234" s="25"/>
      <c r="AA234" s="25"/>
      <c r="AB234" s="25"/>
      <c r="AC234" s="25"/>
      <c r="AD234" s="25"/>
      <c r="AE234" s="25">
        <v>35070.69</v>
      </c>
      <c r="AF234" s="25">
        <v>35070.69</v>
      </c>
      <c r="AG234" s="25">
        <v>35070.69</v>
      </c>
      <c r="AH234" s="25">
        <v>35070.69</v>
      </c>
      <c r="AI234" s="25">
        <v>35070.69</v>
      </c>
      <c r="AJ234" s="25">
        <v>26887.53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</row>
    <row r="235" spans="1:42" ht="16.5" hidden="1" x14ac:dyDescent="0.15">
      <c r="A235" s="9">
        <v>233</v>
      </c>
      <c r="B235" s="9" t="s">
        <v>42</v>
      </c>
      <c r="C235" s="15" t="s">
        <v>726</v>
      </c>
      <c r="D235" s="15" t="s">
        <v>727</v>
      </c>
      <c r="E235" s="9" t="s">
        <v>728</v>
      </c>
      <c r="F235" s="9" t="s">
        <v>37</v>
      </c>
      <c r="G235" s="9" t="s">
        <v>87</v>
      </c>
      <c r="H235" s="9" t="s">
        <v>122</v>
      </c>
      <c r="I235" s="9" t="s">
        <v>40</v>
      </c>
      <c r="J235" s="9" t="s">
        <v>47</v>
      </c>
      <c r="K235" s="9">
        <v>60.7</v>
      </c>
      <c r="L235" s="20">
        <v>42637</v>
      </c>
      <c r="M235" s="20">
        <v>43639</v>
      </c>
      <c r="N235" s="20">
        <v>43639</v>
      </c>
      <c r="O235" s="21"/>
      <c r="P235" s="20">
        <v>43367</v>
      </c>
      <c r="Q235" s="20">
        <v>43639</v>
      </c>
      <c r="R235" s="24">
        <v>171.74</v>
      </c>
      <c r="S235" s="25">
        <v>10424.620000000001</v>
      </c>
      <c r="T235" s="25">
        <v>10424.620000000001</v>
      </c>
      <c r="U235" s="25">
        <v>10424.620000000001</v>
      </c>
      <c r="V235" s="25">
        <v>10424.620000000001</v>
      </c>
      <c r="W235" s="25">
        <v>10424.620000000001</v>
      </c>
      <c r="X235" s="25">
        <v>7992.21</v>
      </c>
      <c r="Y235" s="25"/>
      <c r="Z235" s="25"/>
      <c r="AA235" s="25"/>
      <c r="AB235" s="25"/>
      <c r="AC235" s="25"/>
      <c r="AD235" s="25"/>
      <c r="AE235" s="25">
        <v>6949.7473333333301</v>
      </c>
      <c r="AF235" s="25">
        <v>6949.7473333333301</v>
      </c>
      <c r="AG235" s="25">
        <v>6949.7473333333301</v>
      </c>
      <c r="AH235" s="25">
        <v>10424.620000000001</v>
      </c>
      <c r="AI235" s="25">
        <v>10424.620000000001</v>
      </c>
      <c r="AJ235" s="25">
        <v>7992.21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</row>
    <row r="236" spans="1:42" ht="16.5" hidden="1" x14ac:dyDescent="0.15">
      <c r="A236" s="9">
        <v>234</v>
      </c>
      <c r="B236" s="9" t="s">
        <v>42</v>
      </c>
      <c r="C236" s="15" t="s">
        <v>729</v>
      </c>
      <c r="D236" s="15" t="s">
        <v>730</v>
      </c>
      <c r="E236" s="9" t="s">
        <v>731</v>
      </c>
      <c r="F236" s="9" t="s">
        <v>37</v>
      </c>
      <c r="G236" s="9" t="s">
        <v>87</v>
      </c>
      <c r="H236" s="9" t="s">
        <v>58</v>
      </c>
      <c r="I236" s="9" t="s">
        <v>40</v>
      </c>
      <c r="J236" s="9" t="s">
        <v>41</v>
      </c>
      <c r="K236" s="9">
        <v>182.5</v>
      </c>
      <c r="L236" s="20">
        <v>42637</v>
      </c>
      <c r="M236" s="20">
        <v>43639</v>
      </c>
      <c r="N236" s="20">
        <v>43639</v>
      </c>
      <c r="O236" s="21"/>
      <c r="P236" s="20">
        <v>43367</v>
      </c>
      <c r="Q236" s="20">
        <v>43639</v>
      </c>
      <c r="R236" s="24">
        <v>246.15</v>
      </c>
      <c r="S236" s="25">
        <v>44922.38</v>
      </c>
      <c r="T236" s="25">
        <v>44922.38</v>
      </c>
      <c r="U236" s="25">
        <v>44922.38</v>
      </c>
      <c r="V236" s="25">
        <v>44922.38</v>
      </c>
      <c r="W236" s="25">
        <v>44922.38</v>
      </c>
      <c r="X236" s="25">
        <v>34440.49</v>
      </c>
      <c r="Y236" s="25"/>
      <c r="Z236" s="25"/>
      <c r="AA236" s="25"/>
      <c r="AB236" s="25"/>
      <c r="AC236" s="25"/>
      <c r="AD236" s="25"/>
      <c r="AE236" s="25">
        <v>44922.38</v>
      </c>
      <c r="AF236" s="25">
        <v>44922.38</v>
      </c>
      <c r="AG236" s="25">
        <v>44922.38</v>
      </c>
      <c r="AH236" s="25">
        <v>44922.38</v>
      </c>
      <c r="AI236" s="25">
        <v>44922.38</v>
      </c>
      <c r="AJ236" s="25">
        <v>34440.49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</row>
    <row r="237" spans="1:42" ht="16.5" hidden="1" x14ac:dyDescent="0.15">
      <c r="A237" s="9">
        <v>235</v>
      </c>
      <c r="B237" s="9" t="s">
        <v>34</v>
      </c>
      <c r="C237" s="15" t="s">
        <v>732</v>
      </c>
      <c r="D237" s="15" t="s">
        <v>733</v>
      </c>
      <c r="E237" s="9" t="s">
        <v>734</v>
      </c>
      <c r="F237" s="9" t="s">
        <v>537</v>
      </c>
      <c r="G237" s="9" t="s">
        <v>87</v>
      </c>
      <c r="H237" s="9" t="s">
        <v>39</v>
      </c>
      <c r="I237" s="9" t="s">
        <v>102</v>
      </c>
      <c r="J237" s="9" t="s">
        <v>47</v>
      </c>
      <c r="K237" s="9">
        <v>7805</v>
      </c>
      <c r="L237" s="20">
        <v>42637</v>
      </c>
      <c r="M237" s="20">
        <v>48114</v>
      </c>
      <c r="N237" s="20">
        <v>48114</v>
      </c>
      <c r="O237" s="21"/>
      <c r="P237" s="20">
        <v>43367</v>
      </c>
      <c r="Q237" s="20">
        <v>43731</v>
      </c>
      <c r="R237" s="24">
        <v>32.33</v>
      </c>
      <c r="S237" s="25">
        <v>252335.65</v>
      </c>
      <c r="T237" s="25">
        <v>252335.65</v>
      </c>
      <c r="U237" s="25">
        <v>252335.65</v>
      </c>
      <c r="V237" s="25">
        <v>252335.65</v>
      </c>
      <c r="W237" s="25">
        <v>252335.65</v>
      </c>
      <c r="X237" s="25">
        <v>252335.65</v>
      </c>
      <c r="Y237" s="25">
        <v>252335.65</v>
      </c>
      <c r="Z237" s="25">
        <v>252335.65</v>
      </c>
      <c r="AA237" s="25">
        <v>253519.40833333301</v>
      </c>
      <c r="AB237" s="25">
        <v>257408.9</v>
      </c>
      <c r="AC237" s="25">
        <v>257408.9</v>
      </c>
      <c r="AD237" s="25">
        <v>257408.9</v>
      </c>
      <c r="AE237" s="25">
        <v>252335.65</v>
      </c>
      <c r="AF237" s="25">
        <v>252335.65</v>
      </c>
      <c r="AG237" s="25">
        <v>252335.65</v>
      </c>
      <c r="AH237" s="25">
        <v>252335.65</v>
      </c>
      <c r="AI237" s="25">
        <v>252335.65</v>
      </c>
      <c r="AJ237" s="25">
        <v>252335.65</v>
      </c>
      <c r="AK237" s="25">
        <v>252335.65</v>
      </c>
      <c r="AL237" s="25">
        <v>252335.65</v>
      </c>
      <c r="AM237" s="25">
        <v>253519.40833333301</v>
      </c>
      <c r="AN237" s="25">
        <v>257408.9</v>
      </c>
      <c r="AO237" s="25">
        <v>257408.9</v>
      </c>
      <c r="AP237" s="25">
        <v>257408.9</v>
      </c>
    </row>
    <row r="238" spans="1:42" ht="16.5" hidden="1" x14ac:dyDescent="0.15">
      <c r="A238" s="9">
        <v>236</v>
      </c>
      <c r="B238" s="9" t="s">
        <v>34</v>
      </c>
      <c r="C238" s="17" t="s">
        <v>735</v>
      </c>
      <c r="D238" s="15" t="s">
        <v>886</v>
      </c>
      <c r="E238" s="9" t="s">
        <v>736</v>
      </c>
      <c r="F238" s="9" t="s">
        <v>37</v>
      </c>
      <c r="G238" s="9" t="s">
        <v>87</v>
      </c>
      <c r="H238" s="9" t="s">
        <v>46</v>
      </c>
      <c r="I238" s="9" t="s">
        <v>40</v>
      </c>
      <c r="J238" s="9" t="s">
        <v>47</v>
      </c>
      <c r="K238" s="9">
        <v>144.36000000000001</v>
      </c>
      <c r="L238" s="20">
        <v>43435</v>
      </c>
      <c r="M238" s="20">
        <v>44530</v>
      </c>
      <c r="N238" s="20">
        <v>44530</v>
      </c>
      <c r="O238" s="21">
        <f>R238*K238</f>
        <v>25984.800000000003</v>
      </c>
      <c r="P238" s="20">
        <v>43435</v>
      </c>
      <c r="Q238" s="20">
        <v>43799</v>
      </c>
      <c r="R238" s="24">
        <v>180</v>
      </c>
      <c r="S238" s="25">
        <v>25984.799999999999</v>
      </c>
      <c r="T238" s="25">
        <v>25984.799999999999</v>
      </c>
      <c r="U238" s="25">
        <v>25984.799999999999</v>
      </c>
      <c r="V238" s="25">
        <v>25984.799999999999</v>
      </c>
      <c r="W238" s="25">
        <v>25984.799999999999</v>
      </c>
      <c r="X238" s="25">
        <v>25984.799999999999</v>
      </c>
      <c r="Y238" s="25">
        <v>25984.799999999999</v>
      </c>
      <c r="Z238" s="25">
        <v>25984.799999999999</v>
      </c>
      <c r="AA238" s="25">
        <v>25984.799999999999</v>
      </c>
      <c r="AB238" s="25">
        <v>25984.799999999999</v>
      </c>
      <c r="AC238" s="25">
        <v>25984.799999999999</v>
      </c>
      <c r="AD238" s="25">
        <v>27284.04</v>
      </c>
      <c r="AE238" s="25">
        <v>25984.799999999999</v>
      </c>
      <c r="AF238" s="25">
        <v>25984.799999999999</v>
      </c>
      <c r="AG238" s="25">
        <v>25984.799999999999</v>
      </c>
      <c r="AH238" s="25">
        <v>25984.799999999999</v>
      </c>
      <c r="AI238" s="25">
        <v>25984.799999999999</v>
      </c>
      <c r="AJ238" s="25">
        <v>25984.799999999999</v>
      </c>
      <c r="AK238" s="25">
        <v>25984.799999999999</v>
      </c>
      <c r="AL238" s="25">
        <v>25984.799999999999</v>
      </c>
      <c r="AM238" s="25">
        <v>25984.799999999999</v>
      </c>
      <c r="AN238" s="25">
        <v>25984.799999999999</v>
      </c>
      <c r="AO238" s="25">
        <v>25984.799999999999</v>
      </c>
      <c r="AP238" s="25">
        <v>27284.04</v>
      </c>
    </row>
    <row r="239" spans="1:42" ht="16.5" hidden="1" x14ac:dyDescent="0.15">
      <c r="A239" s="9">
        <v>237</v>
      </c>
      <c r="B239" s="16" t="s">
        <v>42</v>
      </c>
      <c r="C239" s="15" t="s">
        <v>737</v>
      </c>
      <c r="D239" s="15" t="s">
        <v>738</v>
      </c>
      <c r="E239" s="9">
        <v>2057</v>
      </c>
      <c r="F239" s="9" t="s">
        <v>37</v>
      </c>
      <c r="G239" s="9" t="s">
        <v>87</v>
      </c>
      <c r="H239" s="9" t="s">
        <v>58</v>
      </c>
      <c r="I239" s="22" t="s">
        <v>102</v>
      </c>
      <c r="J239" s="9" t="s">
        <v>41</v>
      </c>
      <c r="K239" s="9">
        <v>108.13</v>
      </c>
      <c r="L239" s="20">
        <v>43450</v>
      </c>
      <c r="M239" s="20">
        <v>44545</v>
      </c>
      <c r="N239" s="20">
        <v>43555</v>
      </c>
      <c r="O239" s="21">
        <f>R239*K239</f>
        <v>32439</v>
      </c>
      <c r="P239" s="20">
        <v>43450</v>
      </c>
      <c r="Q239" s="20">
        <v>43814</v>
      </c>
      <c r="R239" s="24">
        <v>300</v>
      </c>
      <c r="S239" s="25">
        <v>32439</v>
      </c>
      <c r="T239" s="25">
        <v>32439</v>
      </c>
      <c r="U239" s="25">
        <v>32439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>
        <v>32439</v>
      </c>
      <c r="AF239" s="25">
        <v>32439</v>
      </c>
      <c r="AG239" s="25">
        <v>32439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</row>
    <row r="240" spans="1:42" ht="16.5" hidden="1" x14ac:dyDescent="0.15">
      <c r="A240" s="9">
        <v>238</v>
      </c>
      <c r="B240" s="9" t="s">
        <v>34</v>
      </c>
      <c r="C240" s="15" t="s">
        <v>739</v>
      </c>
      <c r="D240" s="15" t="s">
        <v>740</v>
      </c>
      <c r="E240" s="9" t="s">
        <v>741</v>
      </c>
      <c r="F240" s="9" t="s">
        <v>537</v>
      </c>
      <c r="G240" s="9" t="s">
        <v>87</v>
      </c>
      <c r="H240" s="9" t="s">
        <v>122</v>
      </c>
      <c r="I240" s="9" t="s">
        <v>40</v>
      </c>
      <c r="J240" s="9" t="s">
        <v>41</v>
      </c>
      <c r="K240" s="9">
        <v>1566.8</v>
      </c>
      <c r="L240" s="20">
        <v>43497</v>
      </c>
      <c r="M240" s="20">
        <v>46288</v>
      </c>
      <c r="N240" s="20">
        <v>46288</v>
      </c>
      <c r="O240" s="20"/>
      <c r="P240" s="20">
        <v>43497</v>
      </c>
      <c r="Q240" s="20">
        <v>43861</v>
      </c>
      <c r="R240" s="24">
        <v>45</v>
      </c>
      <c r="S240" s="25"/>
      <c r="T240" s="25">
        <v>70506</v>
      </c>
      <c r="U240" s="25">
        <v>70506</v>
      </c>
      <c r="V240" s="25">
        <v>70506</v>
      </c>
      <c r="W240" s="25">
        <v>70506</v>
      </c>
      <c r="X240" s="25">
        <v>70506</v>
      </c>
      <c r="Y240" s="25">
        <v>70506</v>
      </c>
      <c r="Z240" s="25">
        <v>70506</v>
      </c>
      <c r="AA240" s="25">
        <v>70506</v>
      </c>
      <c r="AB240" s="25">
        <v>70506</v>
      </c>
      <c r="AC240" s="25">
        <v>70506</v>
      </c>
      <c r="AD240" s="25">
        <v>70506</v>
      </c>
      <c r="AE240" s="25">
        <v>0</v>
      </c>
      <c r="AF240" s="25">
        <v>70506</v>
      </c>
      <c r="AG240" s="25">
        <v>70506</v>
      </c>
      <c r="AH240" s="25">
        <v>70506</v>
      </c>
      <c r="AI240" s="25">
        <v>70506</v>
      </c>
      <c r="AJ240" s="25">
        <v>70506</v>
      </c>
      <c r="AK240" s="25">
        <v>70506</v>
      </c>
      <c r="AL240" s="25">
        <v>70506</v>
      </c>
      <c r="AM240" s="25">
        <v>70506</v>
      </c>
      <c r="AN240" s="25">
        <v>70506</v>
      </c>
      <c r="AO240" s="25">
        <v>70506</v>
      </c>
      <c r="AP240" s="25">
        <v>70506</v>
      </c>
    </row>
    <row r="241" spans="1:42" ht="16.5" hidden="1" x14ac:dyDescent="0.15">
      <c r="A241" s="9">
        <v>239</v>
      </c>
      <c r="B241" s="9" t="s">
        <v>34</v>
      </c>
      <c r="C241" s="15" t="s">
        <v>742</v>
      </c>
      <c r="D241" s="15" t="s">
        <v>743</v>
      </c>
      <c r="E241" s="9" t="s">
        <v>744</v>
      </c>
      <c r="F241" s="9" t="s">
        <v>37</v>
      </c>
      <c r="G241" s="9" t="s">
        <v>87</v>
      </c>
      <c r="H241" s="9" t="s">
        <v>122</v>
      </c>
      <c r="I241" s="9" t="s">
        <v>40</v>
      </c>
      <c r="J241" s="9" t="s">
        <v>41</v>
      </c>
      <c r="K241" s="9">
        <v>54.82</v>
      </c>
      <c r="L241" s="20">
        <v>43435</v>
      </c>
      <c r="M241" s="20">
        <v>44530</v>
      </c>
      <c r="N241" s="20">
        <v>44530</v>
      </c>
      <c r="O241" s="21">
        <f>R241*K241</f>
        <v>13814.64</v>
      </c>
      <c r="P241" s="20">
        <v>43435</v>
      </c>
      <c r="Q241" s="20">
        <v>43799</v>
      </c>
      <c r="R241" s="24">
        <v>252</v>
      </c>
      <c r="S241" s="25">
        <v>13814.64</v>
      </c>
      <c r="T241" s="25">
        <v>13814.64</v>
      </c>
      <c r="U241" s="25">
        <v>13814.64</v>
      </c>
      <c r="V241" s="25">
        <v>13814.64</v>
      </c>
      <c r="W241" s="25">
        <v>13814.64</v>
      </c>
      <c r="X241" s="25">
        <v>13814.64</v>
      </c>
      <c r="Y241" s="25">
        <v>13814.64</v>
      </c>
      <c r="Z241" s="25">
        <v>13814.64</v>
      </c>
      <c r="AA241" s="25">
        <v>13814.64</v>
      </c>
      <c r="AB241" s="25">
        <v>13814.64</v>
      </c>
      <c r="AC241" s="25">
        <v>13814.64</v>
      </c>
      <c r="AD241" s="25">
        <v>14781.6648</v>
      </c>
      <c r="AE241" s="25">
        <v>13814.64</v>
      </c>
      <c r="AF241" s="25">
        <v>13814.64</v>
      </c>
      <c r="AG241" s="25">
        <v>13814.64</v>
      </c>
      <c r="AH241" s="25">
        <v>13814.64</v>
      </c>
      <c r="AI241" s="25">
        <v>13814.64</v>
      </c>
      <c r="AJ241" s="25">
        <v>13814.64</v>
      </c>
      <c r="AK241" s="25">
        <v>13814.64</v>
      </c>
      <c r="AL241" s="25">
        <v>13814.64</v>
      </c>
      <c r="AM241" s="25">
        <v>13814.64</v>
      </c>
      <c r="AN241" s="25">
        <v>13814.64</v>
      </c>
      <c r="AO241" s="25">
        <v>13814.64</v>
      </c>
      <c r="AP241" s="25">
        <v>14781.6648</v>
      </c>
    </row>
    <row r="242" spans="1:42" ht="16.5" hidden="1" x14ac:dyDescent="0.15">
      <c r="A242" s="9">
        <v>240</v>
      </c>
      <c r="B242" s="9" t="s">
        <v>34</v>
      </c>
      <c r="C242" s="15" t="s">
        <v>745</v>
      </c>
      <c r="D242" s="15" t="s">
        <v>746</v>
      </c>
      <c r="E242" s="9" t="s">
        <v>747</v>
      </c>
      <c r="F242" s="9" t="s">
        <v>37</v>
      </c>
      <c r="G242" s="9" t="s">
        <v>87</v>
      </c>
      <c r="H242" s="9" t="s">
        <v>179</v>
      </c>
      <c r="I242" s="9" t="s">
        <v>40</v>
      </c>
      <c r="J242" s="9" t="s">
        <v>41</v>
      </c>
      <c r="K242" s="9">
        <v>64.5</v>
      </c>
      <c r="L242" s="20">
        <v>43435</v>
      </c>
      <c r="M242" s="20">
        <v>44530</v>
      </c>
      <c r="N242" s="20">
        <v>44530</v>
      </c>
      <c r="O242" s="21">
        <f>R242*K242</f>
        <v>16254</v>
      </c>
      <c r="P242" s="20">
        <v>43435</v>
      </c>
      <c r="Q242" s="20">
        <v>43799</v>
      </c>
      <c r="R242" s="24">
        <v>252</v>
      </c>
      <c r="S242" s="25">
        <v>16254</v>
      </c>
      <c r="T242" s="25">
        <v>16254</v>
      </c>
      <c r="U242" s="25">
        <v>16254</v>
      </c>
      <c r="V242" s="25">
        <v>16254</v>
      </c>
      <c r="W242" s="25">
        <v>16254</v>
      </c>
      <c r="X242" s="25">
        <v>16254</v>
      </c>
      <c r="Y242" s="25">
        <v>16254</v>
      </c>
      <c r="Z242" s="25">
        <v>16254</v>
      </c>
      <c r="AA242" s="25">
        <v>16254</v>
      </c>
      <c r="AB242" s="25">
        <v>16254</v>
      </c>
      <c r="AC242" s="25">
        <v>16254</v>
      </c>
      <c r="AD242" s="25">
        <v>17391.78</v>
      </c>
      <c r="AE242" s="25">
        <v>16254</v>
      </c>
      <c r="AF242" s="25">
        <v>16254</v>
      </c>
      <c r="AG242" s="25">
        <v>16254</v>
      </c>
      <c r="AH242" s="25">
        <v>16254</v>
      </c>
      <c r="AI242" s="25">
        <v>16254</v>
      </c>
      <c r="AJ242" s="25">
        <v>16254</v>
      </c>
      <c r="AK242" s="25">
        <v>16254</v>
      </c>
      <c r="AL242" s="25">
        <v>16254</v>
      </c>
      <c r="AM242" s="25">
        <v>16254</v>
      </c>
      <c r="AN242" s="25">
        <v>16254</v>
      </c>
      <c r="AO242" s="25">
        <v>16254</v>
      </c>
      <c r="AP242" s="25">
        <v>17391.78</v>
      </c>
    </row>
    <row r="243" spans="1:42" ht="16.5" hidden="1" x14ac:dyDescent="0.15">
      <c r="A243" s="9">
        <v>241</v>
      </c>
      <c r="B243" s="16" t="s">
        <v>42</v>
      </c>
      <c r="C243" s="15" t="s">
        <v>748</v>
      </c>
      <c r="D243" s="15" t="s">
        <v>749</v>
      </c>
      <c r="E243" s="9" t="s">
        <v>750</v>
      </c>
      <c r="F243" s="9" t="s">
        <v>37</v>
      </c>
      <c r="G243" s="9" t="s">
        <v>87</v>
      </c>
      <c r="H243" s="16" t="s">
        <v>68</v>
      </c>
      <c r="I243" s="9" t="s">
        <v>102</v>
      </c>
      <c r="J243" s="9" t="s">
        <v>47</v>
      </c>
      <c r="K243" s="9">
        <v>157.11000000000001</v>
      </c>
      <c r="L243" s="20">
        <v>43425</v>
      </c>
      <c r="M243" s="20">
        <v>44520</v>
      </c>
      <c r="N243" s="20">
        <v>43585</v>
      </c>
      <c r="O243" s="21">
        <f>R243*K243*2</f>
        <v>54988.500000000007</v>
      </c>
      <c r="P243" s="20">
        <v>43425</v>
      </c>
      <c r="Q243" s="20">
        <v>43789</v>
      </c>
      <c r="R243" s="24">
        <v>175</v>
      </c>
      <c r="S243" s="25">
        <v>27494.25</v>
      </c>
      <c r="T243" s="25">
        <v>27494.25</v>
      </c>
      <c r="U243" s="25">
        <v>27494.25</v>
      </c>
      <c r="V243" s="25">
        <v>27494.25</v>
      </c>
      <c r="W243" s="25"/>
      <c r="X243" s="25"/>
      <c r="Y243" s="25"/>
      <c r="Z243" s="25"/>
      <c r="AA243" s="25"/>
      <c r="AB243" s="25"/>
      <c r="AC243" s="25"/>
      <c r="AD243" s="25"/>
      <c r="AE243" s="25">
        <v>27494.25</v>
      </c>
      <c r="AF243" s="25">
        <v>27494.25</v>
      </c>
      <c r="AG243" s="25">
        <v>27494.25</v>
      </c>
      <c r="AH243" s="25">
        <v>27494.25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</row>
    <row r="244" spans="1:42" ht="16.5" hidden="1" x14ac:dyDescent="0.15">
      <c r="A244" s="9">
        <v>242</v>
      </c>
      <c r="B244" s="9" t="s">
        <v>34</v>
      </c>
      <c r="C244" s="15" t="s">
        <v>751</v>
      </c>
      <c r="D244" s="15" t="s">
        <v>752</v>
      </c>
      <c r="E244" s="9" t="s">
        <v>753</v>
      </c>
      <c r="F244" s="9" t="s">
        <v>37</v>
      </c>
      <c r="G244" s="9" t="s">
        <v>87</v>
      </c>
      <c r="H244" s="9" t="s">
        <v>179</v>
      </c>
      <c r="I244" s="22" t="s">
        <v>102</v>
      </c>
      <c r="J244" s="9" t="s">
        <v>47</v>
      </c>
      <c r="K244" s="9">
        <v>104.78</v>
      </c>
      <c r="L244" s="20">
        <v>43425</v>
      </c>
      <c r="M244" s="20">
        <v>44520</v>
      </c>
      <c r="N244" s="20">
        <v>44520</v>
      </c>
      <c r="O244" s="21">
        <f>R244*K244*2</f>
        <v>41912</v>
      </c>
      <c r="P244" s="20">
        <v>43425</v>
      </c>
      <c r="Q244" s="20">
        <v>43789</v>
      </c>
      <c r="R244" s="24">
        <v>200</v>
      </c>
      <c r="S244" s="25">
        <v>20956</v>
      </c>
      <c r="T244" s="25">
        <v>20956</v>
      </c>
      <c r="U244" s="25">
        <v>20956</v>
      </c>
      <c r="V244" s="25">
        <v>20956</v>
      </c>
      <c r="W244" s="25">
        <v>20956</v>
      </c>
      <c r="X244" s="25">
        <v>20956</v>
      </c>
      <c r="Y244" s="25">
        <v>20956</v>
      </c>
      <c r="Z244" s="25">
        <v>20956</v>
      </c>
      <c r="AA244" s="25">
        <v>20956</v>
      </c>
      <c r="AB244" s="25">
        <v>20956</v>
      </c>
      <c r="AC244" s="25">
        <v>21305.266666666699</v>
      </c>
      <c r="AD244" s="25">
        <v>22003.8</v>
      </c>
      <c r="AE244" s="25">
        <v>20956</v>
      </c>
      <c r="AF244" s="25">
        <v>20956</v>
      </c>
      <c r="AG244" s="25">
        <v>13970.666666666701</v>
      </c>
      <c r="AH244" s="25">
        <v>13970.666666666701</v>
      </c>
      <c r="AI244" s="25">
        <v>13970.666666666701</v>
      </c>
      <c r="AJ244" s="25">
        <v>20956</v>
      </c>
      <c r="AK244" s="25">
        <v>13970.666666666701</v>
      </c>
      <c r="AL244" s="25">
        <v>13970.666666666701</v>
      </c>
      <c r="AM244" s="25">
        <v>13970.666666666701</v>
      </c>
      <c r="AN244" s="25">
        <v>20956</v>
      </c>
      <c r="AO244" s="25">
        <v>21305.266666666699</v>
      </c>
      <c r="AP244" s="25">
        <v>22003.8</v>
      </c>
    </row>
    <row r="245" spans="1:42" ht="16.5" hidden="1" x14ac:dyDescent="0.15">
      <c r="A245" s="9">
        <v>243</v>
      </c>
      <c r="B245" s="9" t="s">
        <v>34</v>
      </c>
      <c r="C245" s="15" t="s">
        <v>754</v>
      </c>
      <c r="D245" s="15" t="s">
        <v>755</v>
      </c>
      <c r="E245" s="9" t="s">
        <v>756</v>
      </c>
      <c r="F245" s="9" t="s">
        <v>757</v>
      </c>
      <c r="G245" s="9" t="s">
        <v>359</v>
      </c>
      <c r="H245" s="9" t="s">
        <v>122</v>
      </c>
      <c r="I245" s="22" t="s">
        <v>40</v>
      </c>
      <c r="J245" s="22" t="s">
        <v>758</v>
      </c>
      <c r="K245" s="9">
        <v>776.93</v>
      </c>
      <c r="L245" s="20">
        <v>43313</v>
      </c>
      <c r="M245" s="20">
        <v>45716</v>
      </c>
      <c r="N245" s="20">
        <v>45716</v>
      </c>
      <c r="O245" s="21">
        <f>R245*K245*5</f>
        <v>194232.5</v>
      </c>
      <c r="P245" s="20">
        <v>43313</v>
      </c>
      <c r="Q245" s="20">
        <v>43677</v>
      </c>
      <c r="R245" s="24">
        <v>50</v>
      </c>
      <c r="S245" s="25">
        <v>38846.5</v>
      </c>
      <c r="T245" s="25">
        <v>38846.5</v>
      </c>
      <c r="U245" s="25">
        <v>38846.5</v>
      </c>
      <c r="V245" s="25">
        <v>38846.5</v>
      </c>
      <c r="W245" s="25">
        <v>38846.5</v>
      </c>
      <c r="X245" s="25">
        <v>38846.5</v>
      </c>
      <c r="Y245" s="25">
        <v>38846.5</v>
      </c>
      <c r="Z245" s="25">
        <v>40788.824999999997</v>
      </c>
      <c r="AA245" s="25">
        <v>40788.824999999997</v>
      </c>
      <c r="AB245" s="25">
        <v>40788.824999999997</v>
      </c>
      <c r="AC245" s="25">
        <v>40788.824999999997</v>
      </c>
      <c r="AD245" s="25">
        <v>40788.824999999997</v>
      </c>
      <c r="AE245" s="25">
        <v>12948.833333333299</v>
      </c>
      <c r="AF245" s="25">
        <v>12946.5</v>
      </c>
      <c r="AG245" s="25">
        <v>12946.5</v>
      </c>
      <c r="AH245" s="25">
        <v>12948.833333333299</v>
      </c>
      <c r="AI245" s="25">
        <v>12946.5</v>
      </c>
      <c r="AJ245" s="25">
        <v>12946.5</v>
      </c>
      <c r="AK245" s="25">
        <v>12948.833333333299</v>
      </c>
      <c r="AL245" s="25">
        <v>13596.275</v>
      </c>
      <c r="AM245" s="25">
        <v>13596.275</v>
      </c>
      <c r="AN245" s="25">
        <v>40788.824999999997</v>
      </c>
      <c r="AO245" s="25">
        <v>40788.824999999997</v>
      </c>
      <c r="AP245" s="25">
        <v>40788.824999999997</v>
      </c>
    </row>
    <row r="246" spans="1:42" ht="16.5" hidden="1" x14ac:dyDescent="0.15">
      <c r="A246" s="9">
        <v>244</v>
      </c>
      <c r="B246" s="9" t="s">
        <v>34</v>
      </c>
      <c r="C246" s="15" t="s">
        <v>759</v>
      </c>
      <c r="D246" s="15" t="s">
        <v>760</v>
      </c>
      <c r="E246" s="9" t="s">
        <v>761</v>
      </c>
      <c r="F246" s="9" t="s">
        <v>757</v>
      </c>
      <c r="G246" s="9" t="s">
        <v>87</v>
      </c>
      <c r="H246" s="9" t="s">
        <v>46</v>
      </c>
      <c r="I246" s="22" t="s">
        <v>102</v>
      </c>
      <c r="J246" s="9" t="s">
        <v>758</v>
      </c>
      <c r="K246" s="9">
        <v>470.3</v>
      </c>
      <c r="L246" s="20">
        <v>42637</v>
      </c>
      <c r="M246" s="20">
        <v>44462</v>
      </c>
      <c r="N246" s="20">
        <v>44462</v>
      </c>
      <c r="O246" s="21"/>
      <c r="P246" s="20">
        <v>43367</v>
      </c>
      <c r="Q246" s="20">
        <v>43731</v>
      </c>
      <c r="R246" s="24">
        <v>66.150000000000006</v>
      </c>
      <c r="S246" s="25">
        <v>31110.35</v>
      </c>
      <c r="T246" s="25">
        <v>31110.35</v>
      </c>
      <c r="U246" s="25">
        <v>31110.35</v>
      </c>
      <c r="V246" s="25">
        <v>31110.35</v>
      </c>
      <c r="W246" s="25">
        <v>31110.35</v>
      </c>
      <c r="X246" s="25">
        <v>31110.35</v>
      </c>
      <c r="Y246" s="25">
        <v>31110.35</v>
      </c>
      <c r="Z246" s="25">
        <v>31110.35</v>
      </c>
      <c r="AA246" s="25">
        <v>31473.57</v>
      </c>
      <c r="AB246" s="25">
        <v>32667.040000000001</v>
      </c>
      <c r="AC246" s="25">
        <v>32667.040000000001</v>
      </c>
      <c r="AD246" s="25">
        <v>32667.040000000001</v>
      </c>
      <c r="AE246" s="25">
        <v>10370.120000000001</v>
      </c>
      <c r="AF246" s="25">
        <v>10370.120000000001</v>
      </c>
      <c r="AG246" s="25">
        <v>10370.120000000001</v>
      </c>
      <c r="AH246" s="25">
        <v>10370.120000000001</v>
      </c>
      <c r="AI246" s="25">
        <v>10370.120000000001</v>
      </c>
      <c r="AJ246" s="25">
        <v>10370.120000000001</v>
      </c>
      <c r="AK246" s="25">
        <v>10370.1166666667</v>
      </c>
      <c r="AL246" s="25">
        <v>10370.1166666667</v>
      </c>
      <c r="AM246" s="25">
        <v>10491.19</v>
      </c>
      <c r="AN246" s="25">
        <v>32667.040000000001</v>
      </c>
      <c r="AO246" s="25">
        <v>32667.040000000001</v>
      </c>
      <c r="AP246" s="25">
        <v>32667.040000000001</v>
      </c>
    </row>
    <row r="247" spans="1:42" ht="16.5" hidden="1" x14ac:dyDescent="0.15">
      <c r="A247" s="9">
        <v>245</v>
      </c>
      <c r="B247" s="9" t="s">
        <v>34</v>
      </c>
      <c r="C247" s="15" t="s">
        <v>762</v>
      </c>
      <c r="D247" s="15" t="s">
        <v>763</v>
      </c>
      <c r="E247" s="9" t="s">
        <v>764</v>
      </c>
      <c r="F247" s="9" t="s">
        <v>757</v>
      </c>
      <c r="G247" s="9" t="s">
        <v>87</v>
      </c>
      <c r="H247" s="9" t="s">
        <v>122</v>
      </c>
      <c r="I247" s="9" t="s">
        <v>102</v>
      </c>
      <c r="J247" s="9" t="s">
        <v>758</v>
      </c>
      <c r="K247" s="9">
        <v>1963.4</v>
      </c>
      <c r="L247" s="20">
        <v>42637</v>
      </c>
      <c r="M247" s="20">
        <v>45558</v>
      </c>
      <c r="N247" s="20">
        <v>45558</v>
      </c>
      <c r="O247" s="21"/>
      <c r="P247" s="20">
        <v>43367</v>
      </c>
      <c r="Q247" s="20">
        <v>43731</v>
      </c>
      <c r="R247" s="24">
        <v>41.9</v>
      </c>
      <c r="S247" s="25">
        <v>82266.460000000006</v>
      </c>
      <c r="T247" s="25">
        <v>82266.460000000006</v>
      </c>
      <c r="U247" s="25">
        <v>82266.460000000006</v>
      </c>
      <c r="V247" s="25">
        <v>82266.460000000006</v>
      </c>
      <c r="W247" s="24">
        <v>82266.460000000006</v>
      </c>
      <c r="X247" s="24">
        <v>82266.460000000006</v>
      </c>
      <c r="Y247" s="25">
        <v>82266.460000000006</v>
      </c>
      <c r="Z247" s="25">
        <v>82266.460000000006</v>
      </c>
      <c r="AA247" s="25">
        <v>83228.53</v>
      </c>
      <c r="AB247" s="25">
        <v>86389.6</v>
      </c>
      <c r="AC247" s="25">
        <v>86389.6</v>
      </c>
      <c r="AD247" s="25">
        <v>86389.6</v>
      </c>
      <c r="AE247" s="25">
        <v>27435.242666666702</v>
      </c>
      <c r="AF247" s="25">
        <v>27435.242666666702</v>
      </c>
      <c r="AG247" s="25">
        <v>27435.242666666702</v>
      </c>
      <c r="AH247" s="25">
        <v>27435.242666666702</v>
      </c>
      <c r="AI247" s="25">
        <v>27435.242666666702</v>
      </c>
      <c r="AJ247" s="25">
        <v>27435.242666666702</v>
      </c>
      <c r="AK247" s="25">
        <v>27428.7</v>
      </c>
      <c r="AL247" s="25">
        <v>27428.7</v>
      </c>
      <c r="AM247" s="25">
        <v>27750.916666666701</v>
      </c>
      <c r="AN247" s="25">
        <v>86389.6</v>
      </c>
      <c r="AO247" s="25">
        <v>86389.6</v>
      </c>
      <c r="AP247" s="25">
        <v>86389.6</v>
      </c>
    </row>
    <row r="248" spans="1:42" ht="16.5" hidden="1" x14ac:dyDescent="0.15">
      <c r="A248" s="9">
        <v>246</v>
      </c>
      <c r="B248" s="9" t="s">
        <v>34</v>
      </c>
      <c r="C248" s="15" t="s">
        <v>765</v>
      </c>
      <c r="D248" s="15" t="s">
        <v>766</v>
      </c>
      <c r="E248" s="9" t="s">
        <v>767</v>
      </c>
      <c r="F248" s="9" t="s">
        <v>757</v>
      </c>
      <c r="G248" s="9" t="s">
        <v>87</v>
      </c>
      <c r="H248" s="9" t="s">
        <v>122</v>
      </c>
      <c r="I248" s="9" t="s">
        <v>102</v>
      </c>
      <c r="J248" s="9" t="s">
        <v>758</v>
      </c>
      <c r="K248" s="9">
        <v>555.5</v>
      </c>
      <c r="L248" s="20">
        <v>42637</v>
      </c>
      <c r="M248" s="20">
        <v>45558</v>
      </c>
      <c r="N248" s="20">
        <v>45558</v>
      </c>
      <c r="O248" s="21"/>
      <c r="P248" s="20">
        <v>43367</v>
      </c>
      <c r="Q248" s="20">
        <v>43731</v>
      </c>
      <c r="R248" s="24">
        <v>55.13</v>
      </c>
      <c r="S248" s="25">
        <v>30624.720000000001</v>
      </c>
      <c r="T248" s="25">
        <v>30624.720000000001</v>
      </c>
      <c r="U248" s="25">
        <v>30624.720000000001</v>
      </c>
      <c r="V248" s="25">
        <v>30624.720000000001</v>
      </c>
      <c r="W248" s="25">
        <v>30624.720000000001</v>
      </c>
      <c r="X248" s="25">
        <v>30624.720000000001</v>
      </c>
      <c r="Y248" s="25">
        <v>30624.720000000001</v>
      </c>
      <c r="Z248" s="25">
        <v>30624.720000000001</v>
      </c>
      <c r="AA248" s="25">
        <v>30982.46</v>
      </c>
      <c r="AB248" s="25">
        <v>32157.9</v>
      </c>
      <c r="AC248" s="25">
        <v>32157.9</v>
      </c>
      <c r="AD248" s="25">
        <v>32157.9</v>
      </c>
      <c r="AE248" s="25">
        <v>10208.243333333299</v>
      </c>
      <c r="AF248" s="25">
        <v>10208.243333333299</v>
      </c>
      <c r="AG248" s="25">
        <v>10208.243333333299</v>
      </c>
      <c r="AH248" s="25">
        <v>10208.243333333299</v>
      </c>
      <c r="AI248" s="25">
        <v>10208.243333333299</v>
      </c>
      <c r="AJ248" s="25">
        <v>10208.243333333299</v>
      </c>
      <c r="AK248" s="25">
        <v>10208.24</v>
      </c>
      <c r="AL248" s="25">
        <v>10208.24</v>
      </c>
      <c r="AM248" s="25">
        <v>10327.4866666667</v>
      </c>
      <c r="AN248" s="25">
        <v>32157.9</v>
      </c>
      <c r="AO248" s="25">
        <v>32157.9</v>
      </c>
      <c r="AP248" s="25">
        <v>32157.9</v>
      </c>
    </row>
    <row r="249" spans="1:42" ht="16.5" hidden="1" x14ac:dyDescent="0.15">
      <c r="A249" s="9">
        <v>247</v>
      </c>
      <c r="B249" s="9" t="s">
        <v>34</v>
      </c>
      <c r="C249" s="15" t="s">
        <v>768</v>
      </c>
      <c r="D249" s="15" t="s">
        <v>769</v>
      </c>
      <c r="E249" s="9" t="s">
        <v>770</v>
      </c>
      <c r="F249" s="9" t="s">
        <v>757</v>
      </c>
      <c r="G249" s="9" t="s">
        <v>87</v>
      </c>
      <c r="H249" s="9" t="s">
        <v>46</v>
      </c>
      <c r="I249" s="9" t="s">
        <v>102</v>
      </c>
      <c r="J249" s="9" t="s">
        <v>758</v>
      </c>
      <c r="K249" s="9">
        <v>312.02</v>
      </c>
      <c r="L249" s="20">
        <v>42637</v>
      </c>
      <c r="M249" s="20">
        <v>45558</v>
      </c>
      <c r="N249" s="20">
        <v>45558</v>
      </c>
      <c r="O249" s="21"/>
      <c r="P249" s="20">
        <v>43367</v>
      </c>
      <c r="Q249" s="20">
        <v>43731</v>
      </c>
      <c r="R249" s="24">
        <v>66.150000000000006</v>
      </c>
      <c r="S249" s="25">
        <v>20640.12</v>
      </c>
      <c r="T249" s="25">
        <v>20640.12</v>
      </c>
      <c r="U249" s="25">
        <v>20640.12</v>
      </c>
      <c r="V249" s="25">
        <v>20640.12</v>
      </c>
      <c r="W249" s="25">
        <v>20640.12</v>
      </c>
      <c r="X249" s="25">
        <v>20640.12</v>
      </c>
      <c r="Y249" s="25">
        <v>20640.12</v>
      </c>
      <c r="Z249" s="25">
        <v>20640.12</v>
      </c>
      <c r="AA249" s="25">
        <v>20881.11</v>
      </c>
      <c r="AB249" s="25">
        <v>21672.91</v>
      </c>
      <c r="AC249" s="25">
        <v>21672.91</v>
      </c>
      <c r="AD249" s="25">
        <v>21672.91</v>
      </c>
      <c r="AE249" s="25">
        <v>6880.0379999999996</v>
      </c>
      <c r="AF249" s="25">
        <v>6880.0379999999996</v>
      </c>
      <c r="AG249" s="25">
        <v>6880.0379999999996</v>
      </c>
      <c r="AH249" s="25">
        <v>6880.0379999999996</v>
      </c>
      <c r="AI249" s="25">
        <v>6880.0379999999996</v>
      </c>
      <c r="AJ249" s="25">
        <v>6880.0379999999996</v>
      </c>
      <c r="AK249" s="25">
        <v>6880.04</v>
      </c>
      <c r="AL249" s="25">
        <v>6880.04</v>
      </c>
      <c r="AM249" s="25">
        <v>6960.37</v>
      </c>
      <c r="AN249" s="25">
        <v>21672.91</v>
      </c>
      <c r="AO249" s="25">
        <v>21672.91</v>
      </c>
      <c r="AP249" s="25">
        <v>21672.91</v>
      </c>
    </row>
    <row r="250" spans="1:42" ht="16.5" hidden="1" x14ac:dyDescent="0.15">
      <c r="A250" s="9">
        <v>248</v>
      </c>
      <c r="B250" s="9" t="s">
        <v>34</v>
      </c>
      <c r="C250" s="15" t="s">
        <v>771</v>
      </c>
      <c r="D250" s="15" t="s">
        <v>772</v>
      </c>
      <c r="E250" s="9" t="s">
        <v>773</v>
      </c>
      <c r="F250" s="9" t="s">
        <v>757</v>
      </c>
      <c r="G250" s="9" t="s">
        <v>87</v>
      </c>
      <c r="H250" s="9" t="s">
        <v>46</v>
      </c>
      <c r="I250" s="9" t="s">
        <v>40</v>
      </c>
      <c r="J250" s="22" t="s">
        <v>758</v>
      </c>
      <c r="K250" s="9">
        <v>1322.73</v>
      </c>
      <c r="L250" s="20">
        <v>42637</v>
      </c>
      <c r="M250" s="20">
        <v>45558</v>
      </c>
      <c r="N250" s="20">
        <v>45558</v>
      </c>
      <c r="O250" s="21"/>
      <c r="P250" s="20">
        <v>43367</v>
      </c>
      <c r="Q250" s="20">
        <v>43731</v>
      </c>
      <c r="R250" s="24">
        <v>60.64</v>
      </c>
      <c r="S250" s="25">
        <v>80210.350000000006</v>
      </c>
      <c r="T250" s="25">
        <v>80210.350000000006</v>
      </c>
      <c r="U250" s="25">
        <v>80210.350000000006</v>
      </c>
      <c r="V250" s="25">
        <v>80210.350000000006</v>
      </c>
      <c r="W250" s="25">
        <v>80210.350000000006</v>
      </c>
      <c r="X250" s="25">
        <v>80210.350000000006</v>
      </c>
      <c r="Y250" s="25">
        <v>80210.350000000006</v>
      </c>
      <c r="Z250" s="25">
        <v>80210.350000000006</v>
      </c>
      <c r="AA250" s="25">
        <v>81145.52</v>
      </c>
      <c r="AB250" s="25">
        <v>84218.22</v>
      </c>
      <c r="AC250" s="25">
        <v>84218.22</v>
      </c>
      <c r="AD250" s="25">
        <v>84218.22</v>
      </c>
      <c r="AE250" s="25">
        <v>26736.785199999998</v>
      </c>
      <c r="AF250" s="25">
        <v>26736.785199999998</v>
      </c>
      <c r="AG250" s="25">
        <v>26736.785199999998</v>
      </c>
      <c r="AH250" s="25">
        <v>26736.785199999998</v>
      </c>
      <c r="AI250" s="25">
        <v>26736.785199999998</v>
      </c>
      <c r="AJ250" s="25">
        <v>26736.785199999998</v>
      </c>
      <c r="AK250" s="25">
        <v>26736.7833333333</v>
      </c>
      <c r="AL250" s="25">
        <v>26736.7833333333</v>
      </c>
      <c r="AM250" s="25">
        <v>27048.506666666701</v>
      </c>
      <c r="AN250" s="25">
        <v>84218.22</v>
      </c>
      <c r="AO250" s="25">
        <v>84218.22</v>
      </c>
      <c r="AP250" s="25">
        <v>84218.22</v>
      </c>
    </row>
    <row r="251" spans="1:42" ht="16.5" hidden="1" x14ac:dyDescent="0.15">
      <c r="A251" s="9">
        <v>249</v>
      </c>
      <c r="B251" s="9" t="s">
        <v>34</v>
      </c>
      <c r="C251" s="15" t="s">
        <v>774</v>
      </c>
      <c r="D251" s="15" t="s">
        <v>775</v>
      </c>
      <c r="E251" s="9" t="s">
        <v>776</v>
      </c>
      <c r="F251" s="9" t="s">
        <v>757</v>
      </c>
      <c r="G251" s="9" t="s">
        <v>87</v>
      </c>
      <c r="H251" s="9" t="s">
        <v>46</v>
      </c>
      <c r="I251" s="9" t="s">
        <v>102</v>
      </c>
      <c r="J251" s="9" t="s">
        <v>758</v>
      </c>
      <c r="K251" s="9">
        <v>1801.31</v>
      </c>
      <c r="L251" s="20">
        <v>42637</v>
      </c>
      <c r="M251" s="20">
        <v>45558</v>
      </c>
      <c r="N251" s="20">
        <v>45558</v>
      </c>
      <c r="O251" s="21"/>
      <c r="P251" s="20">
        <v>43367</v>
      </c>
      <c r="Q251" s="20">
        <v>43731</v>
      </c>
      <c r="R251" s="24">
        <v>66.150000000000006</v>
      </c>
      <c r="S251" s="25">
        <v>119156.66</v>
      </c>
      <c r="T251" s="25">
        <v>119156.66</v>
      </c>
      <c r="U251" s="25">
        <v>119156.66</v>
      </c>
      <c r="V251" s="25">
        <v>119156.66</v>
      </c>
      <c r="W251" s="25">
        <v>119156.66</v>
      </c>
      <c r="X251" s="25">
        <v>119156.66</v>
      </c>
      <c r="Y251" s="25">
        <v>119156.66</v>
      </c>
      <c r="Z251" s="25">
        <v>119156.66</v>
      </c>
      <c r="AA251" s="25">
        <v>120547.87</v>
      </c>
      <c r="AB251" s="25">
        <v>125118.99</v>
      </c>
      <c r="AC251" s="25">
        <v>125118.99</v>
      </c>
      <c r="AD251" s="25">
        <v>125118.99</v>
      </c>
      <c r="AE251" s="25">
        <v>39718.889000000003</v>
      </c>
      <c r="AF251" s="25">
        <v>39718.889000000003</v>
      </c>
      <c r="AG251" s="25">
        <v>39718.889000000003</v>
      </c>
      <c r="AH251" s="25">
        <v>39718.889000000003</v>
      </c>
      <c r="AI251" s="25">
        <v>39718.889000000003</v>
      </c>
      <c r="AJ251" s="25">
        <v>39718.889000000003</v>
      </c>
      <c r="AK251" s="25">
        <v>39718.886666666702</v>
      </c>
      <c r="AL251" s="25">
        <v>39718.886666666702</v>
      </c>
      <c r="AM251" s="25">
        <v>40182.623333333402</v>
      </c>
      <c r="AN251" s="25">
        <v>125118.99</v>
      </c>
      <c r="AO251" s="25">
        <v>125118.99</v>
      </c>
      <c r="AP251" s="25">
        <v>125118.99</v>
      </c>
    </row>
    <row r="252" spans="1:42" ht="16.5" hidden="1" x14ac:dyDescent="0.15">
      <c r="A252" s="9">
        <v>250</v>
      </c>
      <c r="B252" s="9" t="s">
        <v>34</v>
      </c>
      <c r="C252" s="15" t="s">
        <v>777</v>
      </c>
      <c r="D252" s="15" t="s">
        <v>778</v>
      </c>
      <c r="E252" s="9" t="s">
        <v>779</v>
      </c>
      <c r="F252" s="9" t="s">
        <v>757</v>
      </c>
      <c r="G252" s="9" t="s">
        <v>87</v>
      </c>
      <c r="H252" s="9" t="s">
        <v>122</v>
      </c>
      <c r="I252" s="9" t="s">
        <v>102</v>
      </c>
      <c r="J252" s="9" t="s">
        <v>758</v>
      </c>
      <c r="K252" s="9">
        <v>1366.7</v>
      </c>
      <c r="L252" s="20">
        <v>42637</v>
      </c>
      <c r="M252" s="20">
        <v>45558</v>
      </c>
      <c r="N252" s="20">
        <v>45558</v>
      </c>
      <c r="O252" s="21"/>
      <c r="P252" s="20">
        <v>43367</v>
      </c>
      <c r="Q252" s="20">
        <v>43731</v>
      </c>
      <c r="R252" s="24">
        <v>55.13</v>
      </c>
      <c r="S252" s="25">
        <v>75346.17</v>
      </c>
      <c r="T252" s="25">
        <v>75346.17</v>
      </c>
      <c r="U252" s="25">
        <v>75346.17</v>
      </c>
      <c r="V252" s="25">
        <v>75346.17</v>
      </c>
      <c r="W252" s="25">
        <v>75346.17</v>
      </c>
      <c r="X252" s="25">
        <v>75346.17</v>
      </c>
      <c r="Y252" s="25">
        <v>75346.17</v>
      </c>
      <c r="Z252" s="25">
        <v>75346.17</v>
      </c>
      <c r="AA252" s="25">
        <v>76226.33</v>
      </c>
      <c r="AB252" s="25">
        <v>79118.259999999995</v>
      </c>
      <c r="AC252" s="25">
        <v>79118.259999999995</v>
      </c>
      <c r="AD252" s="25">
        <v>79118.259999999995</v>
      </c>
      <c r="AE252" s="25">
        <v>25115.3893333333</v>
      </c>
      <c r="AF252" s="25">
        <v>25115.3893333333</v>
      </c>
      <c r="AG252" s="25">
        <v>25115.3893333333</v>
      </c>
      <c r="AH252" s="25">
        <v>25115.3893333333</v>
      </c>
      <c r="AI252" s="25">
        <v>25115.3893333333</v>
      </c>
      <c r="AJ252" s="25">
        <v>25115.3893333333</v>
      </c>
      <c r="AK252" s="25">
        <v>25115.39</v>
      </c>
      <c r="AL252" s="25">
        <v>25115.39</v>
      </c>
      <c r="AM252" s="25">
        <v>25408.776666666701</v>
      </c>
      <c r="AN252" s="25">
        <v>79118.259999999995</v>
      </c>
      <c r="AO252" s="25">
        <v>79118.259999999995</v>
      </c>
      <c r="AP252" s="25">
        <v>79118.259999999995</v>
      </c>
    </row>
    <row r="253" spans="1:42" ht="16.5" hidden="1" x14ac:dyDescent="0.15">
      <c r="A253" s="9">
        <v>251</v>
      </c>
      <c r="B253" s="9" t="s">
        <v>34</v>
      </c>
      <c r="C253" s="15" t="s">
        <v>780</v>
      </c>
      <c r="D253" s="15" t="s">
        <v>781</v>
      </c>
      <c r="E253" s="9" t="s">
        <v>782</v>
      </c>
      <c r="F253" s="9" t="s">
        <v>757</v>
      </c>
      <c r="G253" s="16" t="s">
        <v>38</v>
      </c>
      <c r="H253" s="9" t="s">
        <v>46</v>
      </c>
      <c r="I253" s="22" t="s">
        <v>40</v>
      </c>
      <c r="J253" s="9" t="s">
        <v>758</v>
      </c>
      <c r="K253" s="9">
        <v>696.81</v>
      </c>
      <c r="L253" s="20">
        <v>42637</v>
      </c>
      <c r="M253" s="20">
        <v>45558</v>
      </c>
      <c r="N253" s="20">
        <v>45558</v>
      </c>
      <c r="O253" s="21"/>
      <c r="P253" s="20">
        <v>43367</v>
      </c>
      <c r="Q253" s="20">
        <v>43731</v>
      </c>
      <c r="R253" s="24">
        <v>60.64</v>
      </c>
      <c r="S253" s="25">
        <v>42254.559999999998</v>
      </c>
      <c r="T253" s="25">
        <v>42254.559999999998</v>
      </c>
      <c r="U253" s="25">
        <v>42254.559999999998</v>
      </c>
      <c r="V253" s="25">
        <v>42254.559999999998</v>
      </c>
      <c r="W253" s="25">
        <v>42254.559999999998</v>
      </c>
      <c r="X253" s="25">
        <v>42254.559999999998</v>
      </c>
      <c r="Y253" s="25">
        <v>42254.559999999998</v>
      </c>
      <c r="Z253" s="25">
        <v>42254.559999999998</v>
      </c>
      <c r="AA253" s="25">
        <v>42747.199999999997</v>
      </c>
      <c r="AB253" s="25">
        <v>44365.89</v>
      </c>
      <c r="AC253" s="25">
        <v>44365.89</v>
      </c>
      <c r="AD253" s="25">
        <v>44365.89</v>
      </c>
      <c r="AE253" s="25">
        <v>14084.8544</v>
      </c>
      <c r="AF253" s="25">
        <v>14084.8544</v>
      </c>
      <c r="AG253" s="25">
        <v>14084.8544</v>
      </c>
      <c r="AH253" s="25">
        <v>14084.8544</v>
      </c>
      <c r="AI253" s="25">
        <v>14084.8544</v>
      </c>
      <c r="AJ253" s="25">
        <v>14084.8544</v>
      </c>
      <c r="AK253" s="25">
        <v>14084.8533333333</v>
      </c>
      <c r="AL253" s="25">
        <v>14084.8533333333</v>
      </c>
      <c r="AM253" s="25">
        <v>14249.0666666667</v>
      </c>
      <c r="AN253" s="25">
        <v>44365.89</v>
      </c>
      <c r="AO253" s="25">
        <v>44365.89</v>
      </c>
      <c r="AP253" s="25">
        <v>44365.89</v>
      </c>
    </row>
    <row r="254" spans="1:42" ht="16.5" hidden="1" x14ac:dyDescent="0.15">
      <c r="A254" s="9">
        <v>252</v>
      </c>
      <c r="B254" s="9" t="s">
        <v>34</v>
      </c>
      <c r="C254" s="15" t="s">
        <v>783</v>
      </c>
      <c r="D254" s="15" t="s">
        <v>784</v>
      </c>
      <c r="E254" s="9" t="s">
        <v>785</v>
      </c>
      <c r="F254" s="9" t="s">
        <v>757</v>
      </c>
      <c r="G254" s="9" t="s">
        <v>87</v>
      </c>
      <c r="H254" s="9" t="s">
        <v>46</v>
      </c>
      <c r="I254" s="9" t="s">
        <v>102</v>
      </c>
      <c r="J254" s="9" t="s">
        <v>758</v>
      </c>
      <c r="K254" s="9">
        <v>313.64999999999998</v>
      </c>
      <c r="L254" s="20">
        <v>42637</v>
      </c>
      <c r="M254" s="20">
        <v>45558</v>
      </c>
      <c r="N254" s="20">
        <v>45558</v>
      </c>
      <c r="O254" s="21"/>
      <c r="P254" s="20">
        <v>43367</v>
      </c>
      <c r="Q254" s="20">
        <v>43731</v>
      </c>
      <c r="R254" s="24">
        <v>66.150000000000006</v>
      </c>
      <c r="S254" s="25">
        <v>20747.95</v>
      </c>
      <c r="T254" s="25">
        <v>20747.95</v>
      </c>
      <c r="U254" s="25">
        <v>20747.95</v>
      </c>
      <c r="V254" s="25">
        <v>20747.95</v>
      </c>
      <c r="W254" s="25">
        <v>20747.95</v>
      </c>
      <c r="X254" s="25">
        <v>20747.95</v>
      </c>
      <c r="Y254" s="25">
        <v>20747.95</v>
      </c>
      <c r="Z254" s="25">
        <v>20747.95</v>
      </c>
      <c r="AA254" s="25">
        <v>20990.19</v>
      </c>
      <c r="AB254" s="25">
        <v>21786.13</v>
      </c>
      <c r="AC254" s="25">
        <v>21786.13</v>
      </c>
      <c r="AD254" s="25">
        <v>21786.13</v>
      </c>
      <c r="AE254" s="25">
        <v>6915.9849999999997</v>
      </c>
      <c r="AF254" s="25">
        <v>6915.9849999999997</v>
      </c>
      <c r="AG254" s="25">
        <v>6915.9849999999997</v>
      </c>
      <c r="AH254" s="25">
        <v>6915.9849999999997</v>
      </c>
      <c r="AI254" s="25">
        <v>6915.9849999999997</v>
      </c>
      <c r="AJ254" s="25">
        <v>6915.9849999999997</v>
      </c>
      <c r="AK254" s="25">
        <v>6915.9833333333299</v>
      </c>
      <c r="AL254" s="25">
        <v>6915.9833333333299</v>
      </c>
      <c r="AM254" s="25">
        <v>6996.73</v>
      </c>
      <c r="AN254" s="25">
        <v>21786.13</v>
      </c>
      <c r="AO254" s="25">
        <v>21786.13</v>
      </c>
      <c r="AP254" s="25">
        <v>21786.13</v>
      </c>
    </row>
    <row r="255" spans="1:42" ht="16.5" hidden="1" x14ac:dyDescent="0.15">
      <c r="A255" s="9">
        <v>253</v>
      </c>
      <c r="B255" s="9" t="s">
        <v>34</v>
      </c>
      <c r="C255" s="15" t="s">
        <v>786</v>
      </c>
      <c r="D255" s="15" t="s">
        <v>787</v>
      </c>
      <c r="E255" s="9" t="s">
        <v>788</v>
      </c>
      <c r="F255" s="9" t="s">
        <v>757</v>
      </c>
      <c r="G255" s="9" t="s">
        <v>87</v>
      </c>
      <c r="H255" s="9" t="s">
        <v>46</v>
      </c>
      <c r="I255" s="9" t="s">
        <v>40</v>
      </c>
      <c r="J255" s="9" t="s">
        <v>758</v>
      </c>
      <c r="K255" s="9">
        <v>1235.3900000000001</v>
      </c>
      <c r="L255" s="20">
        <v>42637</v>
      </c>
      <c r="M255" s="20">
        <v>45558</v>
      </c>
      <c r="N255" s="20">
        <v>45558</v>
      </c>
      <c r="O255" s="21"/>
      <c r="P255" s="20">
        <v>43367</v>
      </c>
      <c r="Q255" s="20">
        <v>43731</v>
      </c>
      <c r="R255" s="24">
        <v>60.64</v>
      </c>
      <c r="S255" s="25">
        <v>74914.05</v>
      </c>
      <c r="T255" s="25">
        <v>74914.05</v>
      </c>
      <c r="U255" s="25">
        <v>74914.05</v>
      </c>
      <c r="V255" s="25">
        <v>74914.05</v>
      </c>
      <c r="W255" s="25">
        <v>74914.05</v>
      </c>
      <c r="X255" s="25">
        <v>74914.05</v>
      </c>
      <c r="Y255" s="25">
        <v>74914.05</v>
      </c>
      <c r="Z255" s="25">
        <v>74914.05</v>
      </c>
      <c r="AA255" s="25">
        <v>75787.47</v>
      </c>
      <c r="AB255" s="25">
        <v>78657.279999999999</v>
      </c>
      <c r="AC255" s="25">
        <v>78657.279999999999</v>
      </c>
      <c r="AD255" s="25">
        <v>78657.279999999999</v>
      </c>
      <c r="AE255" s="25">
        <v>24971.350266666701</v>
      </c>
      <c r="AF255" s="25">
        <v>24971.350266666701</v>
      </c>
      <c r="AG255" s="25">
        <v>24971.350266666701</v>
      </c>
      <c r="AH255" s="25">
        <v>24971.350266666701</v>
      </c>
      <c r="AI255" s="25">
        <v>24971.350266666701</v>
      </c>
      <c r="AJ255" s="25">
        <v>24971.350266666701</v>
      </c>
      <c r="AK255" s="25">
        <v>24971.35</v>
      </c>
      <c r="AL255" s="25">
        <v>24971.35</v>
      </c>
      <c r="AM255" s="25">
        <v>25262.49</v>
      </c>
      <c r="AN255" s="25">
        <v>78657.279999999999</v>
      </c>
      <c r="AO255" s="25">
        <v>78657.279999999999</v>
      </c>
      <c r="AP255" s="25">
        <v>78657.279999999999</v>
      </c>
    </row>
    <row r="256" spans="1:42" ht="16.5" hidden="1" x14ac:dyDescent="0.15">
      <c r="A256" s="9">
        <v>254</v>
      </c>
      <c r="B256" s="9" t="s">
        <v>34</v>
      </c>
      <c r="C256" s="15" t="s">
        <v>789</v>
      </c>
      <c r="D256" s="15" t="s">
        <v>790</v>
      </c>
      <c r="E256" s="9" t="s">
        <v>791</v>
      </c>
      <c r="F256" s="9" t="s">
        <v>757</v>
      </c>
      <c r="G256" s="9" t="s">
        <v>87</v>
      </c>
      <c r="H256" s="9" t="s">
        <v>46</v>
      </c>
      <c r="I256" s="9" t="s">
        <v>102</v>
      </c>
      <c r="J256" s="9" t="s">
        <v>758</v>
      </c>
      <c r="K256" s="9">
        <v>659.98</v>
      </c>
      <c r="L256" s="20">
        <v>43282</v>
      </c>
      <c r="M256" s="20">
        <v>46203</v>
      </c>
      <c r="N256" s="20">
        <v>46203</v>
      </c>
      <c r="O256" s="21">
        <f>R256*K256*6</f>
        <v>213833.52</v>
      </c>
      <c r="P256" s="20">
        <v>43282</v>
      </c>
      <c r="Q256" s="20">
        <v>43646</v>
      </c>
      <c r="R256" s="24">
        <v>54</v>
      </c>
      <c r="S256" s="25">
        <v>35638.92</v>
      </c>
      <c r="T256" s="25">
        <v>35638.92</v>
      </c>
      <c r="U256" s="25">
        <v>35638.92</v>
      </c>
      <c r="V256" s="25">
        <v>35638.92</v>
      </c>
      <c r="W256" s="25">
        <v>35638.92</v>
      </c>
      <c r="X256" s="25">
        <v>35638.92</v>
      </c>
      <c r="Y256" s="25">
        <v>37420.870000000003</v>
      </c>
      <c r="Z256" s="25">
        <v>37420.870000000003</v>
      </c>
      <c r="AA256" s="25">
        <v>37420.870000000003</v>
      </c>
      <c r="AB256" s="25">
        <v>37420.870000000003</v>
      </c>
      <c r="AC256" s="25">
        <v>37420.870000000003</v>
      </c>
      <c r="AD256" s="25">
        <v>37420.870000000003</v>
      </c>
      <c r="AE256" s="25">
        <v>11879.64</v>
      </c>
      <c r="AF256" s="25">
        <v>11879.64</v>
      </c>
      <c r="AG256" s="25">
        <v>11879.64</v>
      </c>
      <c r="AH256" s="25">
        <v>11879.64</v>
      </c>
      <c r="AI256" s="25">
        <v>11879.64</v>
      </c>
      <c r="AJ256" s="25">
        <v>11879.64</v>
      </c>
      <c r="AK256" s="25">
        <v>13384.3966666667</v>
      </c>
      <c r="AL256" s="25">
        <v>13384.3966666667</v>
      </c>
      <c r="AM256" s="25">
        <v>13384.3966666667</v>
      </c>
      <c r="AN256" s="25">
        <v>37420.870000000003</v>
      </c>
      <c r="AO256" s="25">
        <v>37420.870000000003</v>
      </c>
      <c r="AP256" s="25">
        <v>37420.870000000003</v>
      </c>
    </row>
    <row r="257" spans="1:45" ht="16.5" hidden="1" x14ac:dyDescent="0.15">
      <c r="A257" s="9">
        <v>255</v>
      </c>
      <c r="B257" s="9" t="s">
        <v>34</v>
      </c>
      <c r="C257" s="15" t="s">
        <v>792</v>
      </c>
      <c r="D257" s="15" t="s">
        <v>793</v>
      </c>
      <c r="E257" s="9" t="s">
        <v>794</v>
      </c>
      <c r="F257" s="9" t="s">
        <v>757</v>
      </c>
      <c r="G257" s="9" t="s">
        <v>87</v>
      </c>
      <c r="H257" s="9" t="s">
        <v>46</v>
      </c>
      <c r="I257" s="9" t="s">
        <v>102</v>
      </c>
      <c r="J257" s="9" t="s">
        <v>758</v>
      </c>
      <c r="K257" s="9">
        <v>384.54</v>
      </c>
      <c r="L257" s="20">
        <v>42637</v>
      </c>
      <c r="M257" s="20">
        <v>45558</v>
      </c>
      <c r="N257" s="20">
        <v>45558</v>
      </c>
      <c r="O257" s="21"/>
      <c r="P257" s="20">
        <v>43367</v>
      </c>
      <c r="Q257" s="20">
        <v>43731</v>
      </c>
      <c r="R257" s="24">
        <v>66.150000000000006</v>
      </c>
      <c r="S257" s="25">
        <v>25437.32</v>
      </c>
      <c r="T257" s="25">
        <v>25437.32</v>
      </c>
      <c r="U257" s="25">
        <v>25437.32</v>
      </c>
      <c r="V257" s="25">
        <v>25437.32</v>
      </c>
      <c r="W257" s="25">
        <v>25437.32</v>
      </c>
      <c r="X257" s="25">
        <v>25437.32</v>
      </c>
      <c r="Y257" s="25">
        <v>25437.32</v>
      </c>
      <c r="Z257" s="25">
        <v>25437.32</v>
      </c>
      <c r="AA257" s="25">
        <v>25734.31</v>
      </c>
      <c r="AB257" s="25">
        <v>26710.15</v>
      </c>
      <c r="AC257" s="25">
        <v>26710.15</v>
      </c>
      <c r="AD257" s="25">
        <v>26710.15</v>
      </c>
      <c r="AE257" s="25">
        <v>8479.1059999999998</v>
      </c>
      <c r="AF257" s="25">
        <v>8479.1059999999998</v>
      </c>
      <c r="AG257" s="25">
        <v>8479.1059999999998</v>
      </c>
      <c r="AH257" s="25">
        <v>8479.1059999999998</v>
      </c>
      <c r="AI257" s="25">
        <v>8479.1059999999998</v>
      </c>
      <c r="AJ257" s="25">
        <v>8479.1059999999998</v>
      </c>
      <c r="AK257" s="25">
        <v>8479.1066666666702</v>
      </c>
      <c r="AL257" s="25">
        <v>8479.1066666666702</v>
      </c>
      <c r="AM257" s="25">
        <v>8578.1033333333398</v>
      </c>
      <c r="AN257" s="25">
        <v>26710.15</v>
      </c>
      <c r="AO257" s="25">
        <v>26710.15</v>
      </c>
      <c r="AP257" s="25">
        <v>26710.15</v>
      </c>
    </row>
    <row r="258" spans="1:45" ht="16.5" hidden="1" x14ac:dyDescent="0.15">
      <c r="A258" s="9">
        <v>256</v>
      </c>
      <c r="B258" s="9" t="s">
        <v>34</v>
      </c>
      <c r="C258" s="15" t="s">
        <v>795</v>
      </c>
      <c r="D258" s="15" t="s">
        <v>796</v>
      </c>
      <c r="E258" s="9" t="s">
        <v>797</v>
      </c>
      <c r="F258" s="9" t="s">
        <v>757</v>
      </c>
      <c r="G258" s="9" t="s">
        <v>87</v>
      </c>
      <c r="H258" s="9" t="s">
        <v>46</v>
      </c>
      <c r="I258" s="9" t="s">
        <v>40</v>
      </c>
      <c r="J258" s="9" t="s">
        <v>758</v>
      </c>
      <c r="K258" s="9">
        <v>311.43</v>
      </c>
      <c r="L258" s="20">
        <v>42637</v>
      </c>
      <c r="M258" s="20">
        <v>44462</v>
      </c>
      <c r="N258" s="20">
        <v>44462</v>
      </c>
      <c r="O258" s="21"/>
      <c r="P258" s="20">
        <v>43367</v>
      </c>
      <c r="Q258" s="20">
        <v>43731</v>
      </c>
      <c r="R258" s="24">
        <v>99.22</v>
      </c>
      <c r="S258" s="25">
        <v>30900.080000000002</v>
      </c>
      <c r="T258" s="25">
        <v>30900.080000000002</v>
      </c>
      <c r="U258" s="25">
        <v>30900.080000000002</v>
      </c>
      <c r="V258" s="25">
        <v>30900.080000000002</v>
      </c>
      <c r="W258" s="25">
        <v>30900.080000000002</v>
      </c>
      <c r="X258" s="25">
        <v>30900.080000000002</v>
      </c>
      <c r="Y258" s="25">
        <v>30900.080000000002</v>
      </c>
      <c r="Z258" s="25">
        <v>30900.080000000002</v>
      </c>
      <c r="AA258" s="25">
        <v>31260.51</v>
      </c>
      <c r="AB258" s="25">
        <v>32444.78</v>
      </c>
      <c r="AC258" s="25">
        <v>32444.78</v>
      </c>
      <c r="AD258" s="25">
        <v>32444.78</v>
      </c>
      <c r="AE258" s="25">
        <v>10300.0236</v>
      </c>
      <c r="AF258" s="25">
        <v>10300.0236</v>
      </c>
      <c r="AG258" s="25">
        <v>10300.0236</v>
      </c>
      <c r="AH258" s="25">
        <v>10300.0236</v>
      </c>
      <c r="AI258" s="25">
        <v>10300.0236</v>
      </c>
      <c r="AJ258" s="25">
        <v>10300.0236</v>
      </c>
      <c r="AK258" s="25">
        <v>10300.026666666699</v>
      </c>
      <c r="AL258" s="25">
        <v>10300.026666666699</v>
      </c>
      <c r="AM258" s="25">
        <v>10420.17</v>
      </c>
      <c r="AN258" s="25">
        <v>32444.78</v>
      </c>
      <c r="AO258" s="25">
        <v>32444.78</v>
      </c>
      <c r="AP258" s="25">
        <v>32444.78</v>
      </c>
    </row>
    <row r="259" spans="1:45" ht="16.5" hidden="1" x14ac:dyDescent="0.15">
      <c r="A259" s="9">
        <v>257</v>
      </c>
      <c r="B259" s="9" t="s">
        <v>34</v>
      </c>
      <c r="C259" s="15" t="s">
        <v>798</v>
      </c>
      <c r="D259" s="15" t="s">
        <v>799</v>
      </c>
      <c r="E259" s="9" t="s">
        <v>800</v>
      </c>
      <c r="F259" s="9" t="s">
        <v>757</v>
      </c>
      <c r="G259" s="9" t="s">
        <v>87</v>
      </c>
      <c r="H259" s="9" t="s">
        <v>46</v>
      </c>
      <c r="I259" s="9" t="s">
        <v>102</v>
      </c>
      <c r="J259" s="9" t="s">
        <v>758</v>
      </c>
      <c r="K259" s="9">
        <v>2043.74</v>
      </c>
      <c r="L259" s="20">
        <v>42637</v>
      </c>
      <c r="M259" s="20">
        <v>45558</v>
      </c>
      <c r="N259" s="20">
        <v>45558</v>
      </c>
      <c r="O259" s="21"/>
      <c r="P259" s="20">
        <v>43367</v>
      </c>
      <c r="Q259" s="20">
        <v>43731</v>
      </c>
      <c r="R259" s="24">
        <v>66.150000000000006</v>
      </c>
      <c r="S259" s="25">
        <v>135193.4</v>
      </c>
      <c r="T259" s="25">
        <v>135193.4</v>
      </c>
      <c r="U259" s="25">
        <v>135193.4</v>
      </c>
      <c r="V259" s="25">
        <v>135193.4</v>
      </c>
      <c r="W259" s="25">
        <v>135193.4</v>
      </c>
      <c r="X259" s="25">
        <v>135193.4</v>
      </c>
      <c r="Y259" s="25">
        <v>135193.4</v>
      </c>
      <c r="Z259" s="25">
        <v>135193.4</v>
      </c>
      <c r="AA259" s="25">
        <v>136771.85</v>
      </c>
      <c r="AB259" s="25">
        <v>141958.18</v>
      </c>
      <c r="AC259" s="25">
        <v>141958.18</v>
      </c>
      <c r="AD259" s="25">
        <v>141958.18</v>
      </c>
      <c r="AE259" s="25">
        <v>45064.466</v>
      </c>
      <c r="AF259" s="25">
        <v>45064.466</v>
      </c>
      <c r="AG259" s="25">
        <v>45064.466</v>
      </c>
      <c r="AH259" s="25">
        <v>45064.466</v>
      </c>
      <c r="AI259" s="25">
        <v>45064.466</v>
      </c>
      <c r="AJ259" s="25">
        <v>45064.466</v>
      </c>
      <c r="AK259" s="25">
        <v>45064.466666666602</v>
      </c>
      <c r="AL259" s="25">
        <v>45064.466666666602</v>
      </c>
      <c r="AM259" s="25">
        <v>45590.616666666698</v>
      </c>
      <c r="AN259" s="25">
        <v>141958.18</v>
      </c>
      <c r="AO259" s="25">
        <v>141958.18</v>
      </c>
      <c r="AP259" s="25">
        <v>141958.18</v>
      </c>
    </row>
    <row r="260" spans="1:45" ht="16.5" hidden="1" x14ac:dyDescent="0.15">
      <c r="A260" s="9">
        <v>258</v>
      </c>
      <c r="B260" s="9" t="s">
        <v>34</v>
      </c>
      <c r="C260" s="15" t="s">
        <v>801</v>
      </c>
      <c r="D260" s="15" t="s">
        <v>802</v>
      </c>
      <c r="E260" s="9">
        <v>1002</v>
      </c>
      <c r="F260" s="9" t="s">
        <v>757</v>
      </c>
      <c r="G260" s="9" t="s">
        <v>87</v>
      </c>
      <c r="H260" s="9" t="s">
        <v>46</v>
      </c>
      <c r="I260" s="9" t="s">
        <v>40</v>
      </c>
      <c r="J260" s="9" t="s">
        <v>758</v>
      </c>
      <c r="K260" s="9">
        <v>656.67</v>
      </c>
      <c r="L260" s="20">
        <v>43435</v>
      </c>
      <c r="M260" s="20">
        <v>45626</v>
      </c>
      <c r="N260" s="20">
        <v>45626</v>
      </c>
      <c r="O260" s="21">
        <f>R260*K260</f>
        <v>50563.59</v>
      </c>
      <c r="P260" s="20">
        <v>43435</v>
      </c>
      <c r="Q260" s="20">
        <v>43799</v>
      </c>
      <c r="R260" s="24">
        <v>77</v>
      </c>
      <c r="S260" s="25">
        <v>50563.59</v>
      </c>
      <c r="T260" s="25">
        <v>50563.59</v>
      </c>
      <c r="U260" s="25">
        <v>50563.59</v>
      </c>
      <c r="V260" s="25">
        <v>50563.59</v>
      </c>
      <c r="W260" s="25">
        <v>50563.59</v>
      </c>
      <c r="X260" s="25">
        <v>50563.59</v>
      </c>
      <c r="Y260" s="25">
        <v>50563.59</v>
      </c>
      <c r="Z260" s="25">
        <v>50563.59</v>
      </c>
      <c r="AA260" s="25">
        <v>50563.59</v>
      </c>
      <c r="AB260" s="25">
        <v>50563.59</v>
      </c>
      <c r="AC260" s="25">
        <v>50563.59</v>
      </c>
      <c r="AD260" s="25">
        <v>53091.77</v>
      </c>
      <c r="AE260" s="25">
        <v>0</v>
      </c>
      <c r="AF260" s="25">
        <v>50563.59</v>
      </c>
      <c r="AG260" s="25">
        <v>16854.53</v>
      </c>
      <c r="AH260" s="25">
        <v>16854.53</v>
      </c>
      <c r="AI260" s="25">
        <v>16854.53</v>
      </c>
      <c r="AJ260" s="25">
        <v>16854.53</v>
      </c>
      <c r="AK260" s="25">
        <v>16854.53</v>
      </c>
      <c r="AL260" s="25">
        <v>16854.53</v>
      </c>
      <c r="AM260" s="25">
        <v>50563.59</v>
      </c>
      <c r="AN260" s="25">
        <v>50563.59</v>
      </c>
      <c r="AO260" s="25">
        <v>50563.59</v>
      </c>
      <c r="AP260" s="25">
        <v>53091.77</v>
      </c>
    </row>
    <row r="261" spans="1:45" ht="16.5" x14ac:dyDescent="0.15">
      <c r="A261" s="9">
        <v>259</v>
      </c>
      <c r="B261" s="9" t="s">
        <v>34</v>
      </c>
      <c r="C261" s="17" t="s">
        <v>803</v>
      </c>
      <c r="D261" s="15" t="s">
        <v>804</v>
      </c>
      <c r="E261" s="9">
        <v>1008</v>
      </c>
      <c r="F261" s="9" t="s">
        <v>37</v>
      </c>
      <c r="G261" s="9" t="s">
        <v>87</v>
      </c>
      <c r="H261" s="9" t="s">
        <v>39</v>
      </c>
      <c r="I261" s="9" t="s">
        <v>40</v>
      </c>
      <c r="J261" s="9" t="s">
        <v>53</v>
      </c>
      <c r="K261" s="9">
        <v>193.78</v>
      </c>
      <c r="L261" s="20">
        <v>43586</v>
      </c>
      <c r="M261" s="20">
        <v>44681</v>
      </c>
      <c r="N261" s="20">
        <v>44681</v>
      </c>
      <c r="O261" s="20"/>
      <c r="P261" s="20">
        <v>43586</v>
      </c>
      <c r="Q261" s="20">
        <v>43951</v>
      </c>
      <c r="R261" s="24">
        <v>185</v>
      </c>
      <c r="S261" s="25"/>
      <c r="T261" s="25"/>
      <c r="U261" s="25"/>
      <c r="V261" s="25"/>
      <c r="W261" s="25">
        <v>35849.300000000003</v>
      </c>
      <c r="X261" s="25">
        <v>35849.300000000003</v>
      </c>
      <c r="Y261" s="25">
        <v>35849.300000000003</v>
      </c>
      <c r="Z261" s="25">
        <v>35849.300000000003</v>
      </c>
      <c r="AA261" s="25">
        <v>35849.300000000003</v>
      </c>
      <c r="AB261" s="25">
        <v>35849.300000000003</v>
      </c>
      <c r="AC261" s="25">
        <v>35849.300000000003</v>
      </c>
      <c r="AD261" s="25">
        <v>35849.300000000003</v>
      </c>
      <c r="AE261" s="25">
        <v>0</v>
      </c>
      <c r="AF261" s="25">
        <v>0</v>
      </c>
      <c r="AG261" s="25">
        <v>0</v>
      </c>
      <c r="AH261" s="25">
        <v>0</v>
      </c>
      <c r="AI261" s="25">
        <v>35849.300000000003</v>
      </c>
      <c r="AJ261" s="25">
        <v>35849.300000000003</v>
      </c>
      <c r="AK261" s="25">
        <v>35849.300000000003</v>
      </c>
      <c r="AL261" s="25">
        <v>35849.300000000003</v>
      </c>
      <c r="AM261" s="25">
        <v>35849.300000000003</v>
      </c>
      <c r="AN261" s="25">
        <v>35849.300000000003</v>
      </c>
      <c r="AO261" s="25">
        <v>35849.300000000003</v>
      </c>
      <c r="AP261" s="25">
        <v>35849.300000000003</v>
      </c>
      <c r="AR261" s="43">
        <f>AL261*12</f>
        <v>430191.60000000003</v>
      </c>
      <c r="AS261" s="46">
        <f t="shared" ref="AS261:AS262" si="25">AR261/365/K261</f>
        <v>6.0821917808219181</v>
      </c>
    </row>
    <row r="262" spans="1:45" ht="16.5" x14ac:dyDescent="0.15">
      <c r="A262" s="9">
        <v>260</v>
      </c>
      <c r="B262" s="16" t="s">
        <v>805</v>
      </c>
      <c r="C262" s="15" t="s">
        <v>806</v>
      </c>
      <c r="D262" s="15" t="s">
        <v>807</v>
      </c>
      <c r="E262" s="9">
        <v>1007</v>
      </c>
      <c r="F262" s="9" t="s">
        <v>37</v>
      </c>
      <c r="G262" s="9" t="s">
        <v>87</v>
      </c>
      <c r="H262" s="9" t="s">
        <v>39</v>
      </c>
      <c r="I262" s="9" t="s">
        <v>40</v>
      </c>
      <c r="J262" s="9" t="s">
        <v>53</v>
      </c>
      <c r="K262" s="9">
        <v>179.47</v>
      </c>
      <c r="L262" s="20">
        <v>43586</v>
      </c>
      <c r="M262" s="20">
        <v>44681</v>
      </c>
      <c r="N262" s="20">
        <v>44681</v>
      </c>
      <c r="O262" s="20"/>
      <c r="P262" s="20">
        <v>43586</v>
      </c>
      <c r="Q262" s="20">
        <v>43951</v>
      </c>
      <c r="R262" s="24">
        <v>235</v>
      </c>
      <c r="S262" s="25"/>
      <c r="T262" s="25"/>
      <c r="U262" s="25"/>
      <c r="V262" s="25"/>
      <c r="W262" s="25">
        <v>42175.45</v>
      </c>
      <c r="X262" s="25">
        <v>42175.45</v>
      </c>
      <c r="Y262" s="25">
        <v>42175.45</v>
      </c>
      <c r="Z262" s="25">
        <v>42175.45</v>
      </c>
      <c r="AA262" s="25">
        <v>42175.45</v>
      </c>
      <c r="AB262" s="25">
        <v>42175.45</v>
      </c>
      <c r="AC262" s="25">
        <v>42175.45</v>
      </c>
      <c r="AD262" s="25">
        <v>42175.45</v>
      </c>
      <c r="AE262" s="25">
        <v>0</v>
      </c>
      <c r="AF262" s="25">
        <v>0</v>
      </c>
      <c r="AG262" s="25">
        <v>0</v>
      </c>
      <c r="AH262" s="25">
        <v>0</v>
      </c>
      <c r="AI262" s="25">
        <v>42175.45</v>
      </c>
      <c r="AJ262" s="25">
        <v>42175.45</v>
      </c>
      <c r="AK262" s="25">
        <v>42175.45</v>
      </c>
      <c r="AL262" s="25">
        <v>42175.45</v>
      </c>
      <c r="AM262" s="25">
        <v>42175.45</v>
      </c>
      <c r="AN262" s="25">
        <v>42175.45</v>
      </c>
      <c r="AO262" s="25">
        <v>42175.45</v>
      </c>
      <c r="AP262" s="25">
        <v>42175.45</v>
      </c>
      <c r="AR262" s="43">
        <f>AL262*12</f>
        <v>506105.39999999997</v>
      </c>
      <c r="AS262" s="46">
        <f t="shared" si="25"/>
        <v>7.7260273972602738</v>
      </c>
    </row>
    <row r="263" spans="1:45" ht="16.5" hidden="1" x14ac:dyDescent="0.15">
      <c r="A263" s="9">
        <v>261</v>
      </c>
      <c r="B263" s="16" t="s">
        <v>42</v>
      </c>
      <c r="C263" s="32" t="s">
        <v>808</v>
      </c>
      <c r="D263" s="32" t="s">
        <v>809</v>
      </c>
      <c r="E263" s="9" t="s">
        <v>810</v>
      </c>
      <c r="F263" s="9" t="s">
        <v>37</v>
      </c>
      <c r="G263" s="9" t="s">
        <v>87</v>
      </c>
      <c r="H263" s="9" t="s">
        <v>46</v>
      </c>
      <c r="I263" s="9" t="s">
        <v>102</v>
      </c>
      <c r="J263" s="9" t="s">
        <v>64</v>
      </c>
      <c r="K263" s="9">
        <v>321.83999999999997</v>
      </c>
      <c r="L263" s="20">
        <v>42637</v>
      </c>
      <c r="M263" s="20">
        <v>44309</v>
      </c>
      <c r="N263" s="20">
        <v>43524</v>
      </c>
      <c r="O263" s="21"/>
      <c r="P263" s="20">
        <v>43367</v>
      </c>
      <c r="Q263" s="20">
        <v>43524</v>
      </c>
      <c r="R263" s="24">
        <v>154.35</v>
      </c>
      <c r="S263" s="25">
        <v>49676</v>
      </c>
      <c r="T263" s="25">
        <v>49676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25">
        <v>33117.332000000002</v>
      </c>
      <c r="AF263" s="25">
        <v>33117.332000000002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</row>
    <row r="264" spans="1:45" ht="16.5" hidden="1" x14ac:dyDescent="0.15">
      <c r="A264" s="9">
        <v>262</v>
      </c>
      <c r="B264" s="22" t="s">
        <v>805</v>
      </c>
      <c r="C264" s="32" t="s">
        <v>811</v>
      </c>
      <c r="D264" s="32" t="s">
        <v>812</v>
      </c>
      <c r="E264" s="9">
        <v>2016</v>
      </c>
      <c r="F264" s="22" t="s">
        <v>57</v>
      </c>
      <c r="G264" s="22" t="s">
        <v>38</v>
      </c>
      <c r="H264" s="16" t="s">
        <v>74</v>
      </c>
      <c r="I264" s="9" t="s">
        <v>40</v>
      </c>
      <c r="J264" s="9" t="s">
        <v>41</v>
      </c>
      <c r="K264" s="9">
        <v>150.19999999999999</v>
      </c>
      <c r="L264" s="20">
        <v>43640</v>
      </c>
      <c r="M264" s="20">
        <v>44735</v>
      </c>
      <c r="N264" s="20">
        <v>44735</v>
      </c>
      <c r="O264" s="20"/>
      <c r="P264" s="20">
        <v>43640</v>
      </c>
      <c r="Q264" s="20">
        <v>44005</v>
      </c>
      <c r="R264" s="9">
        <v>295</v>
      </c>
      <c r="S264" s="9"/>
      <c r="T264" s="9"/>
      <c r="U264" s="27"/>
      <c r="V264" s="9"/>
      <c r="W264" s="37"/>
      <c r="X264" s="9">
        <v>10338.77</v>
      </c>
      <c r="Y264" s="9">
        <v>44309</v>
      </c>
      <c r="Z264" s="9">
        <v>44309</v>
      </c>
      <c r="AA264" s="9">
        <v>44309</v>
      </c>
      <c r="AB264" s="9">
        <v>44309</v>
      </c>
      <c r="AC264" s="9">
        <v>44309</v>
      </c>
      <c r="AD264" s="9">
        <v>44309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10338.77</v>
      </c>
      <c r="AK264" s="25">
        <v>44309</v>
      </c>
      <c r="AL264" s="25">
        <v>44309</v>
      </c>
      <c r="AM264" s="25">
        <v>44309</v>
      </c>
      <c r="AN264" s="25">
        <v>44309</v>
      </c>
      <c r="AO264" s="25">
        <v>44309</v>
      </c>
      <c r="AP264" s="25">
        <v>44309</v>
      </c>
    </row>
    <row r="265" spans="1:45" ht="16.5" hidden="1" x14ac:dyDescent="0.15">
      <c r="A265" s="9">
        <v>263</v>
      </c>
      <c r="B265" s="22" t="s">
        <v>805</v>
      </c>
      <c r="C265" s="32" t="s">
        <v>813</v>
      </c>
      <c r="D265" s="32" t="s">
        <v>814</v>
      </c>
      <c r="E265" s="9">
        <v>2061</v>
      </c>
      <c r="F265" s="9" t="s">
        <v>37</v>
      </c>
      <c r="G265" s="9" t="s">
        <v>87</v>
      </c>
      <c r="H265" s="9" t="s">
        <v>58</v>
      </c>
      <c r="I265" s="22" t="s">
        <v>40</v>
      </c>
      <c r="J265" s="9" t="s">
        <v>41</v>
      </c>
      <c r="K265" s="9">
        <v>164.25</v>
      </c>
      <c r="L265" s="20">
        <v>43640</v>
      </c>
      <c r="M265" s="20">
        <v>44735</v>
      </c>
      <c r="N265" s="20">
        <v>44735</v>
      </c>
      <c r="O265" s="20"/>
      <c r="P265" s="20">
        <v>43640</v>
      </c>
      <c r="Q265" s="20">
        <v>44005</v>
      </c>
      <c r="R265" s="9">
        <v>260</v>
      </c>
      <c r="S265" s="9"/>
      <c r="T265" s="9"/>
      <c r="U265" s="9"/>
      <c r="V265" s="9"/>
      <c r="W265" s="9"/>
      <c r="X265" s="9">
        <v>9964.5</v>
      </c>
      <c r="Y265" s="9">
        <v>42705</v>
      </c>
      <c r="Z265" s="9">
        <v>42705</v>
      </c>
      <c r="AA265" s="9">
        <v>42705</v>
      </c>
      <c r="AB265" s="9">
        <v>42705</v>
      </c>
      <c r="AC265" s="9">
        <v>42705</v>
      </c>
      <c r="AD265" s="9">
        <v>42705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9964.5</v>
      </c>
      <c r="AK265" s="25">
        <v>42705</v>
      </c>
      <c r="AL265" s="25">
        <v>42705</v>
      </c>
      <c r="AM265" s="25">
        <v>42705</v>
      </c>
      <c r="AN265" s="25">
        <v>42705</v>
      </c>
      <c r="AO265" s="25">
        <v>42705</v>
      </c>
      <c r="AP265" s="25">
        <v>42705</v>
      </c>
    </row>
    <row r="266" spans="1:45" ht="16.5" hidden="1" x14ac:dyDescent="0.15">
      <c r="A266" s="9">
        <v>264</v>
      </c>
      <c r="B266" s="9" t="s">
        <v>34</v>
      </c>
      <c r="C266" s="32" t="s">
        <v>815</v>
      </c>
      <c r="D266" s="32" t="s">
        <v>816</v>
      </c>
      <c r="E266" s="9">
        <v>2026</v>
      </c>
      <c r="F266" s="9" t="s">
        <v>37</v>
      </c>
      <c r="G266" s="9" t="s">
        <v>87</v>
      </c>
      <c r="H266" s="16" t="s">
        <v>74</v>
      </c>
      <c r="I266" s="9" t="s">
        <v>40</v>
      </c>
      <c r="J266" s="9" t="s">
        <v>41</v>
      </c>
      <c r="K266" s="9">
        <v>211.58</v>
      </c>
      <c r="L266" s="20">
        <v>43586</v>
      </c>
      <c r="M266" s="20">
        <v>44681</v>
      </c>
      <c r="N266" s="20">
        <v>44681</v>
      </c>
      <c r="O266" s="20"/>
      <c r="P266" s="20">
        <v>43586</v>
      </c>
      <c r="Q266" s="20">
        <v>43951</v>
      </c>
      <c r="R266" s="9">
        <v>256</v>
      </c>
      <c r="S266" s="9"/>
      <c r="T266" s="9"/>
      <c r="U266" s="9"/>
      <c r="V266" s="9"/>
      <c r="W266" s="9">
        <v>54164.480000000003</v>
      </c>
      <c r="X266" s="9">
        <v>54164.480000000003</v>
      </c>
      <c r="Y266" s="9">
        <v>54164.480000000003</v>
      </c>
      <c r="Z266" s="9">
        <v>54164.480000000003</v>
      </c>
      <c r="AA266" s="9">
        <v>54164.480000000003</v>
      </c>
      <c r="AB266" s="9">
        <v>54164.480000000003</v>
      </c>
      <c r="AC266" s="9">
        <v>54164.480000000003</v>
      </c>
      <c r="AD266" s="9">
        <v>54164.480000000003</v>
      </c>
      <c r="AE266" s="25">
        <v>0</v>
      </c>
      <c r="AF266" s="25">
        <v>0</v>
      </c>
      <c r="AG266" s="25">
        <v>0</v>
      </c>
      <c r="AH266" s="25">
        <v>0</v>
      </c>
      <c r="AI266" s="25">
        <v>54164.480000000003</v>
      </c>
      <c r="AJ266" s="25">
        <v>54164.480000000003</v>
      </c>
      <c r="AK266" s="25">
        <v>54164.480000000003</v>
      </c>
      <c r="AL266" s="25">
        <v>54164.480000000003</v>
      </c>
      <c r="AM266" s="25">
        <v>54164.480000000003</v>
      </c>
      <c r="AN266" s="25">
        <v>54164.480000000003</v>
      </c>
      <c r="AO266" s="25">
        <v>54164.480000000003</v>
      </c>
      <c r="AP266" s="25">
        <v>54164.480000000003</v>
      </c>
    </row>
    <row r="267" spans="1:45" ht="16.5" hidden="1" x14ac:dyDescent="0.15">
      <c r="A267" s="9">
        <v>265</v>
      </c>
      <c r="B267" s="22" t="s">
        <v>805</v>
      </c>
      <c r="C267" s="32" t="s">
        <v>817</v>
      </c>
      <c r="D267" s="15" t="s">
        <v>324</v>
      </c>
      <c r="E267" s="9">
        <v>2057</v>
      </c>
      <c r="F267" s="9" t="s">
        <v>37</v>
      </c>
      <c r="G267" s="9" t="s">
        <v>87</v>
      </c>
      <c r="H267" s="9" t="s">
        <v>58</v>
      </c>
      <c r="I267" s="22" t="s">
        <v>40</v>
      </c>
      <c r="J267" s="9" t="s">
        <v>41</v>
      </c>
      <c r="K267" s="9">
        <v>108.13</v>
      </c>
      <c r="L267" s="20">
        <v>43586</v>
      </c>
      <c r="M267" s="20">
        <v>44681</v>
      </c>
      <c r="N267" s="20">
        <v>44681</v>
      </c>
      <c r="O267" s="20"/>
      <c r="P267" s="20">
        <v>43586</v>
      </c>
      <c r="Q267" s="20">
        <v>43951</v>
      </c>
      <c r="R267" s="9">
        <v>300</v>
      </c>
      <c r="S267" s="9"/>
      <c r="T267" s="9"/>
      <c r="U267" s="9"/>
      <c r="V267" s="9"/>
      <c r="W267" s="9">
        <v>32439</v>
      </c>
      <c r="X267" s="9">
        <v>32439</v>
      </c>
      <c r="Y267" s="9">
        <v>32439</v>
      </c>
      <c r="Z267" s="9">
        <v>32439</v>
      </c>
      <c r="AA267" s="9">
        <v>32439</v>
      </c>
      <c r="AB267" s="9">
        <v>32439</v>
      </c>
      <c r="AC267" s="9">
        <v>32439</v>
      </c>
      <c r="AD267" s="9">
        <v>32439</v>
      </c>
      <c r="AE267" s="25">
        <v>0</v>
      </c>
      <c r="AF267" s="25">
        <v>0</v>
      </c>
      <c r="AG267" s="25">
        <v>0</v>
      </c>
      <c r="AH267" s="25">
        <v>0</v>
      </c>
      <c r="AI267" s="25">
        <v>32439</v>
      </c>
      <c r="AJ267" s="25">
        <v>32439</v>
      </c>
      <c r="AK267" s="25">
        <v>32439</v>
      </c>
      <c r="AL267" s="25">
        <v>32439</v>
      </c>
      <c r="AM267" s="25">
        <v>32439</v>
      </c>
      <c r="AN267" s="25">
        <v>32439</v>
      </c>
      <c r="AO267" s="25">
        <v>32439</v>
      </c>
      <c r="AP267" s="25">
        <v>32439</v>
      </c>
    </row>
    <row r="268" spans="1:45" ht="16.5" hidden="1" x14ac:dyDescent="0.15">
      <c r="A268" s="9">
        <v>266</v>
      </c>
      <c r="B268" s="22" t="s">
        <v>805</v>
      </c>
      <c r="C268" s="32" t="s">
        <v>818</v>
      </c>
      <c r="D268" s="32" t="s">
        <v>819</v>
      </c>
      <c r="E268" s="9">
        <v>2086</v>
      </c>
      <c r="F268" s="9" t="s">
        <v>37</v>
      </c>
      <c r="G268" s="9" t="s">
        <v>87</v>
      </c>
      <c r="H268" s="16" t="s">
        <v>71</v>
      </c>
      <c r="I268" s="9" t="s">
        <v>40</v>
      </c>
      <c r="J268" s="9" t="s">
        <v>41</v>
      </c>
      <c r="K268" s="9">
        <v>169.46</v>
      </c>
      <c r="L268" s="20">
        <v>43586</v>
      </c>
      <c r="M268" s="20">
        <v>44681</v>
      </c>
      <c r="N268" s="20">
        <v>44681</v>
      </c>
      <c r="O268" s="20"/>
      <c r="P268" s="20">
        <v>43586</v>
      </c>
      <c r="Q268" s="20">
        <v>43951</v>
      </c>
      <c r="R268" s="9">
        <v>140</v>
      </c>
      <c r="S268" s="9"/>
      <c r="T268" s="9"/>
      <c r="U268" s="9"/>
      <c r="V268" s="9"/>
      <c r="W268" s="9">
        <v>23724.400000000001</v>
      </c>
      <c r="X268" s="9">
        <v>23724.400000000001</v>
      </c>
      <c r="Y268" s="9">
        <v>23724.400000000001</v>
      </c>
      <c r="Z268" s="9">
        <v>23724.400000000001</v>
      </c>
      <c r="AA268" s="9">
        <v>23724.400000000001</v>
      </c>
      <c r="AB268" s="9">
        <v>23724.400000000001</v>
      </c>
      <c r="AC268" s="9">
        <v>23724.400000000001</v>
      </c>
      <c r="AD268" s="9">
        <v>23724.400000000001</v>
      </c>
      <c r="AE268" s="25">
        <v>0</v>
      </c>
      <c r="AF268" s="25">
        <v>0</v>
      </c>
      <c r="AG268" s="25">
        <v>0</v>
      </c>
      <c r="AH268" s="25">
        <v>0</v>
      </c>
      <c r="AI268" s="25">
        <v>11862.2</v>
      </c>
      <c r="AJ268" s="25">
        <v>23724.400000000001</v>
      </c>
      <c r="AK268" s="25">
        <v>23724.400000000001</v>
      </c>
      <c r="AL268" s="25">
        <v>23724.400000000001</v>
      </c>
      <c r="AM268" s="25">
        <v>23724.400000000001</v>
      </c>
      <c r="AN268" s="25">
        <v>23724.400000000001</v>
      </c>
      <c r="AO268" s="25">
        <v>23724.400000000001</v>
      </c>
      <c r="AP268" s="25">
        <v>23724.400000000001</v>
      </c>
    </row>
    <row r="269" spans="1:45" ht="16.5" x14ac:dyDescent="0.15">
      <c r="A269" s="9">
        <v>267</v>
      </c>
      <c r="B269" s="16" t="s">
        <v>805</v>
      </c>
      <c r="C269" s="32" t="s">
        <v>820</v>
      </c>
      <c r="D269" s="15" t="s">
        <v>821</v>
      </c>
      <c r="E269" s="9">
        <v>1081</v>
      </c>
      <c r="F269" s="9" t="s">
        <v>37</v>
      </c>
      <c r="G269" s="9" t="s">
        <v>87</v>
      </c>
      <c r="H269" s="9" t="s">
        <v>122</v>
      </c>
      <c r="I269" s="9" t="s">
        <v>40</v>
      </c>
      <c r="J269" s="9" t="s">
        <v>53</v>
      </c>
      <c r="K269" s="9">
        <v>217.48</v>
      </c>
      <c r="L269" s="20">
        <v>43586</v>
      </c>
      <c r="M269" s="20">
        <v>44681</v>
      </c>
      <c r="N269" s="20">
        <v>44681</v>
      </c>
      <c r="O269" s="20"/>
      <c r="P269" s="20">
        <v>43586</v>
      </c>
      <c r="Q269" s="20">
        <v>43951</v>
      </c>
      <c r="R269" s="9">
        <v>240</v>
      </c>
      <c r="S269" s="9"/>
      <c r="T269" s="9"/>
      <c r="U269" s="9"/>
      <c r="V269" s="9"/>
      <c r="W269" s="9">
        <v>52195.199999999997</v>
      </c>
      <c r="X269" s="9">
        <v>52195.199999999997</v>
      </c>
      <c r="Y269" s="9">
        <v>52195.199999999997</v>
      </c>
      <c r="Z269" s="9">
        <v>52195.199999999997</v>
      </c>
      <c r="AA269" s="9">
        <v>52195.199999999997</v>
      </c>
      <c r="AB269" s="9">
        <v>52195.199999999997</v>
      </c>
      <c r="AC269" s="9">
        <v>52195.199999999997</v>
      </c>
      <c r="AD269" s="9">
        <v>52195.199999999997</v>
      </c>
      <c r="AE269" s="25">
        <v>0</v>
      </c>
      <c r="AF269" s="25">
        <v>0</v>
      </c>
      <c r="AG269" s="25">
        <v>0</v>
      </c>
      <c r="AH269" s="25">
        <v>0</v>
      </c>
      <c r="AI269" s="25">
        <v>52195.199999999997</v>
      </c>
      <c r="AJ269" s="25">
        <v>52195.199999999997</v>
      </c>
      <c r="AK269" s="25">
        <v>52195.199999999997</v>
      </c>
      <c r="AL269" s="25">
        <v>52195.199999999997</v>
      </c>
      <c r="AM269" s="25">
        <v>52195.199999999997</v>
      </c>
      <c r="AN269" s="25">
        <v>52195.199999999997</v>
      </c>
      <c r="AO269" s="25">
        <v>52195.199999999997</v>
      </c>
      <c r="AP269" s="25">
        <v>52195.199999999997</v>
      </c>
      <c r="AR269" s="43">
        <f>AL269*12</f>
        <v>626342.39999999991</v>
      </c>
      <c r="AS269" s="46">
        <f t="shared" ref="AS269:AS271" si="26">AR269/365/K269</f>
        <v>7.8904109589041092</v>
      </c>
    </row>
    <row r="270" spans="1:45" ht="16.5" x14ac:dyDescent="0.15">
      <c r="A270" s="9">
        <v>268</v>
      </c>
      <c r="B270" s="22" t="s">
        <v>805</v>
      </c>
      <c r="C270" s="32" t="s">
        <v>822</v>
      </c>
      <c r="D270" s="32" t="s">
        <v>823</v>
      </c>
      <c r="E270" s="9">
        <v>1071</v>
      </c>
      <c r="F270" s="9" t="s">
        <v>37</v>
      </c>
      <c r="G270" s="9" t="s">
        <v>87</v>
      </c>
      <c r="H270" s="22" t="s">
        <v>71</v>
      </c>
      <c r="I270" s="22" t="s">
        <v>40</v>
      </c>
      <c r="J270" s="9" t="s">
        <v>53</v>
      </c>
      <c r="K270" s="9">
        <v>130.71</v>
      </c>
      <c r="L270" s="20">
        <v>43640</v>
      </c>
      <c r="M270" s="20">
        <v>44735</v>
      </c>
      <c r="N270" s="20">
        <v>44735</v>
      </c>
      <c r="O270" s="20"/>
      <c r="P270" s="20">
        <v>43640</v>
      </c>
      <c r="Q270" s="20">
        <v>44005</v>
      </c>
      <c r="R270" s="9">
        <v>292</v>
      </c>
      <c r="S270" s="9"/>
      <c r="T270" s="9"/>
      <c r="U270" s="9"/>
      <c r="V270" s="9"/>
      <c r="W270" s="9"/>
      <c r="X270" s="9">
        <v>8905.7099999999991</v>
      </c>
      <c r="Y270" s="9">
        <v>38167.32</v>
      </c>
      <c r="Z270" s="9">
        <v>38167.32</v>
      </c>
      <c r="AA270" s="9">
        <v>38167.32</v>
      </c>
      <c r="AB270" s="9">
        <v>38167.32</v>
      </c>
      <c r="AC270" s="9">
        <v>38167.32</v>
      </c>
      <c r="AD270" s="9">
        <v>38167.32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8905.7099999999991</v>
      </c>
      <c r="AK270" s="25">
        <v>25444.880000000001</v>
      </c>
      <c r="AL270" s="25">
        <v>38167.32</v>
      </c>
      <c r="AM270" s="25">
        <v>38167.32</v>
      </c>
      <c r="AN270" s="25">
        <v>38167.32</v>
      </c>
      <c r="AO270" s="25">
        <v>38167.32</v>
      </c>
      <c r="AP270" s="25">
        <v>38167.32</v>
      </c>
      <c r="AR270" s="43">
        <f>AL270*12</f>
        <v>458007.83999999997</v>
      </c>
      <c r="AS270" s="46">
        <f t="shared" si="26"/>
        <v>9.5999999999999979</v>
      </c>
    </row>
    <row r="271" spans="1:45" ht="16.5" x14ac:dyDescent="0.15">
      <c r="A271" s="9">
        <v>269</v>
      </c>
      <c r="B271" s="22" t="s">
        <v>805</v>
      </c>
      <c r="C271" s="32" t="s">
        <v>822</v>
      </c>
      <c r="D271" s="15" t="s">
        <v>824</v>
      </c>
      <c r="E271" s="9">
        <v>1012</v>
      </c>
      <c r="F271" s="9" t="s">
        <v>37</v>
      </c>
      <c r="G271" s="9" t="s">
        <v>87</v>
      </c>
      <c r="H271" s="22" t="s">
        <v>71</v>
      </c>
      <c r="I271" s="22" t="s">
        <v>40</v>
      </c>
      <c r="J271" s="9" t="s">
        <v>53</v>
      </c>
      <c r="K271" s="9">
        <v>203.56</v>
      </c>
      <c r="L271" s="20">
        <v>43640</v>
      </c>
      <c r="M271" s="20">
        <v>44735</v>
      </c>
      <c r="N271" s="20">
        <v>44735</v>
      </c>
      <c r="O271" s="20"/>
      <c r="P271" s="20">
        <v>43640</v>
      </c>
      <c r="Q271" s="20">
        <v>44005</v>
      </c>
      <c r="R271" s="9">
        <v>250</v>
      </c>
      <c r="S271" s="9"/>
      <c r="T271" s="9"/>
      <c r="U271" s="9"/>
      <c r="V271" s="9"/>
      <c r="W271" s="9"/>
      <c r="X271" s="9">
        <v>11874.33</v>
      </c>
      <c r="Y271" s="9">
        <v>50890</v>
      </c>
      <c r="Z271" s="9">
        <v>50890</v>
      </c>
      <c r="AA271" s="9">
        <v>50890</v>
      </c>
      <c r="AB271" s="9">
        <v>50890</v>
      </c>
      <c r="AC271" s="9">
        <v>50890</v>
      </c>
      <c r="AD271" s="9">
        <v>50890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11874.33</v>
      </c>
      <c r="AK271" s="25">
        <v>33926.67</v>
      </c>
      <c r="AL271" s="25">
        <v>33926.67</v>
      </c>
      <c r="AM271" s="25">
        <v>33926.67</v>
      </c>
      <c r="AN271" s="25">
        <v>50890</v>
      </c>
      <c r="AO271" s="25">
        <v>50890</v>
      </c>
      <c r="AP271" s="25">
        <v>50890</v>
      </c>
      <c r="AR271" s="43">
        <f>AL271*12</f>
        <v>407120.04</v>
      </c>
      <c r="AS271" s="46">
        <f t="shared" si="26"/>
        <v>5.4794525931568758</v>
      </c>
    </row>
    <row r="272" spans="1:45" ht="16.5" hidden="1" x14ac:dyDescent="0.15">
      <c r="A272" s="9">
        <v>270</v>
      </c>
      <c r="B272" s="22" t="s">
        <v>805</v>
      </c>
      <c r="C272" s="15" t="s">
        <v>567</v>
      </c>
      <c r="D272" s="15" t="s">
        <v>568</v>
      </c>
      <c r="E272" s="9" t="s">
        <v>569</v>
      </c>
      <c r="F272" s="9" t="s">
        <v>37</v>
      </c>
      <c r="G272" s="9" t="s">
        <v>87</v>
      </c>
      <c r="H272" s="9" t="s">
        <v>39</v>
      </c>
      <c r="I272" s="9" t="s">
        <v>40</v>
      </c>
      <c r="J272" s="9" t="s">
        <v>47</v>
      </c>
      <c r="K272" s="9">
        <v>107.77</v>
      </c>
      <c r="L272" s="20">
        <v>43640</v>
      </c>
      <c r="M272" s="20">
        <v>44735</v>
      </c>
      <c r="N272" s="20">
        <v>44735</v>
      </c>
      <c r="O272" s="20"/>
      <c r="P272" s="20">
        <v>43640</v>
      </c>
      <c r="Q272" s="20">
        <v>44005</v>
      </c>
      <c r="R272" s="9">
        <v>259</v>
      </c>
      <c r="S272" s="9"/>
      <c r="T272" s="9"/>
      <c r="U272" s="9"/>
      <c r="V272" s="9"/>
      <c r="W272" s="9"/>
      <c r="X272" s="9">
        <v>6512.9</v>
      </c>
      <c r="Y272" s="9">
        <v>27912.43</v>
      </c>
      <c r="Z272" s="9">
        <v>27912.43</v>
      </c>
      <c r="AA272" s="9">
        <v>27912.43</v>
      </c>
      <c r="AB272" s="9">
        <v>27912.43</v>
      </c>
      <c r="AC272" s="9">
        <v>27912.43</v>
      </c>
      <c r="AD272" s="9">
        <v>27912.43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6512.9</v>
      </c>
      <c r="AK272" s="25">
        <v>18608.2866666667</v>
      </c>
      <c r="AL272" s="25">
        <v>18608.2866666667</v>
      </c>
      <c r="AM272" s="25">
        <v>18608.2866666667</v>
      </c>
      <c r="AN272" s="25">
        <v>27912.43</v>
      </c>
      <c r="AO272" s="25">
        <v>27912.43</v>
      </c>
      <c r="AP272" s="25">
        <v>27912.43</v>
      </c>
    </row>
    <row r="273" spans="1:45" ht="16.5" x14ac:dyDescent="0.15">
      <c r="A273" s="9">
        <v>271</v>
      </c>
      <c r="B273" s="22" t="s">
        <v>805</v>
      </c>
      <c r="C273" s="32" t="s">
        <v>825</v>
      </c>
      <c r="D273" s="15" t="s">
        <v>826</v>
      </c>
      <c r="E273" s="9">
        <v>1025</v>
      </c>
      <c r="F273" s="9" t="s">
        <v>37</v>
      </c>
      <c r="G273" s="9" t="s">
        <v>87</v>
      </c>
      <c r="H273" s="9" t="s">
        <v>58</v>
      </c>
      <c r="I273" s="9" t="s">
        <v>40</v>
      </c>
      <c r="J273" s="9" t="s">
        <v>53</v>
      </c>
      <c r="K273" s="9">
        <v>198.68</v>
      </c>
      <c r="L273" s="20">
        <v>43601</v>
      </c>
      <c r="M273" s="20">
        <v>44696</v>
      </c>
      <c r="N273" s="20">
        <v>44696</v>
      </c>
      <c r="O273" s="20"/>
      <c r="P273" s="20">
        <v>43601</v>
      </c>
      <c r="Q273" s="20">
        <v>43966</v>
      </c>
      <c r="R273" s="9">
        <v>293</v>
      </c>
      <c r="S273" s="9"/>
      <c r="T273" s="9"/>
      <c r="U273" s="9"/>
      <c r="V273" s="9"/>
      <c r="W273" s="9">
        <v>31047.06</v>
      </c>
      <c r="X273" s="9">
        <v>58213.24</v>
      </c>
      <c r="Y273" s="9">
        <v>58213.24</v>
      </c>
      <c r="Z273" s="9">
        <v>58213.24</v>
      </c>
      <c r="AA273" s="9">
        <v>58213.24</v>
      </c>
      <c r="AB273" s="9">
        <v>58213.24</v>
      </c>
      <c r="AC273" s="9">
        <v>58213.24</v>
      </c>
      <c r="AD273" s="9">
        <v>58213.24</v>
      </c>
      <c r="AE273" s="25">
        <v>0</v>
      </c>
      <c r="AF273" s="25">
        <v>0</v>
      </c>
      <c r="AG273" s="25">
        <v>0</v>
      </c>
      <c r="AH273" s="25">
        <v>0</v>
      </c>
      <c r="AI273" s="25">
        <v>31047.06</v>
      </c>
      <c r="AJ273" s="25">
        <v>58213.24</v>
      </c>
      <c r="AK273" s="25">
        <v>58213.24</v>
      </c>
      <c r="AL273" s="25">
        <v>58213.24</v>
      </c>
      <c r="AM273" s="25">
        <v>58213.24</v>
      </c>
      <c r="AN273" s="25">
        <v>58213.24</v>
      </c>
      <c r="AO273" s="25">
        <v>58213.24</v>
      </c>
      <c r="AP273" s="25">
        <v>58213.24</v>
      </c>
      <c r="AR273" s="43">
        <f>AL273*12</f>
        <v>698558.88</v>
      </c>
      <c r="AS273" s="46">
        <f>AR273/365/K273</f>
        <v>9.632876712328768</v>
      </c>
    </row>
    <row r="274" spans="1:45" ht="16.5" hidden="1" x14ac:dyDescent="0.15">
      <c r="A274" s="9">
        <v>272</v>
      </c>
      <c r="B274" s="22" t="s">
        <v>805</v>
      </c>
      <c r="C274" s="32" t="s">
        <v>827</v>
      </c>
      <c r="D274" s="15" t="s">
        <v>350</v>
      </c>
      <c r="E274" s="9">
        <v>3005</v>
      </c>
      <c r="F274" s="9" t="s">
        <v>37</v>
      </c>
      <c r="G274" s="9" t="s">
        <v>87</v>
      </c>
      <c r="H274" s="9" t="s">
        <v>46</v>
      </c>
      <c r="I274" s="9" t="s">
        <v>40</v>
      </c>
      <c r="J274" s="9" t="s">
        <v>64</v>
      </c>
      <c r="K274" s="9">
        <v>169.48</v>
      </c>
      <c r="L274" s="20">
        <v>43640</v>
      </c>
      <c r="M274" s="20">
        <v>44735</v>
      </c>
      <c r="N274" s="20">
        <v>44735</v>
      </c>
      <c r="O274" s="20"/>
      <c r="P274" s="20">
        <v>43640</v>
      </c>
      <c r="Q274" s="20">
        <v>44005</v>
      </c>
      <c r="R274" s="9">
        <v>185.22</v>
      </c>
      <c r="S274" s="9"/>
      <c r="T274" s="9"/>
      <c r="U274" s="9"/>
      <c r="V274" s="9"/>
      <c r="W274" s="9"/>
      <c r="X274" s="9">
        <v>7324.59</v>
      </c>
      <c r="Y274" s="9">
        <v>31391.09</v>
      </c>
      <c r="Z274" s="9">
        <v>31391.09</v>
      </c>
      <c r="AA274" s="9">
        <v>31391.09</v>
      </c>
      <c r="AB274" s="9">
        <v>31391.09</v>
      </c>
      <c r="AC274" s="9">
        <v>31391.09</v>
      </c>
      <c r="AD274" s="9">
        <v>31391.09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7324.59</v>
      </c>
      <c r="AK274" s="25">
        <v>31391.09</v>
      </c>
      <c r="AL274" s="25">
        <v>31391.09</v>
      </c>
      <c r="AM274" s="25">
        <v>31391.09</v>
      </c>
      <c r="AN274" s="25">
        <v>31391.09</v>
      </c>
      <c r="AO274" s="25">
        <v>31391.09</v>
      </c>
      <c r="AP274" s="25">
        <v>31391.09</v>
      </c>
    </row>
    <row r="275" spans="1:45" ht="16.5" hidden="1" x14ac:dyDescent="0.15">
      <c r="A275" s="9">
        <v>273</v>
      </c>
      <c r="B275" s="22" t="s">
        <v>828</v>
      </c>
      <c r="C275" s="15" t="s">
        <v>309</v>
      </c>
      <c r="D275" s="15" t="s">
        <v>310</v>
      </c>
      <c r="E275" s="9">
        <v>2002</v>
      </c>
      <c r="F275" s="9" t="s">
        <v>37</v>
      </c>
      <c r="G275" s="9" t="s">
        <v>87</v>
      </c>
      <c r="H275" s="9" t="s">
        <v>39</v>
      </c>
      <c r="I275" s="9" t="s">
        <v>40</v>
      </c>
      <c r="J275" s="9" t="s">
        <v>41</v>
      </c>
      <c r="K275" s="9">
        <v>227.37</v>
      </c>
      <c r="L275" s="20">
        <v>43800</v>
      </c>
      <c r="M275" s="20">
        <v>44530</v>
      </c>
      <c r="N275" s="20">
        <v>44530</v>
      </c>
      <c r="O275" s="20"/>
      <c r="P275" s="20">
        <v>43800</v>
      </c>
      <c r="Q275" s="20">
        <v>44165</v>
      </c>
      <c r="R275" s="9">
        <v>135</v>
      </c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>
        <v>30694.95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30694.95</v>
      </c>
    </row>
    <row r="276" spans="1:45" ht="16.5" x14ac:dyDescent="0.15">
      <c r="A276" s="9">
        <v>274</v>
      </c>
      <c r="B276" s="22" t="s">
        <v>805</v>
      </c>
      <c r="C276" s="15" t="s">
        <v>218</v>
      </c>
      <c r="D276" s="15" t="s">
        <v>219</v>
      </c>
      <c r="E276" s="9">
        <v>1080</v>
      </c>
      <c r="F276" s="9" t="s">
        <v>37</v>
      </c>
      <c r="G276" s="9" t="s">
        <v>87</v>
      </c>
      <c r="H276" s="9" t="s">
        <v>39</v>
      </c>
      <c r="I276" s="9" t="s">
        <v>40</v>
      </c>
      <c r="J276" s="9" t="s">
        <v>53</v>
      </c>
      <c r="K276" s="9">
        <v>148.07</v>
      </c>
      <c r="L276" s="20">
        <v>43640</v>
      </c>
      <c r="M276" s="20">
        <v>44735</v>
      </c>
      <c r="N276" s="20">
        <v>44735</v>
      </c>
      <c r="O276" s="20"/>
      <c r="P276" s="20">
        <v>43640</v>
      </c>
      <c r="Q276" s="20">
        <v>44005</v>
      </c>
      <c r="R276" s="9">
        <v>290</v>
      </c>
      <c r="S276" s="9"/>
      <c r="T276" s="9"/>
      <c r="U276" s="9"/>
      <c r="V276" s="9"/>
      <c r="W276" s="9"/>
      <c r="X276" s="9">
        <v>10019.4</v>
      </c>
      <c r="Y276" s="9">
        <v>42940.3</v>
      </c>
      <c r="Z276" s="9">
        <v>42940.3</v>
      </c>
      <c r="AA276" s="9">
        <v>42940.3</v>
      </c>
      <c r="AB276" s="9">
        <v>42940.3</v>
      </c>
      <c r="AC276" s="9">
        <v>42940.3</v>
      </c>
      <c r="AD276" s="9">
        <v>42940.3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10019.4</v>
      </c>
      <c r="AK276" s="25">
        <v>42940.3</v>
      </c>
      <c r="AL276" s="25">
        <v>42940.3</v>
      </c>
      <c r="AM276" s="25">
        <v>42940.3</v>
      </c>
      <c r="AN276" s="25">
        <v>42940.3</v>
      </c>
      <c r="AO276" s="25">
        <v>42940.3</v>
      </c>
      <c r="AP276" s="25">
        <v>42940.3</v>
      </c>
      <c r="AR276" s="43">
        <f>AL276*12</f>
        <v>515283.60000000003</v>
      </c>
      <c r="AS276" s="46">
        <f>AR276/365/K276</f>
        <v>9.5342465753424666</v>
      </c>
    </row>
    <row r="277" spans="1:45" ht="16.5" hidden="1" x14ac:dyDescent="0.15">
      <c r="A277" s="9">
        <v>275</v>
      </c>
      <c r="B277" s="22" t="s">
        <v>805</v>
      </c>
      <c r="C277" s="15" t="s">
        <v>726</v>
      </c>
      <c r="D277" s="15" t="s">
        <v>727</v>
      </c>
      <c r="E277" s="9" t="s">
        <v>728</v>
      </c>
      <c r="F277" s="9" t="s">
        <v>37</v>
      </c>
      <c r="G277" s="9" t="s">
        <v>87</v>
      </c>
      <c r="H277" s="9" t="s">
        <v>122</v>
      </c>
      <c r="I277" s="22" t="s">
        <v>40</v>
      </c>
      <c r="J277" s="9" t="s">
        <v>47</v>
      </c>
      <c r="K277" s="9">
        <v>60.7</v>
      </c>
      <c r="L277" s="20">
        <v>43640</v>
      </c>
      <c r="M277" s="20">
        <v>44735</v>
      </c>
      <c r="N277" s="20">
        <v>44735</v>
      </c>
      <c r="O277" s="20"/>
      <c r="P277" s="20">
        <v>43640</v>
      </c>
      <c r="Q277" s="20">
        <v>44005</v>
      </c>
      <c r="R277" s="9">
        <v>181</v>
      </c>
      <c r="S277" s="9"/>
      <c r="T277" s="9"/>
      <c r="U277" s="9"/>
      <c r="V277" s="9"/>
      <c r="W277" s="9"/>
      <c r="X277" s="9">
        <v>2563.56</v>
      </c>
      <c r="Y277" s="9">
        <v>10986.7</v>
      </c>
      <c r="Z277" s="9">
        <v>10986.7</v>
      </c>
      <c r="AA277" s="9">
        <v>10986.7</v>
      </c>
      <c r="AB277" s="9">
        <v>10986.7</v>
      </c>
      <c r="AC277" s="9">
        <v>10986.7</v>
      </c>
      <c r="AD277" s="9">
        <v>10986.7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2563.56</v>
      </c>
      <c r="AK277" s="25">
        <v>10986.7</v>
      </c>
      <c r="AL277" s="25">
        <v>10986.7</v>
      </c>
      <c r="AM277" s="25">
        <v>10986.7</v>
      </c>
      <c r="AN277" s="25">
        <v>10986.7</v>
      </c>
      <c r="AO277" s="25">
        <v>10986.7</v>
      </c>
      <c r="AP277" s="25">
        <v>10986.7</v>
      </c>
    </row>
    <row r="278" spans="1:45" ht="16.5" hidden="1" x14ac:dyDescent="0.15">
      <c r="A278" s="9">
        <v>276</v>
      </c>
      <c r="B278" s="22" t="s">
        <v>828</v>
      </c>
      <c r="C278" s="15" t="s">
        <v>192</v>
      </c>
      <c r="D278" s="15" t="s">
        <v>193</v>
      </c>
      <c r="E278" s="9" t="s">
        <v>194</v>
      </c>
      <c r="F278" s="9" t="s">
        <v>37</v>
      </c>
      <c r="G278" s="9" t="s">
        <v>87</v>
      </c>
      <c r="H278" s="9" t="s">
        <v>46</v>
      </c>
      <c r="I278" s="9" t="s">
        <v>40</v>
      </c>
      <c r="J278" s="9" t="s">
        <v>41</v>
      </c>
      <c r="K278" s="9">
        <v>27.8</v>
      </c>
      <c r="L278" s="20">
        <v>43800</v>
      </c>
      <c r="M278" s="20">
        <v>44530</v>
      </c>
      <c r="N278" s="20">
        <v>44530</v>
      </c>
      <c r="O278" s="20"/>
      <c r="P278" s="20">
        <v>43800</v>
      </c>
      <c r="Q278" s="20">
        <v>44165</v>
      </c>
      <c r="R278" s="9">
        <v>462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>
        <v>12843.6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12843.6</v>
      </c>
    </row>
    <row r="279" spans="1:45" ht="16.5" hidden="1" x14ac:dyDescent="0.15">
      <c r="A279" s="9">
        <v>277</v>
      </c>
      <c r="B279" s="22" t="s">
        <v>805</v>
      </c>
      <c r="C279" s="15" t="s">
        <v>579</v>
      </c>
      <c r="D279" s="15" t="s">
        <v>580</v>
      </c>
      <c r="E279" s="9" t="s">
        <v>581</v>
      </c>
      <c r="F279" s="9" t="s">
        <v>37</v>
      </c>
      <c r="G279" s="9" t="s">
        <v>87</v>
      </c>
      <c r="H279" s="9" t="s">
        <v>179</v>
      </c>
      <c r="I279" s="9" t="s">
        <v>40</v>
      </c>
      <c r="J279" s="9" t="s">
        <v>41</v>
      </c>
      <c r="K279" s="9">
        <v>215.7</v>
      </c>
      <c r="L279" s="20">
        <v>43640</v>
      </c>
      <c r="M279" s="20">
        <v>44735</v>
      </c>
      <c r="N279" s="20">
        <v>44735</v>
      </c>
      <c r="O279" s="20"/>
      <c r="P279" s="20">
        <v>43640</v>
      </c>
      <c r="Q279" s="20">
        <v>44005</v>
      </c>
      <c r="R279" s="9">
        <v>116</v>
      </c>
      <c r="S279" s="9"/>
      <c r="T279" s="9"/>
      <c r="U279" s="9"/>
      <c r="V279" s="9"/>
      <c r="W279" s="9"/>
      <c r="X279" s="9">
        <v>5838.28</v>
      </c>
      <c r="Y279" s="9">
        <v>25021.200000000001</v>
      </c>
      <c r="Z279" s="9">
        <v>25021.200000000001</v>
      </c>
      <c r="AA279" s="9">
        <v>25021.200000000001</v>
      </c>
      <c r="AB279" s="9">
        <v>25021.200000000001</v>
      </c>
      <c r="AC279" s="9">
        <v>25021.200000000001</v>
      </c>
      <c r="AD279" s="9">
        <v>25021.200000000001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5838.28</v>
      </c>
      <c r="AK279" s="25">
        <v>25021.200000000001</v>
      </c>
      <c r="AL279" s="25">
        <v>25021.200000000001</v>
      </c>
      <c r="AM279" s="25">
        <v>25021.200000000001</v>
      </c>
      <c r="AN279" s="25">
        <v>25021.200000000001</v>
      </c>
      <c r="AO279" s="25">
        <v>25021.200000000001</v>
      </c>
      <c r="AP279" s="25">
        <v>25021.200000000001</v>
      </c>
    </row>
    <row r="280" spans="1:45" ht="16.5" x14ac:dyDescent="0.15">
      <c r="A280" s="9">
        <v>278</v>
      </c>
      <c r="B280" s="22" t="s">
        <v>805</v>
      </c>
      <c r="C280" s="32" t="s">
        <v>829</v>
      </c>
      <c r="D280" s="15" t="s">
        <v>550</v>
      </c>
      <c r="E280" s="9">
        <v>1075</v>
      </c>
      <c r="F280" s="9" t="s">
        <v>37</v>
      </c>
      <c r="G280" s="9" t="s">
        <v>87</v>
      </c>
      <c r="H280" s="9" t="s">
        <v>39</v>
      </c>
      <c r="I280" s="9" t="s">
        <v>40</v>
      </c>
      <c r="J280" s="9" t="s">
        <v>53</v>
      </c>
      <c r="K280" s="9">
        <v>86.69</v>
      </c>
      <c r="L280" s="20">
        <v>43640</v>
      </c>
      <c r="M280" s="20">
        <v>44735</v>
      </c>
      <c r="N280" s="20">
        <v>44735</v>
      </c>
      <c r="O280" s="20"/>
      <c r="P280" s="20">
        <v>43640</v>
      </c>
      <c r="Q280" s="20">
        <v>44005</v>
      </c>
      <c r="R280" s="9">
        <v>322</v>
      </c>
      <c r="S280" s="9"/>
      <c r="T280" s="9"/>
      <c r="U280" s="9"/>
      <c r="V280" s="9"/>
      <c r="W280" s="9"/>
      <c r="X280" s="9">
        <v>6513.31</v>
      </c>
      <c r="Y280" s="9">
        <v>27914.18</v>
      </c>
      <c r="Z280" s="9">
        <v>27914.18</v>
      </c>
      <c r="AA280" s="9">
        <v>27914.18</v>
      </c>
      <c r="AB280" s="9">
        <v>27914.18</v>
      </c>
      <c r="AC280" s="9">
        <v>27914.18</v>
      </c>
      <c r="AD280" s="9">
        <v>27914.18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6513.31</v>
      </c>
      <c r="AK280" s="25">
        <v>27914.18</v>
      </c>
      <c r="AL280" s="25">
        <v>27914.18</v>
      </c>
      <c r="AM280" s="25">
        <v>27914.18</v>
      </c>
      <c r="AN280" s="25">
        <v>27914.18</v>
      </c>
      <c r="AO280" s="25">
        <v>27914.18</v>
      </c>
      <c r="AP280" s="25">
        <v>27914.18</v>
      </c>
      <c r="AR280" s="43">
        <f>AL280*12</f>
        <v>334970.16000000003</v>
      </c>
      <c r="AS280" s="46">
        <f>AR280/365/K280</f>
        <v>10.586301369863014</v>
      </c>
    </row>
    <row r="281" spans="1:45" ht="16.5" hidden="1" x14ac:dyDescent="0.15">
      <c r="A281" s="9">
        <v>279</v>
      </c>
      <c r="B281" s="22" t="s">
        <v>828</v>
      </c>
      <c r="C281" s="17" t="s">
        <v>830</v>
      </c>
      <c r="D281" s="17" t="s">
        <v>127</v>
      </c>
      <c r="E281" s="9" t="s">
        <v>128</v>
      </c>
      <c r="F281" s="16" t="s">
        <v>57</v>
      </c>
      <c r="G281" s="9" t="s">
        <v>87</v>
      </c>
      <c r="H281" s="9" t="s">
        <v>46</v>
      </c>
      <c r="I281" s="9" t="s">
        <v>40</v>
      </c>
      <c r="J281" s="9" t="s">
        <v>47</v>
      </c>
      <c r="K281" s="9">
        <v>35.130000000000003</v>
      </c>
      <c r="L281" s="20">
        <v>43647</v>
      </c>
      <c r="M281" s="20">
        <v>44012</v>
      </c>
      <c r="N281" s="20">
        <v>44012</v>
      </c>
      <c r="O281" s="20"/>
      <c r="P281" s="20">
        <v>43647</v>
      </c>
      <c r="Q281" s="20">
        <v>44012</v>
      </c>
      <c r="R281" s="9">
        <v>405</v>
      </c>
      <c r="S281" s="9"/>
      <c r="T281" s="9"/>
      <c r="U281" s="9"/>
      <c r="V281" s="9"/>
      <c r="W281" s="9"/>
      <c r="X281" s="9"/>
      <c r="Y281" s="9">
        <v>14227.65</v>
      </c>
      <c r="Z281" s="9">
        <v>14227.65</v>
      </c>
      <c r="AA281" s="9">
        <v>14227.65</v>
      </c>
      <c r="AB281" s="9">
        <v>14227.65</v>
      </c>
      <c r="AC281" s="9">
        <v>14227.65</v>
      </c>
      <c r="AD281" s="9">
        <v>14227.65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14227.65</v>
      </c>
      <c r="AL281" s="25">
        <v>14227.65</v>
      </c>
      <c r="AM281" s="25">
        <v>14227.65</v>
      </c>
      <c r="AN281" s="25">
        <v>14227.65</v>
      </c>
      <c r="AO281" s="25">
        <v>14227.65</v>
      </c>
      <c r="AP281" s="25">
        <v>14227.65</v>
      </c>
    </row>
    <row r="282" spans="1:45" ht="16.5" hidden="1" x14ac:dyDescent="0.15">
      <c r="A282" s="9">
        <v>280</v>
      </c>
      <c r="B282" s="22" t="s">
        <v>805</v>
      </c>
      <c r="C282" s="32" t="s">
        <v>831</v>
      </c>
      <c r="D282" s="15" t="s">
        <v>321</v>
      </c>
      <c r="E282" s="9" t="s">
        <v>322</v>
      </c>
      <c r="F282" s="9" t="s">
        <v>37</v>
      </c>
      <c r="G282" s="9" t="s">
        <v>87</v>
      </c>
      <c r="H282" s="9" t="s">
        <v>179</v>
      </c>
      <c r="I282" s="9" t="s">
        <v>40</v>
      </c>
      <c r="J282" s="9" t="s">
        <v>47</v>
      </c>
      <c r="K282" s="9">
        <v>58.88</v>
      </c>
      <c r="L282" s="20">
        <v>43640</v>
      </c>
      <c r="M282" s="20">
        <v>44188</v>
      </c>
      <c r="N282" s="20">
        <v>44188</v>
      </c>
      <c r="O282" s="20"/>
      <c r="P282" s="20">
        <v>43640</v>
      </c>
      <c r="Q282" s="20">
        <v>44005</v>
      </c>
      <c r="R282" s="9">
        <v>281</v>
      </c>
      <c r="S282" s="9"/>
      <c r="T282" s="9"/>
      <c r="U282" s="9"/>
      <c r="V282" s="9"/>
      <c r="W282" s="9"/>
      <c r="X282" s="9">
        <v>3860.57</v>
      </c>
      <c r="Y282" s="9">
        <v>16545.28</v>
      </c>
      <c r="Z282" s="9">
        <v>16545.28</v>
      </c>
      <c r="AA282" s="9">
        <v>16545.28</v>
      </c>
      <c r="AB282" s="9">
        <v>16545.28</v>
      </c>
      <c r="AC282" s="9">
        <v>16545.28</v>
      </c>
      <c r="AD282" s="9">
        <v>16545.28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3860.57</v>
      </c>
      <c r="AK282" s="25">
        <v>16545.28</v>
      </c>
      <c r="AL282" s="25">
        <v>16545.28</v>
      </c>
      <c r="AM282" s="25">
        <v>16545.28</v>
      </c>
      <c r="AN282" s="25">
        <v>16545.28</v>
      </c>
      <c r="AO282" s="25">
        <v>16545.28</v>
      </c>
      <c r="AP282" s="25">
        <v>16545.28</v>
      </c>
    </row>
    <row r="283" spans="1:45" ht="16.5" hidden="1" x14ac:dyDescent="0.15">
      <c r="A283" s="9">
        <v>281</v>
      </c>
      <c r="B283" s="22" t="s">
        <v>805</v>
      </c>
      <c r="C283" s="32" t="s">
        <v>832</v>
      </c>
      <c r="D283" s="15" t="s">
        <v>700</v>
      </c>
      <c r="E283" s="9" t="s">
        <v>701</v>
      </c>
      <c r="F283" s="9" t="s">
        <v>37</v>
      </c>
      <c r="G283" s="9" t="s">
        <v>87</v>
      </c>
      <c r="H283" s="9" t="s">
        <v>46</v>
      </c>
      <c r="I283" s="9" t="s">
        <v>40</v>
      </c>
      <c r="J283" s="9" t="s">
        <v>47</v>
      </c>
      <c r="K283" s="9">
        <v>111.55</v>
      </c>
      <c r="L283" s="20">
        <v>43640</v>
      </c>
      <c r="M283" s="20">
        <v>44735</v>
      </c>
      <c r="N283" s="20">
        <v>44735</v>
      </c>
      <c r="O283" s="20"/>
      <c r="P283" s="20">
        <v>43640</v>
      </c>
      <c r="Q283" s="20">
        <v>44005</v>
      </c>
      <c r="R283" s="9">
        <v>255</v>
      </c>
      <c r="S283" s="9"/>
      <c r="T283" s="9"/>
      <c r="U283" s="9"/>
      <c r="V283" s="9"/>
      <c r="W283" s="9"/>
      <c r="X283" s="9">
        <v>6637.23</v>
      </c>
      <c r="Y283" s="9">
        <v>28445.25</v>
      </c>
      <c r="Z283" s="9">
        <v>28445.25</v>
      </c>
      <c r="AA283" s="9">
        <v>28445.25</v>
      </c>
      <c r="AB283" s="9">
        <v>28445.25</v>
      </c>
      <c r="AC283" s="9">
        <v>28445.25</v>
      </c>
      <c r="AD283" s="9">
        <v>28445.25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6637.23</v>
      </c>
      <c r="AK283" s="25">
        <v>28445.25</v>
      </c>
      <c r="AL283" s="25">
        <v>28445.25</v>
      </c>
      <c r="AM283" s="25">
        <v>28445.25</v>
      </c>
      <c r="AN283" s="25">
        <v>28445.25</v>
      </c>
      <c r="AO283" s="25">
        <v>28445.25</v>
      </c>
      <c r="AP283" s="25">
        <v>28445.25</v>
      </c>
    </row>
    <row r="284" spans="1:45" ht="16.5" hidden="1" x14ac:dyDescent="0.15">
      <c r="A284" s="9">
        <v>282</v>
      </c>
      <c r="B284" s="22" t="s">
        <v>805</v>
      </c>
      <c r="C284" s="32" t="s">
        <v>833</v>
      </c>
      <c r="D284" s="32" t="s">
        <v>834</v>
      </c>
      <c r="E284" s="9" t="s">
        <v>540</v>
      </c>
      <c r="F284" s="16" t="s">
        <v>57</v>
      </c>
      <c r="G284" s="9" t="s">
        <v>87</v>
      </c>
      <c r="H284" s="9" t="s">
        <v>46</v>
      </c>
      <c r="I284" s="9" t="s">
        <v>40</v>
      </c>
      <c r="J284" s="9" t="s">
        <v>47</v>
      </c>
      <c r="K284" s="9">
        <v>159.19999999999999</v>
      </c>
      <c r="L284" s="20">
        <v>43640</v>
      </c>
      <c r="M284" s="20">
        <v>44735</v>
      </c>
      <c r="N284" s="20">
        <v>44735</v>
      </c>
      <c r="O284" s="20"/>
      <c r="P284" s="20">
        <v>43640</v>
      </c>
      <c r="Q284" s="20">
        <v>44005</v>
      </c>
      <c r="R284" s="9">
        <v>209</v>
      </c>
      <c r="S284" s="9"/>
      <c r="T284" s="9"/>
      <c r="U284" s="9"/>
      <c r="V284" s="9"/>
      <c r="W284" s="9"/>
      <c r="X284" s="9">
        <v>7763.65</v>
      </c>
      <c r="Y284" s="9">
        <v>33272.800000000003</v>
      </c>
      <c r="Z284" s="9">
        <v>33272.800000000003</v>
      </c>
      <c r="AA284" s="9">
        <v>33272.800000000003</v>
      </c>
      <c r="AB284" s="9">
        <v>33272.800000000003</v>
      </c>
      <c r="AC284" s="9">
        <v>33272.800000000003</v>
      </c>
      <c r="AD284" s="9">
        <v>33272.800000000003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7763.65</v>
      </c>
      <c r="AK284" s="25">
        <v>11090.93</v>
      </c>
      <c r="AL284" s="25">
        <v>11090.93</v>
      </c>
      <c r="AM284" s="25">
        <v>11090.93</v>
      </c>
      <c r="AN284" s="25">
        <v>33272.800000000003</v>
      </c>
      <c r="AO284" s="25">
        <v>33272.800000000003</v>
      </c>
      <c r="AP284" s="25">
        <v>33272.800000000003</v>
      </c>
    </row>
    <row r="285" spans="1:45" ht="16.5" hidden="1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S285" s="9"/>
      <c r="T285" s="9"/>
      <c r="U285" s="9"/>
      <c r="V285" s="9"/>
      <c r="W285" s="9"/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</row>
    <row r="286" spans="1:45" ht="16.5" hidden="1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S286" s="9"/>
      <c r="T286" s="9"/>
      <c r="U286" s="9"/>
      <c r="V286" s="9"/>
      <c r="W286" s="9"/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</row>
    <row r="287" spans="1:45" ht="16.5" hidden="1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S287" s="9"/>
      <c r="T287" s="9"/>
      <c r="U287" s="9"/>
      <c r="V287" s="9"/>
      <c r="W287" s="9"/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</row>
    <row r="288" spans="1:45" ht="16.5" hidden="1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S288" s="9"/>
      <c r="T288" s="9"/>
      <c r="U288" s="9"/>
      <c r="V288" s="9"/>
      <c r="W288" s="9"/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</row>
    <row r="289" spans="1:45" ht="16.5" hidden="1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S289" s="9"/>
      <c r="T289" s="9"/>
      <c r="U289" s="9"/>
      <c r="V289" s="9"/>
      <c r="W289" s="9"/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</row>
    <row r="290" spans="1:45" ht="16.5" hidden="1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S290" s="11"/>
      <c r="T290" s="11"/>
      <c r="U290" s="11"/>
      <c r="V290" s="11"/>
      <c r="W290" s="11"/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</row>
    <row r="291" spans="1:45" ht="16.5" hidden="1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S291" s="9"/>
      <c r="T291" s="9"/>
      <c r="U291" s="9"/>
      <c r="V291" s="9"/>
      <c r="W291" s="9"/>
      <c r="X291" s="9"/>
      <c r="Y291" s="9"/>
      <c r="Z291" s="9"/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</row>
    <row r="292" spans="1:45" ht="16.5" hidden="1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S292" s="11"/>
      <c r="T292" s="11"/>
      <c r="U292" s="11"/>
      <c r="V292" s="11"/>
      <c r="W292" s="11"/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</row>
    <row r="293" spans="1:45" ht="16.5" hidden="1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S293" s="11"/>
      <c r="T293" s="11"/>
      <c r="U293" s="11"/>
      <c r="V293" s="11"/>
      <c r="W293" s="11"/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</row>
    <row r="294" spans="1:45" ht="16.5" hidden="1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S294" s="11"/>
      <c r="T294" s="11"/>
      <c r="U294" s="11"/>
      <c r="V294" s="11"/>
      <c r="W294" s="11"/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</row>
    <row r="295" spans="1:45" ht="16.5" hidden="1" x14ac:dyDescent="0.15">
      <c r="A295" s="9">
        <v>293</v>
      </c>
      <c r="B295" s="16" t="s">
        <v>805</v>
      </c>
      <c r="C295" s="32" t="s">
        <v>845</v>
      </c>
      <c r="D295" s="15" t="s">
        <v>893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S295" s="9"/>
      <c r="T295" s="9"/>
      <c r="U295" s="9"/>
      <c r="V295" s="9"/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</row>
    <row r="296" spans="1:45" ht="16.5" hidden="1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S296" s="11"/>
      <c r="T296" s="11"/>
      <c r="U296" s="11"/>
      <c r="V296" s="11"/>
      <c r="W296" s="11"/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</row>
    <row r="297" spans="1:45" ht="16.5" hidden="1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S297" s="11"/>
      <c r="T297" s="11"/>
      <c r="U297" s="11"/>
      <c r="V297" s="11"/>
      <c r="W297" s="11"/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</row>
    <row r="298" spans="1:45" ht="16.5" hidden="1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S298" s="11"/>
      <c r="T298" s="11"/>
      <c r="U298" s="11"/>
      <c r="V298" s="11"/>
      <c r="W298" s="11"/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</row>
    <row r="299" spans="1:45" ht="16.5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S299" s="11"/>
      <c r="T299" s="11"/>
      <c r="U299" s="11"/>
      <c r="V299" s="11"/>
      <c r="W299" s="11"/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  <c r="AR299" s="43">
        <f t="shared" ref="AR299:AR311" si="27">AL299*12</f>
        <v>454067.39999999997</v>
      </c>
      <c r="AS299" s="46">
        <f t="shared" ref="AS299:AS311" si="28">AR299/365/K299</f>
        <v>9.4645486455614929</v>
      </c>
    </row>
    <row r="300" spans="1:45" ht="16.5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S300" s="11"/>
      <c r="T300" s="11"/>
      <c r="U300" s="11"/>
      <c r="V300" s="11"/>
      <c r="W300" s="11"/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  <c r="AR300" s="43">
        <f t="shared" si="27"/>
        <v>745902</v>
      </c>
      <c r="AS300" s="46">
        <f t="shared" si="28"/>
        <v>9.3698630136986303</v>
      </c>
    </row>
    <row r="301" spans="1:45" ht="16.5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S301" s="11"/>
      <c r="T301" s="11"/>
      <c r="U301" s="11"/>
      <c r="V301" s="11"/>
      <c r="W301" s="11"/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  <c r="AR301" s="43">
        <f>AL301*12</f>
        <v>600085.92000000004</v>
      </c>
      <c r="AS301" s="46">
        <f t="shared" si="28"/>
        <v>8.7399447860221677</v>
      </c>
    </row>
    <row r="302" spans="1:45" ht="16.5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S302" s="11"/>
      <c r="T302" s="11"/>
      <c r="U302" s="11"/>
      <c r="V302" s="11"/>
      <c r="W302" s="11"/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  <c r="AR302" s="43">
        <f t="shared" si="27"/>
        <v>521431.32</v>
      </c>
      <c r="AS302" s="46">
        <f t="shared" si="28"/>
        <v>9.4645485550822155</v>
      </c>
    </row>
    <row r="303" spans="1:45" ht="16.5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S303" s="11"/>
      <c r="T303" s="11"/>
      <c r="U303" s="11"/>
      <c r="V303" s="11"/>
      <c r="W303" s="11"/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  <c r="AR303" s="43">
        <f t="shared" si="27"/>
        <v>809887.08</v>
      </c>
      <c r="AS303" s="46">
        <f t="shared" si="28"/>
        <v>8.0741920320540252</v>
      </c>
    </row>
    <row r="304" spans="1:45" ht="16.5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S304" s="11"/>
      <c r="T304" s="11"/>
      <c r="U304" s="11"/>
      <c r="V304" s="11"/>
      <c r="W304" s="11"/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  <c r="AR304" s="43">
        <f>AL304*12</f>
        <v>706589.39999999991</v>
      </c>
      <c r="AS304" s="46">
        <f t="shared" si="28"/>
        <v>8.2563286128844346</v>
      </c>
    </row>
    <row r="305" spans="1:45" ht="16.5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S305" s="11"/>
      <c r="T305" s="11"/>
      <c r="U305" s="11"/>
      <c r="V305" s="11"/>
      <c r="W305" s="11"/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  <c r="AR305" s="43">
        <f t="shared" si="27"/>
        <v>379797</v>
      </c>
      <c r="AS305" s="46">
        <f t="shared" si="28"/>
        <v>13.068823486905266</v>
      </c>
    </row>
    <row r="306" spans="1:45" ht="16.5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S306" s="11"/>
      <c r="T306" s="11"/>
      <c r="U306" s="11"/>
      <c r="V306" s="11"/>
      <c r="W306" s="11"/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  <c r="AR306" s="43">
        <f t="shared" si="27"/>
        <v>501855.96</v>
      </c>
      <c r="AS306" s="46">
        <f t="shared" si="28"/>
        <v>10.569204670739014</v>
      </c>
    </row>
    <row r="307" spans="1:45" ht="16.5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S307" s="11"/>
      <c r="T307" s="11"/>
      <c r="U307" s="11"/>
      <c r="V307" s="11"/>
      <c r="W307" s="11"/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  <c r="AR307" s="43">
        <f>AL307*12</f>
        <v>1191850.44</v>
      </c>
      <c r="AS307" s="46">
        <f t="shared" si="28"/>
        <v>8.9434517576425634</v>
      </c>
    </row>
    <row r="308" spans="1:45" ht="16.5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S308" s="11"/>
      <c r="T308" s="11"/>
      <c r="U308" s="11"/>
      <c r="V308" s="11"/>
      <c r="W308" s="11"/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  <c r="AR308" s="43">
        <f t="shared" si="27"/>
        <v>448020.60000000003</v>
      </c>
      <c r="AS308" s="46">
        <f t="shared" si="28"/>
        <v>10.027397260273974</v>
      </c>
    </row>
    <row r="309" spans="1:45" ht="16.5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S309" s="11"/>
      <c r="T309" s="11"/>
      <c r="U309" s="11"/>
      <c r="V309" s="11"/>
      <c r="W309" s="11"/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  <c r="AR309" s="43">
        <f t="shared" si="27"/>
        <v>760697.28</v>
      </c>
      <c r="AS309" s="46">
        <f t="shared" si="28"/>
        <v>8.4578634673361535</v>
      </c>
    </row>
    <row r="310" spans="1:45" ht="16.5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S310" s="9"/>
      <c r="T310" s="9"/>
      <c r="U310" s="9"/>
      <c r="V310" s="9"/>
      <c r="W310" s="9"/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  <c r="AR310" s="43">
        <f t="shared" si="27"/>
        <v>240051.84</v>
      </c>
      <c r="AS310" s="46">
        <f t="shared" si="28"/>
        <v>12.197260273972603</v>
      </c>
    </row>
    <row r="311" spans="1:45" ht="16.5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S311" s="9"/>
      <c r="T311" s="9"/>
      <c r="U311" s="9"/>
      <c r="V311" s="9"/>
      <c r="W311" s="9"/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  <c r="AR311" s="43">
        <f t="shared" si="27"/>
        <v>504290.64</v>
      </c>
      <c r="AS311" s="46">
        <f t="shared" si="28"/>
        <v>10.586301369863014</v>
      </c>
    </row>
    <row r="312" spans="1:45" ht="16.5" hidden="1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S312" s="9"/>
      <c r="T312" s="9"/>
      <c r="U312" s="9"/>
      <c r="V312" s="9"/>
      <c r="W312" s="9"/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</row>
    <row r="313" spans="1:45" ht="16.5" hidden="1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S313" s="9"/>
      <c r="T313" s="9"/>
      <c r="U313" s="9"/>
      <c r="V313" s="9"/>
      <c r="W313" s="9"/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</row>
    <row r="314" spans="1:45" ht="16.5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S314" s="9"/>
      <c r="T314" s="9"/>
      <c r="U314" s="9"/>
      <c r="V314" s="9"/>
      <c r="W314" s="9"/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  <c r="AR314" s="43">
        <f>AL314*12</f>
        <v>743325.48</v>
      </c>
      <c r="AS314" s="46">
        <f>AR314/365/K314</f>
        <v>9.5230683394134275</v>
      </c>
    </row>
    <row r="315" spans="1:45" ht="16.5" hidden="1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S315" s="9"/>
      <c r="T315" s="9"/>
      <c r="U315" s="9"/>
      <c r="V315" s="9"/>
      <c r="W315" s="9"/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</row>
    <row r="316" spans="1:45" ht="16.5" hidden="1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S316" s="11"/>
      <c r="T316" s="11"/>
      <c r="U316" s="11"/>
      <c r="V316" s="11"/>
      <c r="W316" s="11"/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</row>
    <row r="317" spans="1:45" ht="16.5" hidden="1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S317" s="11"/>
      <c r="T317" s="11"/>
      <c r="U317" s="11"/>
      <c r="V317" s="11"/>
      <c r="W317" s="11"/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</row>
    <row r="318" spans="1:45" ht="16.5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S318" s="11"/>
      <c r="T318" s="11"/>
      <c r="U318" s="11"/>
      <c r="V318" s="11"/>
      <c r="W318" s="11"/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  <c r="AR318" s="43">
        <f t="shared" ref="AR318:AR319" si="29">AL318*12</f>
        <v>520197.36</v>
      </c>
      <c r="AS318" s="46">
        <f t="shared" ref="AS318:AS319" si="30">AR318/365/K318</f>
        <v>10.765150287599837</v>
      </c>
    </row>
    <row r="319" spans="1:45" ht="16.5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S319" s="11"/>
      <c r="T319" s="38"/>
      <c r="U319" s="11"/>
      <c r="V319" s="11"/>
      <c r="W319" s="11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  <c r="AR319" s="43">
        <f t="shared" si="29"/>
        <v>429730.92000000004</v>
      </c>
      <c r="AS319" s="46">
        <f t="shared" si="30"/>
        <v>10.671122870491889</v>
      </c>
    </row>
    <row r="320" spans="1:45" ht="16.5" hidden="1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S320" s="11"/>
      <c r="T320" s="11"/>
      <c r="U320" s="11"/>
      <c r="V320" s="11"/>
      <c r="W320" s="11"/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</row>
    <row r="321" spans="1:45" ht="16.5" hidden="1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S321" s="11"/>
      <c r="T321" s="11"/>
      <c r="U321" s="11"/>
      <c r="V321" s="11"/>
      <c r="W321" s="11"/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</row>
    <row r="322" spans="1:45" ht="16.5" hidden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S322" s="11"/>
      <c r="T322" s="11"/>
      <c r="U322" s="11"/>
      <c r="V322" s="11"/>
      <c r="W322" s="11"/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</row>
    <row r="323" spans="1:45" ht="16.5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S323" s="11"/>
      <c r="T323" s="11"/>
      <c r="U323" s="11"/>
      <c r="V323" s="11"/>
      <c r="W323" s="11"/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  <c r="AR323" s="43">
        <f t="shared" ref="AR323:AR327" si="31">AL323*12</f>
        <v>502280.39999999997</v>
      </c>
      <c r="AS323" s="46">
        <f t="shared" ref="AS323:AS327" si="32">AR323/365/K323</f>
        <v>10.5692064894893</v>
      </c>
    </row>
    <row r="324" spans="1:45" ht="16.5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S324" s="11"/>
      <c r="T324" s="11"/>
      <c r="U324" s="11"/>
      <c r="V324" s="11"/>
      <c r="W324" s="11"/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  <c r="AR324" s="43">
        <f>AL324*12</f>
        <v>408224.39999999997</v>
      </c>
      <c r="AS324" s="46">
        <f t="shared" si="32"/>
        <v>10.772712518769314</v>
      </c>
    </row>
    <row r="325" spans="1:45" ht="16.5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S325" s="11"/>
      <c r="T325" s="11"/>
      <c r="U325" s="11"/>
      <c r="V325" s="11"/>
      <c r="W325" s="11"/>
      <c r="X325" s="11"/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  <c r="AR325" s="43">
        <f t="shared" si="31"/>
        <v>724246.8</v>
      </c>
      <c r="AS325" s="46">
        <f t="shared" si="32"/>
        <v>10.19178082191781</v>
      </c>
    </row>
    <row r="326" spans="1:45" ht="16.5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S326" s="11"/>
      <c r="T326" s="11"/>
      <c r="U326" s="11"/>
      <c r="V326" s="11"/>
      <c r="W326" s="11"/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  <c r="AR326" s="43">
        <f>AL326*12</f>
        <v>1109777.6400000001</v>
      </c>
      <c r="AS326" s="46">
        <f t="shared" si="32"/>
        <v>8.0551228870118887</v>
      </c>
    </row>
    <row r="327" spans="1:45" ht="16.5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S327" s="11"/>
      <c r="T327" s="11"/>
      <c r="U327" s="11"/>
      <c r="V327" s="11"/>
      <c r="W327" s="11"/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  <c r="AR327" s="43">
        <f t="shared" si="31"/>
        <v>387675.12</v>
      </c>
      <c r="AS327" s="46">
        <f t="shared" si="32"/>
        <v>10.586301369863014</v>
      </c>
    </row>
    <row r="328" spans="1:45" ht="16.5" hidden="1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S328" s="11"/>
      <c r="T328" s="11"/>
      <c r="U328" s="11"/>
      <c r="V328" s="11"/>
      <c r="W328" s="11"/>
      <c r="X328" s="25">
        <v>4824.01</v>
      </c>
      <c r="Y328" s="25">
        <v>20674.310000000001</v>
      </c>
      <c r="Z328" s="25">
        <v>20674.310000000001</v>
      </c>
      <c r="AA328" s="11"/>
      <c r="AB328" s="11"/>
      <c r="AC328" s="11"/>
      <c r="AD328" s="11"/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</row>
    <row r="329" spans="1:45" ht="16.5" hidden="1" x14ac:dyDescent="0.15">
      <c r="A329" s="9">
        <v>327</v>
      </c>
      <c r="B329" s="34" t="s">
        <v>805</v>
      </c>
      <c r="C329" s="15" t="s">
        <v>870</v>
      </c>
      <c r="D329" s="15" t="s">
        <v>894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S329" s="9"/>
      <c r="T329" s="9"/>
      <c r="U329" s="9"/>
      <c r="V329" s="9"/>
      <c r="W329" s="9"/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</row>
    <row r="330" spans="1:45" ht="16.5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S330" s="9"/>
      <c r="T330" s="9"/>
      <c r="U330" s="9"/>
      <c r="V330" s="9"/>
      <c r="W330" s="9"/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  <c r="AR330" s="43">
        <f>AL330*12</f>
        <v>831010.79999999993</v>
      </c>
      <c r="AS330" s="46">
        <f>AR330/365/K330</f>
        <v>10.191780821917808</v>
      </c>
    </row>
    <row r="331" spans="1:45" ht="16.5" hidden="1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S331" s="11"/>
      <c r="T331" s="11"/>
      <c r="U331" s="11"/>
      <c r="V331" s="11"/>
      <c r="W331" s="11"/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B331" s="11"/>
      <c r="AC331" s="11"/>
      <c r="AD331" s="11"/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</row>
    <row r="332" spans="1:45" ht="12.75" x14ac:dyDescent="0.15">
      <c r="A332" s="11"/>
      <c r="B332" s="11"/>
      <c r="C332" s="12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1:45" ht="12.75" x14ac:dyDescent="0.15">
      <c r="A333" s="11"/>
      <c r="B333" s="11"/>
      <c r="C333" s="12"/>
      <c r="D333" s="1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3">
        <f>SUM(O3:O331)</f>
        <v>17925448.205499999</v>
      </c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5" spans="1:45" x14ac:dyDescent="0.15">
      <c r="AS335" s="43">
        <f>SUMPRODUCT(K6:K330,AS6:AS330)/19883.32</f>
        <v>7.118720031182467</v>
      </c>
    </row>
  </sheetData>
  <autoFilter ref="A1:AP331">
    <filterColumn colId="6">
      <filters>
        <filter val="固定金额"/>
      </filters>
    </filterColumn>
    <filterColumn colId="9">
      <filters>
        <filter val="1F"/>
      </filters>
    </filterColumn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F1:F2"/>
    <mergeCell ref="A1:A2"/>
    <mergeCell ref="B1:B2"/>
    <mergeCell ref="C1:C2"/>
    <mergeCell ref="D1:D2"/>
    <mergeCell ref="E1:E2"/>
    <mergeCell ref="N1:N2"/>
    <mergeCell ref="P1:R1"/>
    <mergeCell ref="S1:AD1"/>
    <mergeCell ref="AE1:AP1"/>
    <mergeCell ref="G1:G2"/>
    <mergeCell ref="H1:H2"/>
    <mergeCell ref="I1:I2"/>
    <mergeCell ref="J1:J2"/>
    <mergeCell ref="K1:K2"/>
    <mergeCell ref="L1:M1"/>
  </mergeCells>
  <phoneticPr fontId="12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V405"/>
  <sheetViews>
    <sheetView topLeftCell="A42" zoomScale="90" zoomScaleNormal="90" workbookViewId="0">
      <selection activeCell="AS335" sqref="AS335"/>
    </sheetView>
  </sheetViews>
  <sheetFormatPr defaultColWidth="15.625" defaultRowHeight="12.75" x14ac:dyDescent="0.15"/>
  <cols>
    <col min="1" max="1" width="5.25" style="11" customWidth="1"/>
    <col min="2" max="2" width="9.25" style="11" customWidth="1"/>
    <col min="3" max="3" width="15.125" style="12" customWidth="1"/>
    <col min="4" max="4" width="17.625" style="12" customWidth="1"/>
    <col min="5" max="5" width="7.875" style="11" customWidth="1"/>
    <col min="6" max="6" width="11.375" style="11" customWidth="1"/>
    <col min="7" max="7" width="15.125" style="11" customWidth="1"/>
    <col min="8" max="8" width="11.125" style="11" customWidth="1"/>
    <col min="9" max="9" width="7.25" style="11" customWidth="1"/>
    <col min="10" max="10" width="6.375" style="11" customWidth="1"/>
    <col min="11" max="11" width="10" style="11" customWidth="1"/>
    <col min="12" max="13" width="15.375" style="11" customWidth="1"/>
    <col min="14" max="14" width="15.625" style="11" customWidth="1"/>
    <col min="15" max="15" width="15.625" style="13" hidden="1" customWidth="1"/>
    <col min="16" max="18" width="15.625" style="11" customWidth="1"/>
    <col min="19" max="19" width="14" style="11" hidden="1" customWidth="1"/>
    <col min="20" max="20" width="12" style="11" hidden="1" customWidth="1"/>
    <col min="21" max="21" width="11" style="11" hidden="1" customWidth="1"/>
    <col min="22" max="23" width="11.25" style="11" hidden="1" customWidth="1"/>
    <col min="24" max="24" width="11.875" style="11" hidden="1" customWidth="1"/>
    <col min="25" max="26" width="9.125" style="11" hidden="1" customWidth="1"/>
    <col min="27" max="27" width="11.625" style="11" hidden="1" customWidth="1"/>
    <col min="28" max="30" width="10" style="11" hidden="1" customWidth="1"/>
    <col min="31" max="32" width="9.125" style="11" customWidth="1"/>
    <col min="33" max="42" width="11.25" style="11" customWidth="1"/>
    <col min="43" max="43" width="15.625" style="11"/>
    <col min="44" max="44" width="15.625" style="11" hidden="1" customWidth="1"/>
    <col min="45" max="45" width="0" style="11" hidden="1" customWidth="1"/>
    <col min="46" max="46" width="6.875" style="11" customWidth="1"/>
    <col min="47" max="16384" width="15.625" style="11"/>
  </cols>
  <sheetData>
    <row r="1" spans="1:48" ht="16.5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14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U1" s="22" t="s">
        <v>902</v>
      </c>
      <c r="AV1" s="34" t="s">
        <v>896</v>
      </c>
    </row>
    <row r="2" spans="1:48" ht="16.5" hidden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40" t="s">
        <v>17</v>
      </c>
      <c r="M2" s="40" t="s">
        <v>18</v>
      </c>
      <c r="N2" s="78"/>
      <c r="O2" s="18"/>
      <c r="P2" s="39" t="s">
        <v>19</v>
      </c>
      <c r="Q2" s="39" t="s">
        <v>20</v>
      </c>
      <c r="R2" s="39" t="s">
        <v>21</v>
      </c>
      <c r="S2" s="23" t="s">
        <v>22</v>
      </c>
      <c r="T2" s="23" t="s">
        <v>23</v>
      </c>
      <c r="U2" s="23" t="s">
        <v>24</v>
      </c>
      <c r="V2" s="23">
        <v>43556</v>
      </c>
      <c r="W2" s="23" t="s">
        <v>25</v>
      </c>
      <c r="X2" s="23">
        <v>43617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22</v>
      </c>
      <c r="AF2" s="23" t="s">
        <v>23</v>
      </c>
      <c r="AG2" s="23" t="s">
        <v>24</v>
      </c>
      <c r="AH2" s="23" t="s">
        <v>32</v>
      </c>
      <c r="AI2" s="23" t="s">
        <v>25</v>
      </c>
      <c r="AJ2" s="23">
        <v>43617</v>
      </c>
      <c r="AK2" s="23" t="s">
        <v>26</v>
      </c>
      <c r="AL2" s="23" t="s">
        <v>27</v>
      </c>
      <c r="AM2" s="23" t="s">
        <v>28</v>
      </c>
      <c r="AN2" s="23" t="s">
        <v>29</v>
      </c>
      <c r="AO2" s="23" t="s">
        <v>30</v>
      </c>
      <c r="AP2" s="23" t="s">
        <v>31</v>
      </c>
      <c r="AQ2" s="11" t="s">
        <v>33</v>
      </c>
      <c r="AR2" s="34" t="s">
        <v>883</v>
      </c>
    </row>
    <row r="3" spans="1:48" s="9" customFormat="1" ht="16.5" hidden="1" x14ac:dyDescent="0.15">
      <c r="A3" s="9">
        <v>1</v>
      </c>
      <c r="B3" s="9" t="s">
        <v>34</v>
      </c>
      <c r="C3" s="15" t="s">
        <v>35</v>
      </c>
      <c r="D3" s="15" t="s">
        <v>36</v>
      </c>
      <c r="E3" s="9">
        <v>2011</v>
      </c>
      <c r="F3" s="9" t="s">
        <v>37</v>
      </c>
      <c r="G3" s="16" t="s">
        <v>38</v>
      </c>
      <c r="H3" s="9" t="s">
        <v>39</v>
      </c>
      <c r="I3" s="9" t="s">
        <v>40</v>
      </c>
      <c r="J3" s="9" t="s">
        <v>41</v>
      </c>
      <c r="K3" s="9">
        <v>50.84</v>
      </c>
      <c r="L3" s="20">
        <v>43435</v>
      </c>
      <c r="M3" s="20">
        <v>44165</v>
      </c>
      <c r="N3" s="20">
        <v>44165</v>
      </c>
      <c r="O3" s="21">
        <f>R3*K3</f>
        <v>17031.400000000001</v>
      </c>
      <c r="P3" s="20">
        <v>43435</v>
      </c>
      <c r="Q3" s="20">
        <v>43799</v>
      </c>
      <c r="R3" s="24">
        <v>335</v>
      </c>
      <c r="S3" s="25">
        <v>17031.400000000001</v>
      </c>
      <c r="T3" s="25">
        <v>17031.400000000001</v>
      </c>
      <c r="U3" s="25">
        <v>17031.400000000001</v>
      </c>
      <c r="V3" s="25">
        <v>17031.400000000001</v>
      </c>
      <c r="W3" s="25">
        <v>17031.400000000001</v>
      </c>
      <c r="X3" s="25">
        <v>17031.400000000001</v>
      </c>
      <c r="Y3" s="25">
        <v>17031.400000000001</v>
      </c>
      <c r="Z3" s="25">
        <v>17031.400000000001</v>
      </c>
      <c r="AA3" s="25">
        <v>17031.400000000001</v>
      </c>
      <c r="AB3" s="25">
        <v>17031.400000000001</v>
      </c>
      <c r="AC3" s="25">
        <v>17031.400000000001</v>
      </c>
      <c r="AD3" s="25">
        <v>18223.598000000002</v>
      </c>
      <c r="AE3" s="25">
        <v>17031.400000000001</v>
      </c>
      <c r="AF3" s="25">
        <v>17031.400000000001</v>
      </c>
      <c r="AG3" s="25">
        <v>17031.400000000001</v>
      </c>
      <c r="AH3" s="25">
        <v>17031.400000000001</v>
      </c>
      <c r="AI3" s="25">
        <v>17031.400000000001</v>
      </c>
      <c r="AJ3" s="25">
        <v>17031.400000000001</v>
      </c>
      <c r="AK3" s="25">
        <v>17031.400000000001</v>
      </c>
      <c r="AL3" s="25">
        <v>17031.400000000001</v>
      </c>
      <c r="AM3" s="25">
        <v>17031.400000000001</v>
      </c>
      <c r="AN3" s="25">
        <v>17031.400000000001</v>
      </c>
      <c r="AO3" s="25">
        <v>17031.400000000001</v>
      </c>
      <c r="AP3" s="25">
        <v>18223.598000000002</v>
      </c>
      <c r="AQ3" s="25">
        <f>SUM(AE3:AP3)</f>
        <v>205568.99799999996</v>
      </c>
    </row>
    <row r="4" spans="1:48" s="9" customFormat="1" ht="16.5" x14ac:dyDescent="0.15">
      <c r="A4" s="9">
        <v>2</v>
      </c>
      <c r="B4" s="16" t="s">
        <v>42</v>
      </c>
      <c r="C4" s="17" t="s">
        <v>43</v>
      </c>
      <c r="D4" s="15" t="s">
        <v>44</v>
      </c>
      <c r="E4" s="9" t="s">
        <v>45</v>
      </c>
      <c r="F4" s="9" t="s">
        <v>37</v>
      </c>
      <c r="G4" s="16" t="s">
        <v>38</v>
      </c>
      <c r="H4" s="9" t="s">
        <v>46</v>
      </c>
      <c r="I4" s="9" t="s">
        <v>40</v>
      </c>
      <c r="J4" s="9" t="s">
        <v>47</v>
      </c>
      <c r="K4" s="9">
        <v>79.89</v>
      </c>
      <c r="L4" s="20">
        <v>43410</v>
      </c>
      <c r="M4" s="20">
        <v>44505</v>
      </c>
      <c r="N4" s="20">
        <v>43585</v>
      </c>
      <c r="O4" s="21">
        <f>R4*K4*2</f>
        <v>30358.2</v>
      </c>
      <c r="P4" s="20">
        <v>43410</v>
      </c>
      <c r="Q4" s="20">
        <v>43774</v>
      </c>
      <c r="R4" s="24">
        <v>190</v>
      </c>
      <c r="S4" s="25">
        <v>15179.1</v>
      </c>
      <c r="T4" s="25">
        <v>15179.1</v>
      </c>
      <c r="U4" s="25">
        <v>15179.1</v>
      </c>
      <c r="V4" s="25">
        <v>15179.1</v>
      </c>
      <c r="W4" s="25"/>
      <c r="X4" s="25"/>
      <c r="Y4" s="25"/>
      <c r="Z4" s="25"/>
      <c r="AA4" s="25"/>
      <c r="AB4" s="25"/>
      <c r="AC4" s="25"/>
      <c r="AD4" s="25"/>
      <c r="AE4" s="25">
        <v>15179.1</v>
      </c>
      <c r="AF4" s="25">
        <v>15179.1</v>
      </c>
      <c r="AG4" s="25">
        <v>15179.1</v>
      </c>
      <c r="AH4" s="25">
        <v>15179.1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  <c r="AQ4" s="9">
        <f>SUM(AE4:AP4)</f>
        <v>60716.4</v>
      </c>
      <c r="AU4" s="9">
        <f>AH4*12</f>
        <v>182149.2</v>
      </c>
      <c r="AV4" s="26">
        <f>AU4/365/K4</f>
        <v>6.2465753424657535</v>
      </c>
    </row>
    <row r="5" spans="1:48" s="9" customFormat="1" ht="16.5" x14ac:dyDescent="0.15">
      <c r="A5" s="9">
        <v>3</v>
      </c>
      <c r="B5" s="9" t="s">
        <v>34</v>
      </c>
      <c r="C5" s="15" t="s">
        <v>48</v>
      </c>
      <c r="D5" s="15" t="s">
        <v>49</v>
      </c>
      <c r="E5" s="9" t="s">
        <v>50</v>
      </c>
      <c r="F5" s="9" t="s">
        <v>37</v>
      </c>
      <c r="G5" s="16" t="s">
        <v>38</v>
      </c>
      <c r="H5" s="9" t="s">
        <v>46</v>
      </c>
      <c r="I5" s="9" t="s">
        <v>40</v>
      </c>
      <c r="J5" s="9" t="s">
        <v>47</v>
      </c>
      <c r="K5" s="9">
        <v>96.42</v>
      </c>
      <c r="L5" s="20">
        <v>43420</v>
      </c>
      <c r="M5" s="20">
        <v>44515</v>
      </c>
      <c r="N5" s="20">
        <v>44515</v>
      </c>
      <c r="O5" s="21">
        <f>R5*K5*2</f>
        <v>50138.400000000001</v>
      </c>
      <c r="P5" s="20">
        <v>43420</v>
      </c>
      <c r="Q5" s="20">
        <v>43784</v>
      </c>
      <c r="R5" s="24">
        <v>260</v>
      </c>
      <c r="S5" s="25">
        <v>25069.200000000001</v>
      </c>
      <c r="T5" s="25">
        <v>25069.200000000001</v>
      </c>
      <c r="U5" s="25">
        <v>25069.200000000001</v>
      </c>
      <c r="V5" s="25">
        <v>25069.200000000001</v>
      </c>
      <c r="W5" s="25">
        <v>25069.200000000001</v>
      </c>
      <c r="X5" s="25">
        <v>25069.200000000001</v>
      </c>
      <c r="Y5" s="25">
        <v>25069.200000000001</v>
      </c>
      <c r="Z5" s="25">
        <v>25069.200000000001</v>
      </c>
      <c r="AA5" s="25">
        <v>25069.200000000001</v>
      </c>
      <c r="AB5" s="25">
        <v>25069.200000000001</v>
      </c>
      <c r="AC5" s="25">
        <v>25695.93</v>
      </c>
      <c r="AD5" s="25">
        <v>26322.66</v>
      </c>
      <c r="AE5" s="25">
        <v>25069.200000000001</v>
      </c>
      <c r="AF5" s="25">
        <v>25069.200000000001</v>
      </c>
      <c r="AG5" s="25">
        <v>25069.200000000001</v>
      </c>
      <c r="AH5" s="25">
        <v>25069.200000000001</v>
      </c>
      <c r="AI5" s="25">
        <v>25069.200000000001</v>
      </c>
      <c r="AJ5" s="25">
        <v>25069.200000000001</v>
      </c>
      <c r="AK5" s="25">
        <v>25069.200000000001</v>
      </c>
      <c r="AL5" s="25">
        <v>25069.200000000001</v>
      </c>
      <c r="AM5" s="25">
        <v>25069.200000000001</v>
      </c>
      <c r="AN5" s="25">
        <v>25069.200000000001</v>
      </c>
      <c r="AO5" s="25">
        <v>25695.93</v>
      </c>
      <c r="AP5" s="25">
        <v>26322.66</v>
      </c>
      <c r="AQ5" s="9">
        <f t="shared" ref="AQ5:AQ36" si="0">SUM(AE5:AP5)</f>
        <v>302710.59000000003</v>
      </c>
      <c r="AU5" s="9">
        <f>AH5*12</f>
        <v>300830.40000000002</v>
      </c>
      <c r="AV5" s="26">
        <f>AU5/365/K5</f>
        <v>8.5479452054794525</v>
      </c>
    </row>
    <row r="6" spans="1:48" s="9" customFormat="1" ht="16.5" hidden="1" x14ac:dyDescent="0.15">
      <c r="A6" s="9">
        <v>4</v>
      </c>
      <c r="B6" s="9" t="s">
        <v>42</v>
      </c>
      <c r="C6" s="15" t="s">
        <v>51</v>
      </c>
      <c r="D6" s="15" t="s">
        <v>52</v>
      </c>
      <c r="E6" s="9">
        <v>1059</v>
      </c>
      <c r="F6" s="9" t="s">
        <v>37</v>
      </c>
      <c r="G6" s="16" t="s">
        <v>38</v>
      </c>
      <c r="H6" s="9" t="s">
        <v>39</v>
      </c>
      <c r="I6" s="9" t="s">
        <v>40</v>
      </c>
      <c r="J6" s="9" t="s">
        <v>53</v>
      </c>
      <c r="K6" s="9">
        <v>110.33</v>
      </c>
      <c r="L6" s="20">
        <v>42637</v>
      </c>
      <c r="M6" s="20">
        <v>43639</v>
      </c>
      <c r="N6" s="20">
        <v>43639</v>
      </c>
      <c r="O6" s="21"/>
      <c r="P6" s="20">
        <v>43367</v>
      </c>
      <c r="Q6" s="20">
        <v>43639</v>
      </c>
      <c r="R6" s="24">
        <v>309.12</v>
      </c>
      <c r="S6" s="25">
        <v>34105.21</v>
      </c>
      <c r="T6" s="25">
        <v>34105.21</v>
      </c>
      <c r="U6" s="25">
        <v>34105.21</v>
      </c>
      <c r="V6" s="25">
        <v>34105.21</v>
      </c>
      <c r="W6" s="25">
        <v>34105.21</v>
      </c>
      <c r="X6" s="25">
        <v>26147.33</v>
      </c>
      <c r="Y6" s="25"/>
      <c r="Z6" s="25"/>
      <c r="AA6" s="25"/>
      <c r="AB6" s="25"/>
      <c r="AC6" s="25"/>
      <c r="AD6" s="25"/>
      <c r="AE6" s="25">
        <v>34105.21</v>
      </c>
      <c r="AF6" s="25">
        <v>34105.21</v>
      </c>
      <c r="AG6" s="25">
        <v>34105.21</v>
      </c>
      <c r="AH6" s="25">
        <v>34105.21</v>
      </c>
      <c r="AI6" s="25">
        <v>34105.21</v>
      </c>
      <c r="AJ6" s="25">
        <v>26147.33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9">
        <f t="shared" si="0"/>
        <v>196673.38</v>
      </c>
      <c r="AR6" s="9">
        <f>AE6*4</f>
        <v>136420.84</v>
      </c>
      <c r="AS6" s="26">
        <f>AR6/365/K6</f>
        <v>3.3876164780875309</v>
      </c>
    </row>
    <row r="7" spans="1:48" s="9" customFormat="1" ht="16.5" hidden="1" x14ac:dyDescent="0.15">
      <c r="A7" s="9">
        <v>5</v>
      </c>
      <c r="B7" s="9" t="s">
        <v>34</v>
      </c>
      <c r="C7" s="15" t="s">
        <v>54</v>
      </c>
      <c r="D7" s="15" t="s">
        <v>55</v>
      </c>
      <c r="E7" s="9" t="s">
        <v>56</v>
      </c>
      <c r="F7" s="16" t="s">
        <v>57</v>
      </c>
      <c r="G7" s="16" t="s">
        <v>38</v>
      </c>
      <c r="H7" s="9" t="s">
        <v>58</v>
      </c>
      <c r="I7" s="9" t="s">
        <v>40</v>
      </c>
      <c r="J7" s="9" t="s">
        <v>41</v>
      </c>
      <c r="K7" s="9">
        <v>155.97</v>
      </c>
      <c r="L7" s="20">
        <v>43191</v>
      </c>
      <c r="M7" s="20">
        <v>44286</v>
      </c>
      <c r="N7" s="20">
        <v>44286</v>
      </c>
      <c r="O7" s="21">
        <f>R7*K7*9</f>
        <v>367987.81949999998</v>
      </c>
      <c r="P7" s="20">
        <v>43556</v>
      </c>
      <c r="Q7" s="20">
        <v>43921</v>
      </c>
      <c r="R7" s="24">
        <v>262.14999999999998</v>
      </c>
      <c r="S7" s="25">
        <v>38212.65</v>
      </c>
      <c r="T7" s="25">
        <v>38212.65</v>
      </c>
      <c r="U7" s="25">
        <v>38212.65</v>
      </c>
      <c r="V7" s="25">
        <v>40887.54</v>
      </c>
      <c r="W7" s="25">
        <v>40887.54</v>
      </c>
      <c r="X7" s="25">
        <v>40887.54</v>
      </c>
      <c r="Y7" s="25">
        <v>40887.54</v>
      </c>
      <c r="Z7" s="25">
        <v>40887.54</v>
      </c>
      <c r="AA7" s="25">
        <v>40887.54</v>
      </c>
      <c r="AB7" s="25">
        <v>40887.54</v>
      </c>
      <c r="AC7" s="25">
        <v>40887.54</v>
      </c>
      <c r="AD7" s="25">
        <v>40887.54</v>
      </c>
      <c r="AE7" s="25">
        <v>38212.65</v>
      </c>
      <c r="AF7" s="25">
        <v>38212.65</v>
      </c>
      <c r="AG7" s="25">
        <v>38212.65</v>
      </c>
      <c r="AH7" s="25">
        <v>40887.54</v>
      </c>
      <c r="AI7" s="25">
        <v>40887.54</v>
      </c>
      <c r="AJ7" s="25">
        <v>40887.54</v>
      </c>
      <c r="AK7" s="25">
        <v>40887.54</v>
      </c>
      <c r="AL7" s="25">
        <v>40887.54</v>
      </c>
      <c r="AM7" s="25">
        <v>40887.54</v>
      </c>
      <c r="AN7" s="25">
        <v>40887.54</v>
      </c>
      <c r="AO7" s="25">
        <v>40887.54</v>
      </c>
      <c r="AP7" s="25">
        <v>40887.54</v>
      </c>
      <c r="AQ7" s="9">
        <f t="shared" si="0"/>
        <v>482625.80999999994</v>
      </c>
    </row>
    <row r="8" spans="1:48" s="9" customFormat="1" ht="16.5" x14ac:dyDescent="0.15">
      <c r="A8" s="9">
        <v>6</v>
      </c>
      <c r="B8" s="9" t="s">
        <v>34</v>
      </c>
      <c r="C8" s="17" t="s">
        <v>59</v>
      </c>
      <c r="D8" s="15" t="s">
        <v>60</v>
      </c>
      <c r="E8" s="9" t="s">
        <v>61</v>
      </c>
      <c r="F8" s="9" t="s">
        <v>37</v>
      </c>
      <c r="G8" s="16" t="s">
        <v>38</v>
      </c>
      <c r="H8" s="9" t="s">
        <v>46</v>
      </c>
      <c r="I8" s="9" t="s">
        <v>40</v>
      </c>
      <c r="J8" s="9" t="s">
        <v>47</v>
      </c>
      <c r="K8" s="9">
        <v>108.9</v>
      </c>
      <c r="L8" s="20">
        <v>42988</v>
      </c>
      <c r="M8" s="20">
        <v>43991</v>
      </c>
      <c r="N8" s="20">
        <v>43991</v>
      </c>
      <c r="O8" s="21"/>
      <c r="P8" s="20">
        <v>43353</v>
      </c>
      <c r="Q8" s="20">
        <v>43717</v>
      </c>
      <c r="R8" s="24">
        <v>231</v>
      </c>
      <c r="S8" s="25">
        <v>25155.9</v>
      </c>
      <c r="T8" s="25">
        <v>25155.9</v>
      </c>
      <c r="U8" s="25">
        <v>25155.9</v>
      </c>
      <c r="V8" s="25">
        <v>25155.9</v>
      </c>
      <c r="W8" s="25">
        <v>25155.9</v>
      </c>
      <c r="X8" s="25">
        <v>25155.9</v>
      </c>
      <c r="Y8" s="25">
        <v>25155.9</v>
      </c>
      <c r="Z8" s="25">
        <v>25155.9</v>
      </c>
      <c r="AA8" s="25">
        <v>26036.356500000002</v>
      </c>
      <c r="AB8" s="25">
        <v>26413.695</v>
      </c>
      <c r="AC8" s="25">
        <v>26413.695</v>
      </c>
      <c r="AD8" s="25">
        <v>26413.695</v>
      </c>
      <c r="AE8" s="25">
        <v>25155.9</v>
      </c>
      <c r="AF8" s="25">
        <v>25155.9</v>
      </c>
      <c r="AG8" s="25">
        <v>25155.9</v>
      </c>
      <c r="AH8" s="25">
        <v>25155.9</v>
      </c>
      <c r="AI8" s="25">
        <v>25155.9</v>
      </c>
      <c r="AJ8" s="25">
        <v>25155.9</v>
      </c>
      <c r="AK8" s="25">
        <v>25155.9</v>
      </c>
      <c r="AL8" s="25">
        <v>25155.9</v>
      </c>
      <c r="AM8" s="25">
        <v>26036.356500000002</v>
      </c>
      <c r="AN8" s="25">
        <v>26413.695</v>
      </c>
      <c r="AO8" s="25">
        <v>26413.695</v>
      </c>
      <c r="AP8" s="25">
        <v>26413.695</v>
      </c>
      <c r="AQ8" s="9">
        <f t="shared" si="0"/>
        <v>306524.64149999997</v>
      </c>
      <c r="AU8" s="9">
        <f>AH8*12</f>
        <v>301870.80000000005</v>
      </c>
      <c r="AV8" s="26">
        <f>AU8/365/K8</f>
        <v>7.5945205479452058</v>
      </c>
    </row>
    <row r="9" spans="1:48" s="9" customFormat="1" ht="16.5" hidden="1" x14ac:dyDescent="0.15">
      <c r="A9" s="9">
        <v>7</v>
      </c>
      <c r="B9" s="9" t="s">
        <v>34</v>
      </c>
      <c r="C9" s="15" t="s">
        <v>62</v>
      </c>
      <c r="D9" s="15" t="s">
        <v>63</v>
      </c>
      <c r="E9" s="9">
        <v>3011</v>
      </c>
      <c r="F9" s="16" t="s">
        <v>57</v>
      </c>
      <c r="G9" s="16" t="s">
        <v>38</v>
      </c>
      <c r="H9" s="9" t="s">
        <v>46</v>
      </c>
      <c r="I9" s="9" t="s">
        <v>40</v>
      </c>
      <c r="J9" s="9" t="s">
        <v>64</v>
      </c>
      <c r="K9" s="9">
        <v>45.73</v>
      </c>
      <c r="L9" s="20">
        <v>42637</v>
      </c>
      <c r="M9" s="20">
        <v>43731</v>
      </c>
      <c r="N9" s="20">
        <v>43731</v>
      </c>
      <c r="O9" s="21"/>
      <c r="P9" s="20">
        <v>43367</v>
      </c>
      <c r="Q9" s="20">
        <v>43731</v>
      </c>
      <c r="R9" s="24">
        <v>330.75</v>
      </c>
      <c r="S9" s="25">
        <v>15125.2</v>
      </c>
      <c r="T9" s="25">
        <v>15125.2</v>
      </c>
      <c r="U9" s="25">
        <v>15125.2</v>
      </c>
      <c r="V9" s="25">
        <v>15125.2</v>
      </c>
      <c r="W9" s="25">
        <v>15125.2</v>
      </c>
      <c r="X9" s="25">
        <v>15125.2</v>
      </c>
      <c r="Y9" s="25">
        <v>15125.2</v>
      </c>
      <c r="Z9" s="25">
        <v>15125.2</v>
      </c>
      <c r="AA9" s="25">
        <v>11595.98</v>
      </c>
      <c r="AB9" s="25"/>
      <c r="AC9" s="25"/>
      <c r="AD9" s="25"/>
      <c r="AE9" s="25">
        <v>15125.2</v>
      </c>
      <c r="AF9" s="25">
        <v>15125.2</v>
      </c>
      <c r="AG9" s="25">
        <v>15125.2</v>
      </c>
      <c r="AH9" s="25">
        <v>15125.2</v>
      </c>
      <c r="AI9" s="25">
        <v>15125.2</v>
      </c>
      <c r="AJ9" s="25">
        <v>15125.2</v>
      </c>
      <c r="AK9" s="25">
        <v>15125.2</v>
      </c>
      <c r="AL9" s="25">
        <v>15125.2</v>
      </c>
      <c r="AM9" s="25">
        <v>11595.98</v>
      </c>
      <c r="AN9" s="25">
        <v>0</v>
      </c>
      <c r="AO9" s="25">
        <v>0</v>
      </c>
      <c r="AP9" s="25">
        <v>0</v>
      </c>
      <c r="AQ9" s="9">
        <f t="shared" si="0"/>
        <v>132597.57999999999</v>
      </c>
    </row>
    <row r="10" spans="1:48" s="9" customFormat="1" ht="16.5" hidden="1" x14ac:dyDescent="0.15">
      <c r="A10" s="9">
        <v>8</v>
      </c>
      <c r="B10" s="9" t="s">
        <v>34</v>
      </c>
      <c r="C10" s="17" t="s">
        <v>65</v>
      </c>
      <c r="D10" s="15" t="s">
        <v>66</v>
      </c>
      <c r="E10" s="9" t="s">
        <v>67</v>
      </c>
      <c r="F10" s="16" t="s">
        <v>57</v>
      </c>
      <c r="G10" s="16" t="s">
        <v>38</v>
      </c>
      <c r="H10" s="16" t="s">
        <v>68</v>
      </c>
      <c r="I10" s="9" t="s">
        <v>40</v>
      </c>
      <c r="J10" s="9" t="s">
        <v>41</v>
      </c>
      <c r="K10" s="9">
        <v>504.91</v>
      </c>
      <c r="L10" s="20">
        <v>42917</v>
      </c>
      <c r="M10" s="20">
        <v>44012</v>
      </c>
      <c r="N10" s="20">
        <v>44012</v>
      </c>
      <c r="O10" s="21"/>
      <c r="P10" s="20">
        <v>43282</v>
      </c>
      <c r="Q10" s="20">
        <v>43646</v>
      </c>
      <c r="R10" s="24">
        <v>107</v>
      </c>
      <c r="S10" s="25">
        <v>54025.37</v>
      </c>
      <c r="T10" s="25">
        <v>54025.37</v>
      </c>
      <c r="U10" s="25">
        <v>54025.37</v>
      </c>
      <c r="V10" s="25">
        <v>54025.37</v>
      </c>
      <c r="W10" s="25">
        <v>54025.37</v>
      </c>
      <c r="X10" s="25">
        <v>54025.37</v>
      </c>
      <c r="Y10" s="25">
        <v>57807.145900000003</v>
      </c>
      <c r="Z10" s="25">
        <v>57807.145900000003</v>
      </c>
      <c r="AA10" s="25">
        <v>57807.145900000003</v>
      </c>
      <c r="AB10" s="25">
        <v>57807.145900000003</v>
      </c>
      <c r="AC10" s="25">
        <v>57807.145900000003</v>
      </c>
      <c r="AD10" s="25">
        <v>57807.145900000003</v>
      </c>
      <c r="AE10" s="25">
        <v>54025.37</v>
      </c>
      <c r="AF10" s="25">
        <v>54025.37</v>
      </c>
      <c r="AG10" s="25">
        <v>54025.37</v>
      </c>
      <c r="AH10" s="25">
        <v>54025.37</v>
      </c>
      <c r="AI10" s="25">
        <v>54025.37</v>
      </c>
      <c r="AJ10" s="25">
        <v>54025.37</v>
      </c>
      <c r="AK10" s="25">
        <v>57807.145900000003</v>
      </c>
      <c r="AL10" s="25">
        <v>57807.145900000003</v>
      </c>
      <c r="AM10" s="25">
        <v>57807.145900000003</v>
      </c>
      <c r="AN10" s="25">
        <v>57807.145900000003</v>
      </c>
      <c r="AO10" s="25">
        <v>57807.145900000003</v>
      </c>
      <c r="AP10" s="25">
        <v>57807.145900000003</v>
      </c>
      <c r="AQ10" s="9">
        <f t="shared" si="0"/>
        <v>670995.09539999999</v>
      </c>
    </row>
    <row r="11" spans="1:48" s="9" customFormat="1" ht="16.5" hidden="1" x14ac:dyDescent="0.15">
      <c r="A11" s="9">
        <v>9</v>
      </c>
      <c r="B11" s="9" t="s">
        <v>34</v>
      </c>
      <c r="C11" s="15" t="s">
        <v>69</v>
      </c>
      <c r="D11" s="15" t="s">
        <v>70</v>
      </c>
      <c r="E11" s="9">
        <v>2019</v>
      </c>
      <c r="F11" s="16" t="s">
        <v>57</v>
      </c>
      <c r="G11" s="16" t="s">
        <v>38</v>
      </c>
      <c r="H11" s="16" t="s">
        <v>71</v>
      </c>
      <c r="I11" s="9" t="s">
        <v>40</v>
      </c>
      <c r="J11" s="9" t="s">
        <v>41</v>
      </c>
      <c r="K11" s="9">
        <v>201.18</v>
      </c>
      <c r="L11" s="20">
        <v>43102</v>
      </c>
      <c r="M11" s="20">
        <v>44135</v>
      </c>
      <c r="N11" s="20">
        <v>44135</v>
      </c>
      <c r="O11" s="21">
        <f>R11*K11*12</f>
        <v>568293.26400000008</v>
      </c>
      <c r="P11" s="20">
        <v>43467</v>
      </c>
      <c r="Q11" s="20">
        <v>43831</v>
      </c>
      <c r="R11" s="24">
        <v>235.4</v>
      </c>
      <c r="S11" s="25">
        <v>47357.771999999997</v>
      </c>
      <c r="T11" s="25">
        <v>47357.771999999997</v>
      </c>
      <c r="U11" s="25">
        <v>47357.771999999997</v>
      </c>
      <c r="V11" s="25">
        <v>47357.771999999997</v>
      </c>
      <c r="W11" s="25">
        <v>47357.771999999997</v>
      </c>
      <c r="X11" s="25">
        <v>47357.771999999997</v>
      </c>
      <c r="Y11" s="25">
        <v>47357.771999999997</v>
      </c>
      <c r="Z11" s="25">
        <v>47357.771999999997</v>
      </c>
      <c r="AA11" s="25">
        <v>47357.771999999997</v>
      </c>
      <c r="AB11" s="25">
        <v>47357.771999999997</v>
      </c>
      <c r="AC11" s="25">
        <v>47357.771999999997</v>
      </c>
      <c r="AD11" s="25">
        <v>47357.771999999997</v>
      </c>
      <c r="AE11" s="25">
        <v>47357.771999999997</v>
      </c>
      <c r="AF11" s="25">
        <v>47357.771999999997</v>
      </c>
      <c r="AG11" s="25">
        <v>47357.771999999997</v>
      </c>
      <c r="AH11" s="25">
        <v>47357.771999999997</v>
      </c>
      <c r="AI11" s="25">
        <v>47357.771999999997</v>
      </c>
      <c r="AJ11" s="25">
        <v>47357.771999999997</v>
      </c>
      <c r="AK11" s="25">
        <v>47357.771999999997</v>
      </c>
      <c r="AL11" s="25">
        <v>47357.771999999997</v>
      </c>
      <c r="AM11" s="25">
        <v>47357.771999999997</v>
      </c>
      <c r="AN11" s="25">
        <v>47357.771999999997</v>
      </c>
      <c r="AO11" s="25">
        <v>47357.771999999997</v>
      </c>
      <c r="AP11" s="25">
        <v>47357.771999999997</v>
      </c>
      <c r="AQ11" s="9">
        <f t="shared" si="0"/>
        <v>568293.26399999997</v>
      </c>
    </row>
    <row r="12" spans="1:48" s="9" customFormat="1" ht="16.5" hidden="1" x14ac:dyDescent="0.15">
      <c r="A12" s="9">
        <v>10</v>
      </c>
      <c r="B12" s="9" t="s">
        <v>34</v>
      </c>
      <c r="C12" s="15" t="s">
        <v>72</v>
      </c>
      <c r="D12" s="15" t="s">
        <v>73</v>
      </c>
      <c r="E12" s="9">
        <v>1017</v>
      </c>
      <c r="F12" s="16" t="s">
        <v>57</v>
      </c>
      <c r="G12" s="16" t="s">
        <v>38</v>
      </c>
      <c r="H12" s="16" t="s">
        <v>74</v>
      </c>
      <c r="I12" s="9" t="s">
        <v>40</v>
      </c>
      <c r="J12" s="9" t="s">
        <v>53</v>
      </c>
      <c r="K12" s="9">
        <v>189.58</v>
      </c>
      <c r="L12" s="20">
        <v>42637</v>
      </c>
      <c r="M12" s="20">
        <v>44462</v>
      </c>
      <c r="N12" s="20">
        <v>44462</v>
      </c>
      <c r="O12" s="21"/>
      <c r="P12" s="20">
        <v>43367</v>
      </c>
      <c r="Q12" s="20">
        <v>43731</v>
      </c>
      <c r="R12" s="26">
        <v>194.63</v>
      </c>
      <c r="S12" s="25">
        <v>36897.96</v>
      </c>
      <c r="T12" s="25">
        <v>36897.96</v>
      </c>
      <c r="U12" s="25">
        <v>36897.96</v>
      </c>
      <c r="V12" s="25">
        <v>36897.96</v>
      </c>
      <c r="W12" s="25">
        <v>36897.96</v>
      </c>
      <c r="X12" s="25">
        <v>36897.96</v>
      </c>
      <c r="Y12" s="25">
        <v>36897.96</v>
      </c>
      <c r="Z12" s="25">
        <v>36897.96</v>
      </c>
      <c r="AA12" s="25">
        <v>37931.29</v>
      </c>
      <c r="AB12" s="25">
        <v>41326.54</v>
      </c>
      <c r="AC12" s="25">
        <v>41326.54</v>
      </c>
      <c r="AD12" s="25">
        <v>41326.54</v>
      </c>
      <c r="AE12" s="25">
        <v>36897.96</v>
      </c>
      <c r="AF12" s="25">
        <v>36897.96</v>
      </c>
      <c r="AG12" s="25">
        <v>36897.96</v>
      </c>
      <c r="AH12" s="25">
        <v>36897.96</v>
      </c>
      <c r="AI12" s="25">
        <v>36897.96</v>
      </c>
      <c r="AJ12" s="25">
        <v>36897.96</v>
      </c>
      <c r="AK12" s="25">
        <v>36897.96</v>
      </c>
      <c r="AL12" s="25">
        <v>36897.96</v>
      </c>
      <c r="AM12" s="25">
        <v>37931.29</v>
      </c>
      <c r="AN12" s="25">
        <v>41326.54</v>
      </c>
      <c r="AO12" s="25">
        <v>41326.54</v>
      </c>
      <c r="AP12" s="25">
        <v>41326.54</v>
      </c>
      <c r="AQ12" s="9">
        <f t="shared" si="0"/>
        <v>457094.58999999991</v>
      </c>
      <c r="AR12" s="9">
        <f t="shared" ref="AR12:AR13" si="1">AE12*4</f>
        <v>147591.84</v>
      </c>
      <c r="AS12" s="26">
        <f t="shared" ref="AS12:AS13" si="2">AR12/365/K12</f>
        <v>2.1329317727579493</v>
      </c>
    </row>
    <row r="13" spans="1:48" s="9" customFormat="1" ht="16.5" hidden="1" x14ac:dyDescent="0.15">
      <c r="A13" s="9">
        <v>11</v>
      </c>
      <c r="B13" s="9" t="s">
        <v>42</v>
      </c>
      <c r="C13" s="15" t="s">
        <v>75</v>
      </c>
      <c r="D13" s="15" t="s">
        <v>76</v>
      </c>
      <c r="E13" s="9" t="s">
        <v>77</v>
      </c>
      <c r="F13" s="9" t="s">
        <v>37</v>
      </c>
      <c r="G13" s="16" t="s">
        <v>38</v>
      </c>
      <c r="H13" s="16" t="s">
        <v>74</v>
      </c>
      <c r="I13" s="9" t="s">
        <v>40</v>
      </c>
      <c r="J13" s="9" t="s">
        <v>53</v>
      </c>
      <c r="K13" s="9">
        <v>130.19999999999999</v>
      </c>
      <c r="L13" s="20">
        <v>42637</v>
      </c>
      <c r="M13" s="20">
        <v>43639</v>
      </c>
      <c r="N13" s="20">
        <v>43639</v>
      </c>
      <c r="O13" s="21"/>
      <c r="P13" s="20">
        <v>43367</v>
      </c>
      <c r="Q13" s="20">
        <v>43639</v>
      </c>
      <c r="R13" s="24">
        <v>297.67</v>
      </c>
      <c r="S13" s="25">
        <v>38756.629999999997</v>
      </c>
      <c r="T13" s="25">
        <v>38756.629999999997</v>
      </c>
      <c r="U13" s="25">
        <v>38756.629999999997</v>
      </c>
      <c r="V13" s="25">
        <v>38756.629999999997</v>
      </c>
      <c r="W13" s="25">
        <v>38756.629999999997</v>
      </c>
      <c r="X13" s="25">
        <v>29713.42</v>
      </c>
      <c r="Y13" s="25"/>
      <c r="Z13" s="25"/>
      <c r="AA13" s="25"/>
      <c r="AB13" s="25"/>
      <c r="AC13" s="25"/>
      <c r="AD13" s="25"/>
      <c r="AE13" s="25">
        <v>38756.629999999997</v>
      </c>
      <c r="AF13" s="25">
        <v>38756.629999999997</v>
      </c>
      <c r="AG13" s="25">
        <v>38756.629999999997</v>
      </c>
      <c r="AH13" s="25">
        <v>38756.629999999997</v>
      </c>
      <c r="AI13" s="25">
        <v>38756.629999999997</v>
      </c>
      <c r="AJ13" s="25">
        <v>29713.42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9">
        <f t="shared" si="0"/>
        <v>223496.57</v>
      </c>
      <c r="AR13" s="9">
        <f t="shared" si="1"/>
        <v>155026.51999999999</v>
      </c>
      <c r="AS13" s="26">
        <f t="shared" si="2"/>
        <v>3.2621366496222883</v>
      </c>
    </row>
    <row r="14" spans="1:48" s="9" customFormat="1" ht="16.5" hidden="1" x14ac:dyDescent="0.15">
      <c r="A14" s="9">
        <v>12</v>
      </c>
      <c r="B14" s="16" t="s">
        <v>42</v>
      </c>
      <c r="C14" s="15" t="s">
        <v>78</v>
      </c>
      <c r="D14" s="17" t="s">
        <v>79</v>
      </c>
      <c r="E14" s="9" t="s">
        <v>80</v>
      </c>
      <c r="F14" s="9" t="s">
        <v>37</v>
      </c>
      <c r="G14" s="16" t="s">
        <v>38</v>
      </c>
      <c r="H14" s="9" t="s">
        <v>39</v>
      </c>
      <c r="I14" s="9" t="s">
        <v>40</v>
      </c>
      <c r="J14" s="9" t="s">
        <v>41</v>
      </c>
      <c r="K14" s="9">
        <v>63.1</v>
      </c>
      <c r="L14" s="20">
        <v>42637</v>
      </c>
      <c r="M14" s="20">
        <v>43639</v>
      </c>
      <c r="N14" s="20">
        <v>43639</v>
      </c>
      <c r="O14" s="21"/>
      <c r="P14" s="20">
        <v>43367</v>
      </c>
      <c r="Q14" s="20">
        <v>43639</v>
      </c>
      <c r="R14" s="24">
        <v>309.12</v>
      </c>
      <c r="S14" s="25">
        <v>19505.47</v>
      </c>
      <c r="T14" s="25">
        <v>19505.47</v>
      </c>
      <c r="U14" s="25">
        <v>19505.47</v>
      </c>
      <c r="V14" s="25">
        <v>19505.47</v>
      </c>
      <c r="W14" s="25">
        <v>19505.47</v>
      </c>
      <c r="X14" s="25">
        <v>14954.2</v>
      </c>
      <c r="Y14" s="25"/>
      <c r="Z14" s="25"/>
      <c r="AA14" s="25"/>
      <c r="AB14" s="25"/>
      <c r="AC14" s="25"/>
      <c r="AD14" s="25"/>
      <c r="AE14" s="25">
        <v>19505.47</v>
      </c>
      <c r="AF14" s="25">
        <v>19505.47</v>
      </c>
      <c r="AG14" s="25">
        <v>19505.47</v>
      </c>
      <c r="AH14" s="25">
        <v>19505.47</v>
      </c>
      <c r="AI14" s="25">
        <v>19505.47</v>
      </c>
      <c r="AJ14" s="25">
        <v>14954.2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9">
        <f t="shared" si="0"/>
        <v>112481.55</v>
      </c>
    </row>
    <row r="15" spans="1:48" s="9" customFormat="1" ht="16.5" hidden="1" x14ac:dyDescent="0.15">
      <c r="A15" s="9">
        <v>13</v>
      </c>
      <c r="B15" s="9" t="s">
        <v>42</v>
      </c>
      <c r="C15" s="15" t="s">
        <v>81</v>
      </c>
      <c r="D15" s="15" t="s">
        <v>82</v>
      </c>
      <c r="E15" s="9" t="s">
        <v>83</v>
      </c>
      <c r="F15" s="9" t="s">
        <v>37</v>
      </c>
      <c r="G15" s="16" t="s">
        <v>38</v>
      </c>
      <c r="H15" s="9" t="s">
        <v>39</v>
      </c>
      <c r="I15" s="9" t="s">
        <v>40</v>
      </c>
      <c r="J15" s="9" t="s">
        <v>53</v>
      </c>
      <c r="K15" s="9">
        <v>234.47</v>
      </c>
      <c r="L15" s="20">
        <v>42637</v>
      </c>
      <c r="M15" s="20">
        <v>43639</v>
      </c>
      <c r="N15" s="20">
        <v>43639</v>
      </c>
      <c r="O15" s="21"/>
      <c r="P15" s="20">
        <v>43367</v>
      </c>
      <c r="Q15" s="20">
        <v>43639</v>
      </c>
      <c r="R15" s="24">
        <v>234.7</v>
      </c>
      <c r="S15" s="25">
        <v>55030.11</v>
      </c>
      <c r="T15" s="25">
        <v>55030.11</v>
      </c>
      <c r="U15" s="25">
        <v>55030.11</v>
      </c>
      <c r="V15" s="25">
        <v>55030.11</v>
      </c>
      <c r="W15" s="25">
        <v>55030.11</v>
      </c>
      <c r="X15" s="25">
        <v>42189.75</v>
      </c>
      <c r="Y15" s="25"/>
      <c r="Z15" s="25"/>
      <c r="AA15" s="25"/>
      <c r="AB15" s="25"/>
      <c r="AC15" s="25"/>
      <c r="AD15" s="25"/>
      <c r="AE15" s="25">
        <v>55030.11</v>
      </c>
      <c r="AF15" s="25">
        <v>55030.11</v>
      </c>
      <c r="AG15" s="25">
        <v>55030.11</v>
      </c>
      <c r="AH15" s="25">
        <v>55030.11</v>
      </c>
      <c r="AI15" s="25">
        <v>55030.11</v>
      </c>
      <c r="AJ15" s="25">
        <v>42189.75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9">
        <f t="shared" si="0"/>
        <v>317340.3</v>
      </c>
      <c r="AR15" s="9">
        <f>AE15*4</f>
        <v>220120.44</v>
      </c>
      <c r="AS15" s="26">
        <f>AR15/365/K15</f>
        <v>2.5720548412595936</v>
      </c>
    </row>
    <row r="16" spans="1:48" s="9" customFormat="1" ht="16.5" hidden="1" x14ac:dyDescent="0.15">
      <c r="A16" s="9">
        <v>14</v>
      </c>
      <c r="B16" s="9" t="s">
        <v>42</v>
      </c>
      <c r="C16" s="15" t="s">
        <v>84</v>
      </c>
      <c r="D16" s="15" t="s">
        <v>85</v>
      </c>
      <c r="E16" s="9" t="s">
        <v>86</v>
      </c>
      <c r="F16" s="9" t="s">
        <v>37</v>
      </c>
      <c r="G16" s="9" t="s">
        <v>87</v>
      </c>
      <c r="H16" s="9" t="s">
        <v>39</v>
      </c>
      <c r="I16" s="9" t="s">
        <v>40</v>
      </c>
      <c r="J16" s="9" t="s">
        <v>41</v>
      </c>
      <c r="K16" s="9">
        <v>143.55000000000001</v>
      </c>
      <c r="L16" s="20">
        <v>42637</v>
      </c>
      <c r="M16" s="20">
        <v>43639</v>
      </c>
      <c r="N16" s="20">
        <v>43639</v>
      </c>
      <c r="O16" s="21"/>
      <c r="P16" s="20">
        <v>43367</v>
      </c>
      <c r="Q16" s="20">
        <v>43639</v>
      </c>
      <c r="R16" s="24">
        <v>257.60000000000002</v>
      </c>
      <c r="S16" s="25">
        <v>36978.480000000003</v>
      </c>
      <c r="T16" s="25">
        <v>36978.480000000003</v>
      </c>
      <c r="U16" s="25">
        <v>36978.480000000003</v>
      </c>
      <c r="V16" s="25">
        <v>36978.480000000003</v>
      </c>
      <c r="W16" s="25">
        <v>36978.480000000003</v>
      </c>
      <c r="X16" s="25">
        <v>28350.17</v>
      </c>
      <c r="Y16" s="25"/>
      <c r="Z16" s="25"/>
      <c r="AA16" s="25"/>
      <c r="AB16" s="25"/>
      <c r="AC16" s="25"/>
      <c r="AD16" s="25"/>
      <c r="AE16" s="25">
        <v>36978.480000000003</v>
      </c>
      <c r="AF16" s="25">
        <v>36978.480000000003</v>
      </c>
      <c r="AG16" s="25">
        <v>36978.480000000003</v>
      </c>
      <c r="AH16" s="25">
        <v>36978.480000000003</v>
      </c>
      <c r="AI16" s="25">
        <v>36978.480000000003</v>
      </c>
      <c r="AJ16" s="25">
        <v>28350.17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9">
        <f t="shared" si="0"/>
        <v>213242.57</v>
      </c>
    </row>
    <row r="17" spans="1:48" s="9" customFormat="1" ht="16.5" hidden="1" x14ac:dyDescent="0.15">
      <c r="A17" s="9">
        <v>15</v>
      </c>
      <c r="B17" s="9" t="s">
        <v>42</v>
      </c>
      <c r="C17" s="15" t="s">
        <v>88</v>
      </c>
      <c r="D17" s="15" t="s">
        <v>89</v>
      </c>
      <c r="E17" s="9" t="s">
        <v>90</v>
      </c>
      <c r="F17" s="9" t="s">
        <v>37</v>
      </c>
      <c r="G17" s="9" t="s">
        <v>87</v>
      </c>
      <c r="H17" s="9" t="s">
        <v>58</v>
      </c>
      <c r="I17" s="9" t="s">
        <v>40</v>
      </c>
      <c r="J17" s="9" t="s">
        <v>41</v>
      </c>
      <c r="K17" s="9">
        <v>107.99</v>
      </c>
      <c r="L17" s="20">
        <v>42637</v>
      </c>
      <c r="M17" s="20">
        <v>43639</v>
      </c>
      <c r="N17" s="20">
        <v>43639</v>
      </c>
      <c r="O17" s="21"/>
      <c r="P17" s="20">
        <v>43367</v>
      </c>
      <c r="Q17" s="20">
        <v>43639</v>
      </c>
      <c r="R17" s="24">
        <v>280.500046</v>
      </c>
      <c r="S17" s="25">
        <v>30291.200000000001</v>
      </c>
      <c r="T17" s="25">
        <v>30291.200000000001</v>
      </c>
      <c r="U17" s="25">
        <v>30291.200000000001</v>
      </c>
      <c r="V17" s="25">
        <v>30291.200000000001</v>
      </c>
      <c r="W17" s="25">
        <v>30291.200000000001</v>
      </c>
      <c r="X17" s="25">
        <v>23223.25</v>
      </c>
      <c r="Y17" s="25"/>
      <c r="Z17" s="25"/>
      <c r="AA17" s="25"/>
      <c r="AB17" s="25"/>
      <c r="AC17" s="25"/>
      <c r="AD17" s="25"/>
      <c r="AE17" s="25">
        <v>30291.200000000001</v>
      </c>
      <c r="AF17" s="25">
        <v>30291.200000000001</v>
      </c>
      <c r="AG17" s="25">
        <v>30291.200000000001</v>
      </c>
      <c r="AH17" s="25">
        <v>30291.200000000001</v>
      </c>
      <c r="AI17" s="25">
        <v>30291.200000000001</v>
      </c>
      <c r="AJ17" s="25">
        <v>23223.25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9">
        <f t="shared" si="0"/>
        <v>174679.25</v>
      </c>
    </row>
    <row r="18" spans="1:48" s="9" customFormat="1" ht="16.5" hidden="1" x14ac:dyDescent="0.15">
      <c r="A18" s="9">
        <v>16</v>
      </c>
      <c r="B18" s="9" t="s">
        <v>34</v>
      </c>
      <c r="C18" s="15" t="s">
        <v>91</v>
      </c>
      <c r="D18" s="15" t="s">
        <v>92</v>
      </c>
      <c r="E18" s="9" t="s">
        <v>93</v>
      </c>
      <c r="F18" s="9" t="s">
        <v>37</v>
      </c>
      <c r="G18" s="9" t="s">
        <v>87</v>
      </c>
      <c r="H18" s="9" t="s">
        <v>46</v>
      </c>
      <c r="I18" s="9" t="s">
        <v>40</v>
      </c>
      <c r="J18" s="9" t="s">
        <v>64</v>
      </c>
      <c r="K18" s="9">
        <v>234.56</v>
      </c>
      <c r="L18" s="20">
        <v>43080</v>
      </c>
      <c r="M18" s="20">
        <v>44309</v>
      </c>
      <c r="N18" s="20">
        <v>44309</v>
      </c>
      <c r="O18" s="21"/>
      <c r="P18" s="20">
        <v>43367</v>
      </c>
      <c r="Q18" s="20">
        <v>43731</v>
      </c>
      <c r="R18" s="24">
        <v>198.44999100000001</v>
      </c>
      <c r="S18" s="25">
        <v>46548.43</v>
      </c>
      <c r="T18" s="25">
        <v>46548.43</v>
      </c>
      <c r="U18" s="25">
        <v>46548.43</v>
      </c>
      <c r="V18" s="25">
        <v>46548.43</v>
      </c>
      <c r="W18" s="25">
        <v>46548.43</v>
      </c>
      <c r="X18" s="25">
        <v>46548.43</v>
      </c>
      <c r="Y18" s="25">
        <v>46548.43</v>
      </c>
      <c r="Z18" s="25">
        <v>46548.43</v>
      </c>
      <c r="AA18" s="25">
        <v>47091.360000000001</v>
      </c>
      <c r="AB18" s="25">
        <v>48875.27</v>
      </c>
      <c r="AC18" s="25">
        <v>48875.27</v>
      </c>
      <c r="AD18" s="25">
        <v>48875.27</v>
      </c>
      <c r="AE18" s="25">
        <v>46548.43</v>
      </c>
      <c r="AF18" s="25">
        <v>46548.43</v>
      </c>
      <c r="AG18" s="25">
        <v>46548.43</v>
      </c>
      <c r="AH18" s="25">
        <v>46548.43</v>
      </c>
      <c r="AI18" s="25">
        <v>46548.43</v>
      </c>
      <c r="AJ18" s="25">
        <v>46548.43</v>
      </c>
      <c r="AK18" s="25">
        <v>46548.43</v>
      </c>
      <c r="AL18" s="25">
        <v>46548.43</v>
      </c>
      <c r="AM18" s="25">
        <v>47091.360000000001</v>
      </c>
      <c r="AN18" s="25">
        <v>48875.27</v>
      </c>
      <c r="AO18" s="25">
        <v>48875.27</v>
      </c>
      <c r="AP18" s="25">
        <v>48875.27</v>
      </c>
      <c r="AQ18" s="9">
        <f t="shared" si="0"/>
        <v>566104.61</v>
      </c>
    </row>
    <row r="19" spans="1:48" s="9" customFormat="1" ht="16.5" hidden="1" x14ac:dyDescent="0.15">
      <c r="A19" s="9">
        <v>17</v>
      </c>
      <c r="B19" s="9" t="s">
        <v>34</v>
      </c>
      <c r="C19" s="15" t="s">
        <v>94</v>
      </c>
      <c r="D19" s="17" t="s">
        <v>95</v>
      </c>
      <c r="E19" s="9" t="s">
        <v>96</v>
      </c>
      <c r="F19" s="9" t="s">
        <v>37</v>
      </c>
      <c r="G19" s="9" t="s">
        <v>87</v>
      </c>
      <c r="H19" s="9" t="s">
        <v>46</v>
      </c>
      <c r="I19" s="9" t="s">
        <v>40</v>
      </c>
      <c r="J19" s="9" t="s">
        <v>64</v>
      </c>
      <c r="K19" s="9">
        <v>224.4</v>
      </c>
      <c r="L19" s="20">
        <v>42637</v>
      </c>
      <c r="M19" s="20">
        <v>44309</v>
      </c>
      <c r="N19" s="20">
        <v>44309</v>
      </c>
      <c r="O19" s="21"/>
      <c r="P19" s="20">
        <v>43367</v>
      </c>
      <c r="Q19" s="20">
        <v>43731</v>
      </c>
      <c r="R19" s="24">
        <v>198.45</v>
      </c>
      <c r="S19" s="25">
        <v>44532.18</v>
      </c>
      <c r="T19" s="25">
        <v>44532.18</v>
      </c>
      <c r="U19" s="25">
        <v>44532.18</v>
      </c>
      <c r="V19" s="25">
        <v>44532.18</v>
      </c>
      <c r="W19" s="25">
        <v>44532.18</v>
      </c>
      <c r="X19" s="25">
        <v>44532.18</v>
      </c>
      <c r="Y19" s="25">
        <v>44532.18</v>
      </c>
      <c r="Z19" s="25">
        <v>44532.18</v>
      </c>
      <c r="AA19" s="25">
        <v>45051.59</v>
      </c>
      <c r="AB19" s="25">
        <v>46758.23</v>
      </c>
      <c r="AC19" s="25">
        <v>46758.23</v>
      </c>
      <c r="AD19" s="25">
        <v>46758.23</v>
      </c>
      <c r="AE19" s="25">
        <v>44532.18</v>
      </c>
      <c r="AF19" s="25">
        <v>44532.18</v>
      </c>
      <c r="AG19" s="25">
        <v>44532.18</v>
      </c>
      <c r="AH19" s="25">
        <v>44532.18</v>
      </c>
      <c r="AI19" s="25">
        <v>44532.18</v>
      </c>
      <c r="AJ19" s="25">
        <v>44532.18</v>
      </c>
      <c r="AK19" s="25">
        <v>44532.18</v>
      </c>
      <c r="AL19" s="25">
        <v>44532.18</v>
      </c>
      <c r="AM19" s="25">
        <v>45051.59</v>
      </c>
      <c r="AN19" s="25">
        <v>46758.23</v>
      </c>
      <c r="AO19" s="25">
        <v>46758.23</v>
      </c>
      <c r="AP19" s="25">
        <v>46758.23</v>
      </c>
      <c r="AQ19" s="9">
        <f t="shared" si="0"/>
        <v>541583.72</v>
      </c>
    </row>
    <row r="20" spans="1:48" s="9" customFormat="1" ht="16.5" hidden="1" x14ac:dyDescent="0.15">
      <c r="A20" s="9">
        <v>18</v>
      </c>
      <c r="B20" s="9" t="s">
        <v>34</v>
      </c>
      <c r="C20" s="15" t="s">
        <v>97</v>
      </c>
      <c r="D20" s="15" t="s">
        <v>98</v>
      </c>
      <c r="E20" s="9">
        <v>2060</v>
      </c>
      <c r="F20" s="9" t="s">
        <v>37</v>
      </c>
      <c r="G20" s="9" t="s">
        <v>87</v>
      </c>
      <c r="H20" s="9" t="s">
        <v>58</v>
      </c>
      <c r="I20" s="9" t="s">
        <v>40</v>
      </c>
      <c r="J20" s="9" t="s">
        <v>41</v>
      </c>
      <c r="K20" s="9">
        <v>163.86</v>
      </c>
      <c r="L20" s="20">
        <v>43525</v>
      </c>
      <c r="M20" s="20">
        <v>44620</v>
      </c>
      <c r="N20" s="20">
        <v>44620</v>
      </c>
      <c r="O20" s="20"/>
      <c r="P20" s="20">
        <v>43525</v>
      </c>
      <c r="Q20" s="20">
        <v>43889</v>
      </c>
      <c r="R20" s="24">
        <v>280</v>
      </c>
      <c r="S20" s="25"/>
      <c r="T20" s="25"/>
      <c r="U20" s="25">
        <v>45880.800000000003</v>
      </c>
      <c r="V20" s="25">
        <v>45880.800000000003</v>
      </c>
      <c r="W20" s="25">
        <v>45880.800000000003</v>
      </c>
      <c r="X20" s="25">
        <v>45880.800000000003</v>
      </c>
      <c r="Y20" s="25">
        <v>45880.800000000003</v>
      </c>
      <c r="Z20" s="25">
        <v>45880.800000000003</v>
      </c>
      <c r="AA20" s="25">
        <v>45880.800000000003</v>
      </c>
      <c r="AB20" s="25">
        <v>45880.800000000003</v>
      </c>
      <c r="AC20" s="25">
        <v>45880.800000000003</v>
      </c>
      <c r="AD20" s="25">
        <v>45880.800000000003</v>
      </c>
      <c r="AE20" s="25">
        <v>0</v>
      </c>
      <c r="AF20" s="25">
        <v>0</v>
      </c>
      <c r="AG20" s="25">
        <v>45880.800000000003</v>
      </c>
      <c r="AH20" s="25">
        <v>45880.800000000003</v>
      </c>
      <c r="AI20" s="25">
        <v>45880.800000000003</v>
      </c>
      <c r="AJ20" s="25">
        <v>45880.800000000003</v>
      </c>
      <c r="AK20" s="25">
        <v>45880.800000000003</v>
      </c>
      <c r="AL20" s="25">
        <v>45880.800000000003</v>
      </c>
      <c r="AM20" s="25">
        <v>45880.800000000003</v>
      </c>
      <c r="AN20" s="25">
        <v>45880.800000000003</v>
      </c>
      <c r="AO20" s="25">
        <v>45880.800000000003</v>
      </c>
      <c r="AP20" s="25">
        <v>45880.800000000003</v>
      </c>
      <c r="AQ20" s="9">
        <f t="shared" si="0"/>
        <v>458807.99999999994</v>
      </c>
    </row>
    <row r="21" spans="1:48" s="9" customFormat="1" ht="16.5" hidden="1" x14ac:dyDescent="0.15">
      <c r="A21" s="9">
        <v>19</v>
      </c>
      <c r="B21" s="9" t="s">
        <v>34</v>
      </c>
      <c r="C21" s="15" t="s">
        <v>99</v>
      </c>
      <c r="D21" s="15" t="s">
        <v>100</v>
      </c>
      <c r="E21" s="9">
        <v>1001</v>
      </c>
      <c r="F21" s="9" t="s">
        <v>37</v>
      </c>
      <c r="G21" s="9" t="s">
        <v>101</v>
      </c>
      <c r="H21" s="9" t="s">
        <v>46</v>
      </c>
      <c r="I21" s="9" t="s">
        <v>102</v>
      </c>
      <c r="J21" s="9" t="s">
        <v>53</v>
      </c>
      <c r="K21" s="9">
        <v>229.35</v>
      </c>
      <c r="L21" s="20">
        <v>43450</v>
      </c>
      <c r="M21" s="20">
        <v>46288</v>
      </c>
      <c r="N21" s="20">
        <v>46288</v>
      </c>
      <c r="O21" s="21">
        <f>R21*K21</f>
        <v>32109</v>
      </c>
      <c r="P21" s="20">
        <v>43450</v>
      </c>
      <c r="Q21" s="20">
        <v>43731</v>
      </c>
      <c r="R21" s="24">
        <v>140</v>
      </c>
      <c r="S21" s="25">
        <v>38553.68</v>
      </c>
      <c r="T21" s="25">
        <v>41965.08</v>
      </c>
      <c r="U21" s="25">
        <v>38069.910000000003</v>
      </c>
      <c r="V21" s="25">
        <v>42113.9</v>
      </c>
      <c r="W21" s="25">
        <v>47063.32</v>
      </c>
      <c r="X21" s="25"/>
      <c r="Y21" s="25"/>
      <c r="Z21" s="25"/>
      <c r="AA21" s="25"/>
      <c r="AB21" s="25"/>
      <c r="AC21" s="25"/>
      <c r="AD21" s="25"/>
      <c r="AE21" s="25">
        <v>38553.68</v>
      </c>
      <c r="AF21" s="25">
        <v>41965.08</v>
      </c>
      <c r="AG21" s="25">
        <v>38069.910000000003</v>
      </c>
      <c r="AH21" s="25">
        <v>42113.9</v>
      </c>
      <c r="AI21" s="25">
        <v>47063.32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9">
        <f t="shared" si="0"/>
        <v>207765.89</v>
      </c>
      <c r="AR21" s="9">
        <f t="shared" ref="AR21:AR22" si="3">AE21*4</f>
        <v>154214.72</v>
      </c>
      <c r="AS21" s="26">
        <f t="shared" ref="AS21:AS22" si="4">AR21/365/K21</f>
        <v>1.8421891527873593</v>
      </c>
    </row>
    <row r="22" spans="1:48" s="9" customFormat="1" ht="16.5" hidden="1" x14ac:dyDescent="0.15">
      <c r="A22" s="9">
        <v>20</v>
      </c>
      <c r="B22" s="9" t="s">
        <v>42</v>
      </c>
      <c r="C22" s="15" t="s">
        <v>103</v>
      </c>
      <c r="D22" s="15" t="s">
        <v>104</v>
      </c>
      <c r="E22" s="9" t="s">
        <v>105</v>
      </c>
      <c r="F22" s="9" t="s">
        <v>37</v>
      </c>
      <c r="G22" s="9" t="s">
        <v>87</v>
      </c>
      <c r="H22" s="9" t="s">
        <v>58</v>
      </c>
      <c r="I22" s="9" t="s">
        <v>40</v>
      </c>
      <c r="J22" s="9" t="s">
        <v>53</v>
      </c>
      <c r="K22" s="9">
        <v>365.11</v>
      </c>
      <c r="L22" s="20">
        <v>42637</v>
      </c>
      <c r="M22" s="20">
        <v>43639</v>
      </c>
      <c r="N22" s="20">
        <v>43639</v>
      </c>
      <c r="O22" s="21"/>
      <c r="P22" s="20">
        <v>43367</v>
      </c>
      <c r="Q22" s="20">
        <v>43639</v>
      </c>
      <c r="R22" s="24">
        <v>251.87798100000001</v>
      </c>
      <c r="S22" s="25">
        <v>91963.17</v>
      </c>
      <c r="T22" s="25">
        <v>91963.17</v>
      </c>
      <c r="U22" s="25">
        <v>91963.17</v>
      </c>
      <c r="V22" s="25">
        <v>91963.17</v>
      </c>
      <c r="W22" s="25">
        <v>91963.17</v>
      </c>
      <c r="X22" s="25">
        <v>70505.100000000006</v>
      </c>
      <c r="Y22" s="25"/>
      <c r="Z22" s="25"/>
      <c r="AA22" s="25"/>
      <c r="AB22" s="25"/>
      <c r="AC22" s="25"/>
      <c r="AD22" s="25"/>
      <c r="AE22" s="25">
        <v>91963.17</v>
      </c>
      <c r="AF22" s="25">
        <v>91963.17</v>
      </c>
      <c r="AG22" s="25">
        <v>91963.17</v>
      </c>
      <c r="AH22" s="25">
        <v>91963.17</v>
      </c>
      <c r="AI22" s="25">
        <v>91963.17</v>
      </c>
      <c r="AJ22" s="25">
        <v>70505.100000000006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9">
        <f t="shared" si="0"/>
        <v>530320.94999999995</v>
      </c>
      <c r="AR22" s="9">
        <f t="shared" si="3"/>
        <v>367852.68</v>
      </c>
      <c r="AS22" s="26">
        <f t="shared" si="4"/>
        <v>2.7603066518140715</v>
      </c>
    </row>
    <row r="23" spans="1:48" s="9" customFormat="1" ht="16.5" hidden="1" x14ac:dyDescent="0.15">
      <c r="A23" s="9">
        <v>21</v>
      </c>
      <c r="B23" s="9" t="s">
        <v>42</v>
      </c>
      <c r="C23" s="15" t="s">
        <v>106</v>
      </c>
      <c r="D23" s="15" t="s">
        <v>107</v>
      </c>
      <c r="E23" s="9" t="s">
        <v>108</v>
      </c>
      <c r="F23" s="9" t="s">
        <v>37</v>
      </c>
      <c r="G23" s="9" t="s">
        <v>87</v>
      </c>
      <c r="H23" s="9" t="s">
        <v>39</v>
      </c>
      <c r="I23" s="9" t="s">
        <v>40</v>
      </c>
      <c r="J23" s="9" t="s">
        <v>41</v>
      </c>
      <c r="K23" s="9">
        <v>82.08</v>
      </c>
      <c r="L23" s="20">
        <v>42874</v>
      </c>
      <c r="M23" s="20">
        <v>43639</v>
      </c>
      <c r="N23" s="20">
        <v>43639</v>
      </c>
      <c r="O23" s="21"/>
      <c r="P23" s="20">
        <v>43604</v>
      </c>
      <c r="Q23" s="20">
        <v>43639</v>
      </c>
      <c r="R23" s="24">
        <v>251.88</v>
      </c>
      <c r="S23" s="25">
        <v>19321.63</v>
      </c>
      <c r="T23" s="25">
        <v>19321.63</v>
      </c>
      <c r="U23" s="25">
        <v>19321.63</v>
      </c>
      <c r="V23" s="25">
        <v>19321.63</v>
      </c>
      <c r="W23" s="25">
        <v>19907.791506666701</v>
      </c>
      <c r="X23" s="25">
        <v>15850.3</v>
      </c>
      <c r="Y23" s="25"/>
      <c r="Z23" s="25"/>
      <c r="AA23" s="25"/>
      <c r="AB23" s="25"/>
      <c r="AC23" s="25"/>
      <c r="AD23" s="25"/>
      <c r="AE23" s="25">
        <v>19321.63</v>
      </c>
      <c r="AF23" s="25">
        <v>19321.63</v>
      </c>
      <c r="AG23" s="25">
        <v>19321.63</v>
      </c>
      <c r="AH23" s="25">
        <v>19321.63</v>
      </c>
      <c r="AI23" s="25">
        <v>19907.791506666701</v>
      </c>
      <c r="AJ23" s="25">
        <v>15850.3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9">
        <f t="shared" si="0"/>
        <v>113044.61150666671</v>
      </c>
    </row>
    <row r="24" spans="1:48" s="9" customFormat="1" ht="16.5" hidden="1" x14ac:dyDescent="0.15">
      <c r="A24" s="9">
        <v>22</v>
      </c>
      <c r="B24" s="16" t="s">
        <v>42</v>
      </c>
      <c r="C24" s="15" t="s">
        <v>109</v>
      </c>
      <c r="D24" s="17" t="s">
        <v>110</v>
      </c>
      <c r="E24" s="9" t="s">
        <v>111</v>
      </c>
      <c r="F24" s="9" t="s">
        <v>37</v>
      </c>
      <c r="G24" s="9" t="s">
        <v>87</v>
      </c>
      <c r="H24" s="9" t="s">
        <v>39</v>
      </c>
      <c r="I24" s="22" t="s">
        <v>102</v>
      </c>
      <c r="J24" s="9" t="s">
        <v>41</v>
      </c>
      <c r="K24" s="9">
        <v>129.02000000000001</v>
      </c>
      <c r="L24" s="20">
        <v>42795</v>
      </c>
      <c r="M24" s="20">
        <v>43639</v>
      </c>
      <c r="N24" s="20">
        <v>43585</v>
      </c>
      <c r="O24" s="21"/>
      <c r="P24" s="20">
        <v>43525</v>
      </c>
      <c r="Q24" s="20">
        <v>43639</v>
      </c>
      <c r="R24" s="24">
        <v>269.05</v>
      </c>
      <c r="S24" s="25">
        <v>34712.83</v>
      </c>
      <c r="T24" s="25">
        <v>34712.83</v>
      </c>
      <c r="U24" s="25">
        <v>34712.83</v>
      </c>
      <c r="V24" s="25">
        <v>34712.83</v>
      </c>
      <c r="W24" s="25"/>
      <c r="X24" s="25"/>
      <c r="Y24" s="25"/>
      <c r="Z24" s="25"/>
      <c r="AA24" s="25"/>
      <c r="AB24" s="25"/>
      <c r="AC24" s="25"/>
      <c r="AD24" s="25"/>
      <c r="AE24" s="25">
        <v>34712.83</v>
      </c>
      <c r="AF24" s="25">
        <v>34712.83</v>
      </c>
      <c r="AG24" s="25">
        <v>34712.83</v>
      </c>
      <c r="AH24" s="25">
        <v>34712.83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9">
        <f t="shared" si="0"/>
        <v>138851.32</v>
      </c>
    </row>
    <row r="25" spans="1:48" s="9" customFormat="1" ht="16.5" hidden="1" x14ac:dyDescent="0.15">
      <c r="A25" s="9">
        <v>23</v>
      </c>
      <c r="B25" s="9" t="s">
        <v>34</v>
      </c>
      <c r="C25" s="15" t="s">
        <v>112</v>
      </c>
      <c r="D25" s="15" t="s">
        <v>113</v>
      </c>
      <c r="E25" s="9" t="s">
        <v>114</v>
      </c>
      <c r="F25" s="9" t="s">
        <v>37</v>
      </c>
      <c r="G25" s="9" t="s">
        <v>115</v>
      </c>
      <c r="H25" s="9" t="s">
        <v>39</v>
      </c>
      <c r="I25" s="9" t="s">
        <v>102</v>
      </c>
      <c r="J25" s="9" t="s">
        <v>41</v>
      </c>
      <c r="K25" s="9">
        <v>325.27999999999997</v>
      </c>
      <c r="L25" s="20">
        <v>42637</v>
      </c>
      <c r="M25" s="20">
        <v>45558</v>
      </c>
      <c r="N25" s="20">
        <v>45558</v>
      </c>
      <c r="O25" s="21"/>
      <c r="P25" s="20"/>
      <c r="Q25" s="20"/>
      <c r="R25" s="24"/>
      <c r="S25" s="25">
        <v>29082.400000000001</v>
      </c>
      <c r="T25" s="25">
        <v>31232.23</v>
      </c>
      <c r="U25" s="25">
        <v>34272.35</v>
      </c>
      <c r="V25" s="25">
        <v>27209.15</v>
      </c>
      <c r="W25" s="25">
        <v>32006.91</v>
      </c>
      <c r="X25" s="25"/>
      <c r="Y25" s="25"/>
      <c r="Z25" s="25"/>
      <c r="AA25" s="25"/>
      <c r="AB25" s="25"/>
      <c r="AC25" s="25"/>
      <c r="AD25" s="25"/>
      <c r="AE25" s="25">
        <v>29082.400000000001</v>
      </c>
      <c r="AF25" s="25">
        <v>31232.23</v>
      </c>
      <c r="AG25" s="25">
        <v>34272.35</v>
      </c>
      <c r="AH25" s="25">
        <v>27209.15</v>
      </c>
      <c r="AI25" s="25">
        <v>32006.91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9">
        <f t="shared" si="0"/>
        <v>153803.04</v>
      </c>
    </row>
    <row r="26" spans="1:48" s="9" customFormat="1" ht="16.5" x14ac:dyDescent="0.15">
      <c r="A26" s="9">
        <v>24</v>
      </c>
      <c r="B26" s="16" t="s">
        <v>42</v>
      </c>
      <c r="C26" s="15" t="s">
        <v>116</v>
      </c>
      <c r="D26" s="15" t="s">
        <v>117</v>
      </c>
      <c r="E26" s="9" t="s">
        <v>118</v>
      </c>
      <c r="F26" s="9" t="s">
        <v>37</v>
      </c>
      <c r="G26" s="9" t="s">
        <v>87</v>
      </c>
      <c r="H26" s="9" t="s">
        <v>46</v>
      </c>
      <c r="I26" s="9" t="s">
        <v>40</v>
      </c>
      <c r="J26" s="9" t="s">
        <v>47</v>
      </c>
      <c r="K26" s="9">
        <v>32.68</v>
      </c>
      <c r="L26" s="20">
        <v>42907</v>
      </c>
      <c r="M26" s="20">
        <v>43636</v>
      </c>
      <c r="N26" s="20">
        <v>43636</v>
      </c>
      <c r="O26" s="21"/>
      <c r="P26" s="20">
        <v>43272</v>
      </c>
      <c r="Q26" s="20">
        <v>43636</v>
      </c>
      <c r="R26" s="24">
        <v>367.5</v>
      </c>
      <c r="S26" s="25">
        <v>12009.9</v>
      </c>
      <c r="T26" s="25">
        <v>12009.9</v>
      </c>
      <c r="U26" s="25">
        <v>12009.9</v>
      </c>
      <c r="V26" s="25">
        <v>12009.9</v>
      </c>
      <c r="W26" s="25">
        <v>12009.9</v>
      </c>
      <c r="X26" s="25">
        <v>8006.6</v>
      </c>
      <c r="Y26" s="25"/>
      <c r="Z26" s="25"/>
      <c r="AA26" s="25"/>
      <c r="AB26" s="25"/>
      <c r="AC26" s="25"/>
      <c r="AD26" s="25"/>
      <c r="AE26" s="25">
        <v>12009.9</v>
      </c>
      <c r="AF26" s="25">
        <v>12009.9</v>
      </c>
      <c r="AG26" s="25">
        <v>12009.9</v>
      </c>
      <c r="AH26" s="25">
        <v>12009.9</v>
      </c>
      <c r="AI26" s="25">
        <v>12009.9</v>
      </c>
      <c r="AJ26" s="25">
        <v>8006.6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9">
        <f t="shared" si="0"/>
        <v>68056.100000000006</v>
      </c>
      <c r="AU26" s="9">
        <f>AH26*12</f>
        <v>144118.79999999999</v>
      </c>
      <c r="AV26" s="26">
        <f>AU26/365/K26</f>
        <v>12.082191780821917</v>
      </c>
    </row>
    <row r="27" spans="1:48" s="9" customFormat="1" ht="16.5" hidden="1" x14ac:dyDescent="0.15">
      <c r="A27" s="9">
        <v>25</v>
      </c>
      <c r="B27" s="9" t="s">
        <v>34</v>
      </c>
      <c r="C27" s="15" t="s">
        <v>119</v>
      </c>
      <c r="D27" s="15" t="s">
        <v>120</v>
      </c>
      <c r="E27" s="9" t="s">
        <v>121</v>
      </c>
      <c r="F27" s="9" t="s">
        <v>37</v>
      </c>
      <c r="G27" s="9" t="s">
        <v>87</v>
      </c>
      <c r="H27" s="9" t="s">
        <v>122</v>
      </c>
      <c r="I27" s="9" t="s">
        <v>40</v>
      </c>
      <c r="J27" s="9" t="s">
        <v>53</v>
      </c>
      <c r="K27" s="9">
        <v>637.46</v>
      </c>
      <c r="L27" s="20">
        <v>43106</v>
      </c>
      <c r="M27" s="20">
        <v>44309</v>
      </c>
      <c r="N27" s="20">
        <v>44309</v>
      </c>
      <c r="O27" s="21">
        <f>R27*K27*12</f>
        <v>860265.01919999998</v>
      </c>
      <c r="P27" s="20">
        <v>43471</v>
      </c>
      <c r="Q27" s="20">
        <v>43835</v>
      </c>
      <c r="R27" s="24">
        <v>112.46</v>
      </c>
      <c r="S27" s="25">
        <v>71233.584923174596</v>
      </c>
      <c r="T27" s="25">
        <v>71688.751600000003</v>
      </c>
      <c r="U27" s="25">
        <v>71688.751600000003</v>
      </c>
      <c r="V27" s="25">
        <v>71688.751600000003</v>
      </c>
      <c r="W27" s="25">
        <v>71688.751600000003</v>
      </c>
      <c r="X27" s="25">
        <v>71688.751600000003</v>
      </c>
      <c r="Y27" s="25">
        <v>71688.751600000003</v>
      </c>
      <c r="Z27" s="25">
        <v>71688.751600000003</v>
      </c>
      <c r="AA27" s="25">
        <v>71688.751600000003</v>
      </c>
      <c r="AB27" s="25">
        <v>71688.751600000003</v>
      </c>
      <c r="AC27" s="25">
        <v>71688.751600000003</v>
      </c>
      <c r="AD27" s="25">
        <v>71688.751600000003</v>
      </c>
      <c r="AE27" s="25">
        <v>71233.584923174596</v>
      </c>
      <c r="AF27" s="25">
        <v>71688.751600000003</v>
      </c>
      <c r="AG27" s="25">
        <v>71688.751600000003</v>
      </c>
      <c r="AH27" s="25">
        <v>71688.751600000003</v>
      </c>
      <c r="AI27" s="25">
        <v>71688.751600000003</v>
      </c>
      <c r="AJ27" s="25">
        <v>71688.751600000003</v>
      </c>
      <c r="AK27" s="25">
        <v>71688.751600000003</v>
      </c>
      <c r="AL27" s="25">
        <v>71688.751600000003</v>
      </c>
      <c r="AM27" s="25">
        <v>71688.751600000003</v>
      </c>
      <c r="AN27" s="25">
        <v>71688.751600000003</v>
      </c>
      <c r="AO27" s="25">
        <v>71688.751600000003</v>
      </c>
      <c r="AP27" s="25">
        <v>71688.751600000003</v>
      </c>
      <c r="AQ27" s="9">
        <f t="shared" si="0"/>
        <v>859809.85252317449</v>
      </c>
      <c r="AR27" s="9">
        <f>AE27*4</f>
        <v>284934.33969269838</v>
      </c>
      <c r="AS27" s="26">
        <f>AR27/365/K27</f>
        <v>1.2246133507284189</v>
      </c>
    </row>
    <row r="28" spans="1:48" s="9" customFormat="1" ht="16.5" hidden="1" x14ac:dyDescent="0.15">
      <c r="A28" s="9">
        <v>26</v>
      </c>
      <c r="B28" s="9" t="s">
        <v>42</v>
      </c>
      <c r="C28" s="15" t="s">
        <v>123</v>
      </c>
      <c r="D28" s="15" t="s">
        <v>124</v>
      </c>
      <c r="E28" s="9" t="s">
        <v>125</v>
      </c>
      <c r="F28" s="9" t="s">
        <v>37</v>
      </c>
      <c r="G28" s="9" t="s">
        <v>87</v>
      </c>
      <c r="H28" s="9" t="s">
        <v>39</v>
      </c>
      <c r="I28" s="9" t="s">
        <v>40</v>
      </c>
      <c r="J28" s="9" t="s">
        <v>41</v>
      </c>
      <c r="K28" s="9">
        <v>231.39</v>
      </c>
      <c r="L28" s="20">
        <v>42637</v>
      </c>
      <c r="M28" s="20">
        <v>43639</v>
      </c>
      <c r="N28" s="20">
        <v>43639</v>
      </c>
      <c r="O28" s="21"/>
      <c r="P28" s="20">
        <v>43367</v>
      </c>
      <c r="Q28" s="20">
        <v>43639</v>
      </c>
      <c r="R28" s="24">
        <v>211.81001699999999</v>
      </c>
      <c r="S28" s="25">
        <v>49010.720000000001</v>
      </c>
      <c r="T28" s="25">
        <v>49010.720000000001</v>
      </c>
      <c r="U28" s="25">
        <v>49010.720000000001</v>
      </c>
      <c r="V28" s="25">
        <v>49010.720000000001</v>
      </c>
      <c r="W28" s="25">
        <v>49010.720000000001</v>
      </c>
      <c r="X28" s="25">
        <v>37574.89</v>
      </c>
      <c r="Y28" s="25"/>
      <c r="Z28" s="25"/>
      <c r="AA28" s="25"/>
      <c r="AB28" s="25"/>
      <c r="AC28" s="25"/>
      <c r="AD28" s="25"/>
      <c r="AE28" s="25">
        <v>49010.720000000001</v>
      </c>
      <c r="AF28" s="25">
        <v>49010.720000000001</v>
      </c>
      <c r="AG28" s="25">
        <v>49010.720000000001</v>
      </c>
      <c r="AH28" s="25">
        <v>49010.720000000001</v>
      </c>
      <c r="AI28" s="25">
        <v>49010.720000000001</v>
      </c>
      <c r="AJ28" s="25">
        <v>37574.89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9">
        <f t="shared" si="0"/>
        <v>282628.49</v>
      </c>
    </row>
    <row r="29" spans="1:48" s="9" customFormat="1" ht="16.5" x14ac:dyDescent="0.15">
      <c r="A29" s="9">
        <v>27</v>
      </c>
      <c r="B29" s="9" t="s">
        <v>34</v>
      </c>
      <c r="C29" s="15" t="s">
        <v>126</v>
      </c>
      <c r="D29" s="17" t="s">
        <v>127</v>
      </c>
      <c r="E29" s="9" t="s">
        <v>128</v>
      </c>
      <c r="F29" s="16" t="s">
        <v>57</v>
      </c>
      <c r="G29" s="9" t="s">
        <v>87</v>
      </c>
      <c r="H29" s="9" t="s">
        <v>46</v>
      </c>
      <c r="I29" s="9" t="s">
        <v>40</v>
      </c>
      <c r="J29" s="9" t="s">
        <v>47</v>
      </c>
      <c r="K29" s="9">
        <v>35.130000000000003</v>
      </c>
      <c r="L29" s="20">
        <v>42917</v>
      </c>
      <c r="M29" s="20">
        <v>43646</v>
      </c>
      <c r="N29" s="20">
        <v>43646</v>
      </c>
      <c r="O29" s="21"/>
      <c r="P29" s="20">
        <v>43282</v>
      </c>
      <c r="Q29" s="20">
        <v>43646</v>
      </c>
      <c r="R29" s="24">
        <v>367.50014199999998</v>
      </c>
      <c r="S29" s="25">
        <v>12910.279988460001</v>
      </c>
      <c r="T29" s="25">
        <v>12910.279988460001</v>
      </c>
      <c r="U29" s="25">
        <v>12910.279988460001</v>
      </c>
      <c r="V29" s="25">
        <v>12910.279988460001</v>
      </c>
      <c r="W29" s="25">
        <v>12910.279988460001</v>
      </c>
      <c r="X29" s="25">
        <v>12910.279988460001</v>
      </c>
      <c r="Y29" s="25"/>
      <c r="Z29" s="25"/>
      <c r="AA29" s="25"/>
      <c r="AB29" s="25"/>
      <c r="AC29" s="25"/>
      <c r="AD29" s="25"/>
      <c r="AE29" s="25">
        <v>12910.279988460001</v>
      </c>
      <c r="AF29" s="25">
        <v>12910.279988460001</v>
      </c>
      <c r="AG29" s="25">
        <v>12910.279988460001</v>
      </c>
      <c r="AH29" s="25">
        <v>12910.279988460001</v>
      </c>
      <c r="AI29" s="25">
        <v>12910.279988460001</v>
      </c>
      <c r="AJ29" s="25">
        <v>12910.279988460001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9">
        <f t="shared" si="0"/>
        <v>77461.679930760001</v>
      </c>
      <c r="AU29" s="9">
        <f>AH29*12</f>
        <v>154923.35986152</v>
      </c>
      <c r="AV29" s="26">
        <f>AU29/365/K29</f>
        <v>12.082196449315068</v>
      </c>
    </row>
    <row r="30" spans="1:48" s="9" customFormat="1" ht="16.5" hidden="1" x14ac:dyDescent="0.15">
      <c r="A30" s="9">
        <v>28</v>
      </c>
      <c r="B30" s="9" t="s">
        <v>34</v>
      </c>
      <c r="C30" s="15" t="s">
        <v>129</v>
      </c>
      <c r="D30" s="15" t="s">
        <v>130</v>
      </c>
      <c r="E30" s="9" t="s">
        <v>131</v>
      </c>
      <c r="F30" s="9" t="s">
        <v>37</v>
      </c>
      <c r="G30" s="9" t="s">
        <v>87</v>
      </c>
      <c r="H30" s="16" t="s">
        <v>132</v>
      </c>
      <c r="I30" s="22" t="s">
        <v>102</v>
      </c>
      <c r="J30" s="9" t="s">
        <v>64</v>
      </c>
      <c r="K30" s="9">
        <v>41.74</v>
      </c>
      <c r="L30" s="20">
        <v>43525</v>
      </c>
      <c r="M30" s="20">
        <v>44255</v>
      </c>
      <c r="N30" s="20">
        <v>44255</v>
      </c>
      <c r="O30" s="20"/>
      <c r="P30" s="20">
        <v>43525</v>
      </c>
      <c r="Q30" s="20">
        <v>43889</v>
      </c>
      <c r="R30" s="24">
        <v>245</v>
      </c>
      <c r="S30" s="25"/>
      <c r="T30" s="25"/>
      <c r="U30" s="25">
        <v>10226.299999999999</v>
      </c>
      <c r="V30" s="25">
        <v>10226.299999999999</v>
      </c>
      <c r="W30" s="25">
        <v>10226.299999999999</v>
      </c>
      <c r="X30" s="25">
        <v>10226.299999999999</v>
      </c>
      <c r="Y30" s="25">
        <v>10226.299999999999</v>
      </c>
      <c r="Z30" s="25">
        <v>10226.299999999999</v>
      </c>
      <c r="AA30" s="25">
        <v>10226.299999999999</v>
      </c>
      <c r="AB30" s="25">
        <v>10226.299999999999</v>
      </c>
      <c r="AC30" s="25">
        <v>10226.299999999999</v>
      </c>
      <c r="AD30" s="25">
        <v>10226.299999999999</v>
      </c>
      <c r="AE30" s="25">
        <v>0</v>
      </c>
      <c r="AF30" s="25">
        <v>0</v>
      </c>
      <c r="AG30" s="25">
        <v>10226.299999999999</v>
      </c>
      <c r="AH30" s="25">
        <v>10226.299999999999</v>
      </c>
      <c r="AI30" s="25">
        <v>10226.299999999999</v>
      </c>
      <c r="AJ30" s="25">
        <v>10226.299999999999</v>
      </c>
      <c r="AK30" s="25">
        <v>10226.299999999999</v>
      </c>
      <c r="AL30" s="25">
        <v>10226.299999999999</v>
      </c>
      <c r="AM30" s="25">
        <v>10226.299999999999</v>
      </c>
      <c r="AN30" s="25">
        <v>10226.299999999999</v>
      </c>
      <c r="AO30" s="25">
        <v>10226.299999999999</v>
      </c>
      <c r="AP30" s="25">
        <v>10226.299999999999</v>
      </c>
      <c r="AQ30" s="9">
        <f t="shared" si="0"/>
        <v>102263.00000000001</v>
      </c>
    </row>
    <row r="31" spans="1:48" s="9" customFormat="1" ht="16.5" hidden="1" x14ac:dyDescent="0.15">
      <c r="A31" s="9">
        <v>29</v>
      </c>
      <c r="B31" s="9" t="s">
        <v>34</v>
      </c>
      <c r="C31" s="15" t="s">
        <v>133</v>
      </c>
      <c r="D31" s="15" t="s">
        <v>134</v>
      </c>
      <c r="E31" s="9" t="s">
        <v>135</v>
      </c>
      <c r="F31" s="9" t="s">
        <v>37</v>
      </c>
      <c r="G31" s="9" t="s">
        <v>87</v>
      </c>
      <c r="H31" s="9" t="s">
        <v>46</v>
      </c>
      <c r="I31" s="9" t="s">
        <v>40</v>
      </c>
      <c r="J31" s="9" t="s">
        <v>64</v>
      </c>
      <c r="K31" s="9">
        <v>114.31</v>
      </c>
      <c r="L31" s="20">
        <v>43525</v>
      </c>
      <c r="M31" s="20">
        <v>44255</v>
      </c>
      <c r="N31" s="20">
        <v>44255</v>
      </c>
      <c r="O31" s="20"/>
      <c r="P31" s="20">
        <v>43525</v>
      </c>
      <c r="Q31" s="20">
        <v>43889</v>
      </c>
      <c r="R31" s="24">
        <v>235</v>
      </c>
      <c r="S31" s="25"/>
      <c r="T31" s="25"/>
      <c r="U31" s="25">
        <v>26862.85</v>
      </c>
      <c r="V31" s="25">
        <v>26862.85</v>
      </c>
      <c r="W31" s="25">
        <v>26862.85</v>
      </c>
      <c r="X31" s="25">
        <v>26862.85</v>
      </c>
      <c r="Y31" s="25">
        <v>26862.85</v>
      </c>
      <c r="Z31" s="25">
        <v>26862.85</v>
      </c>
      <c r="AA31" s="25">
        <v>26862.85</v>
      </c>
      <c r="AB31" s="25">
        <v>26862.85</v>
      </c>
      <c r="AC31" s="25">
        <v>26862.85</v>
      </c>
      <c r="AD31" s="25">
        <v>26862.85</v>
      </c>
      <c r="AE31" s="25">
        <v>0</v>
      </c>
      <c r="AF31" s="25">
        <v>0</v>
      </c>
      <c r="AG31" s="25">
        <v>26862.85</v>
      </c>
      <c r="AH31" s="25">
        <v>26862.85</v>
      </c>
      <c r="AI31" s="25">
        <v>26862.85</v>
      </c>
      <c r="AJ31" s="25">
        <v>26862.85</v>
      </c>
      <c r="AK31" s="25">
        <v>26862.85</v>
      </c>
      <c r="AL31" s="25">
        <v>26862.85</v>
      </c>
      <c r="AM31" s="25">
        <v>26862.85</v>
      </c>
      <c r="AN31" s="25">
        <v>26862.85</v>
      </c>
      <c r="AO31" s="25">
        <v>26862.85</v>
      </c>
      <c r="AP31" s="25">
        <v>26862.85</v>
      </c>
      <c r="AQ31" s="9">
        <f t="shared" si="0"/>
        <v>268628.5</v>
      </c>
    </row>
    <row r="32" spans="1:48" s="9" customFormat="1" ht="16.5" hidden="1" x14ac:dyDescent="0.15">
      <c r="A32" s="9">
        <v>30</v>
      </c>
      <c r="B32" s="9" t="s">
        <v>42</v>
      </c>
      <c r="C32" s="15" t="s">
        <v>136</v>
      </c>
      <c r="D32" s="15" t="s">
        <v>137</v>
      </c>
      <c r="E32" s="9" t="s">
        <v>138</v>
      </c>
      <c r="F32" s="9" t="s">
        <v>37</v>
      </c>
      <c r="G32" s="9" t="s">
        <v>87</v>
      </c>
      <c r="H32" s="9" t="s">
        <v>39</v>
      </c>
      <c r="I32" s="9" t="s">
        <v>40</v>
      </c>
      <c r="J32" s="9" t="s">
        <v>41</v>
      </c>
      <c r="K32" s="9">
        <v>211.74</v>
      </c>
      <c r="L32" s="20">
        <v>42637</v>
      </c>
      <c r="M32" s="20">
        <v>43639</v>
      </c>
      <c r="N32" s="20">
        <v>43639</v>
      </c>
      <c r="O32" s="21"/>
      <c r="P32" s="20">
        <v>43367</v>
      </c>
      <c r="Q32" s="20">
        <v>43639</v>
      </c>
      <c r="R32" s="24">
        <v>200.360017</v>
      </c>
      <c r="S32" s="25">
        <v>42424.23</v>
      </c>
      <c r="T32" s="25">
        <v>42424.23</v>
      </c>
      <c r="U32" s="25">
        <v>42424.23</v>
      </c>
      <c r="V32" s="25">
        <v>42424.23</v>
      </c>
      <c r="W32" s="25">
        <v>42424.23</v>
      </c>
      <c r="X32" s="25">
        <v>32525.24</v>
      </c>
      <c r="Y32" s="25"/>
      <c r="Z32" s="25"/>
      <c r="AA32" s="25"/>
      <c r="AB32" s="25"/>
      <c r="AC32" s="25"/>
      <c r="AD32" s="25"/>
      <c r="AE32" s="25">
        <v>42424.23</v>
      </c>
      <c r="AF32" s="25">
        <v>42424.23</v>
      </c>
      <c r="AG32" s="25">
        <v>42424.23</v>
      </c>
      <c r="AH32" s="25">
        <v>42424.23</v>
      </c>
      <c r="AI32" s="25">
        <v>42424.23</v>
      </c>
      <c r="AJ32" s="25">
        <v>32525.24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9">
        <f t="shared" si="0"/>
        <v>244646.39</v>
      </c>
    </row>
    <row r="33" spans="1:48" s="9" customFormat="1" ht="16.5" x14ac:dyDescent="0.15">
      <c r="A33" s="9">
        <v>31</v>
      </c>
      <c r="B33" s="9" t="s">
        <v>42</v>
      </c>
      <c r="C33" s="15" t="s">
        <v>139</v>
      </c>
      <c r="D33" s="17" t="s">
        <v>140</v>
      </c>
      <c r="E33" s="9" t="s">
        <v>141</v>
      </c>
      <c r="F33" s="9" t="s">
        <v>37</v>
      </c>
      <c r="G33" s="9" t="s">
        <v>87</v>
      </c>
      <c r="H33" s="9" t="s">
        <v>46</v>
      </c>
      <c r="I33" s="9" t="s">
        <v>40</v>
      </c>
      <c r="J33" s="9" t="s">
        <v>47</v>
      </c>
      <c r="K33" s="9">
        <v>13.53</v>
      </c>
      <c r="L33" s="20">
        <v>42917</v>
      </c>
      <c r="M33" s="20">
        <v>43639</v>
      </c>
      <c r="N33" s="20">
        <v>43639</v>
      </c>
      <c r="O33" s="21"/>
      <c r="P33" s="20">
        <v>43282</v>
      </c>
      <c r="Q33" s="20">
        <v>43639</v>
      </c>
      <c r="R33" s="24">
        <v>420</v>
      </c>
      <c r="S33" s="25">
        <v>5682.6</v>
      </c>
      <c r="T33" s="25">
        <v>5682.6</v>
      </c>
      <c r="U33" s="25">
        <v>5682.6</v>
      </c>
      <c r="V33" s="25">
        <v>5682.6</v>
      </c>
      <c r="W33" s="25">
        <v>5682.6</v>
      </c>
      <c r="X33" s="25">
        <v>4356.66</v>
      </c>
      <c r="Y33" s="25"/>
      <c r="Z33" s="25"/>
      <c r="AA33" s="25"/>
      <c r="AB33" s="25"/>
      <c r="AC33" s="25"/>
      <c r="AD33" s="25"/>
      <c r="AE33" s="25">
        <v>5682.6</v>
      </c>
      <c r="AF33" s="25">
        <v>5682.6</v>
      </c>
      <c r="AG33" s="25">
        <v>5682.6</v>
      </c>
      <c r="AH33" s="25">
        <v>5682.6</v>
      </c>
      <c r="AI33" s="25">
        <v>5682.6</v>
      </c>
      <c r="AJ33" s="25">
        <v>4356.66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9">
        <f t="shared" si="0"/>
        <v>32769.660000000003</v>
      </c>
      <c r="AU33" s="9">
        <f>AH33*12</f>
        <v>68191.200000000012</v>
      </c>
      <c r="AV33" s="26">
        <f>AU33/365/K33</f>
        <v>13.808219178082194</v>
      </c>
    </row>
    <row r="34" spans="1:48" s="9" customFormat="1" ht="16.5" hidden="1" x14ac:dyDescent="0.15">
      <c r="A34" s="9">
        <v>32</v>
      </c>
      <c r="B34" s="9" t="s">
        <v>34</v>
      </c>
      <c r="C34" s="15" t="s">
        <v>142</v>
      </c>
      <c r="D34" s="15" t="s">
        <v>143</v>
      </c>
      <c r="E34" s="9" t="s">
        <v>144</v>
      </c>
      <c r="F34" s="9" t="s">
        <v>37</v>
      </c>
      <c r="G34" s="9" t="s">
        <v>87</v>
      </c>
      <c r="H34" s="9" t="s">
        <v>46</v>
      </c>
      <c r="I34" s="9" t="s">
        <v>102</v>
      </c>
      <c r="J34" s="9" t="s">
        <v>64</v>
      </c>
      <c r="K34" s="9">
        <v>229.83</v>
      </c>
      <c r="L34" s="20">
        <v>42637</v>
      </c>
      <c r="M34" s="20">
        <v>44309</v>
      </c>
      <c r="N34" s="20">
        <v>44309</v>
      </c>
      <c r="O34" s="21"/>
      <c r="P34" s="20">
        <v>43367</v>
      </c>
      <c r="Q34" s="20">
        <v>43731</v>
      </c>
      <c r="R34" s="24">
        <v>198.449984</v>
      </c>
      <c r="S34" s="25">
        <v>45609.760000000002</v>
      </c>
      <c r="T34" s="25">
        <v>45609.760000000002</v>
      </c>
      <c r="U34" s="25">
        <v>45609.760000000002</v>
      </c>
      <c r="V34" s="25">
        <v>45609.760000000002</v>
      </c>
      <c r="W34" s="25">
        <v>45609.760000000002</v>
      </c>
      <c r="X34" s="25">
        <v>45609.760000000002</v>
      </c>
      <c r="Y34" s="25">
        <v>45609.760000000002</v>
      </c>
      <c r="Z34" s="25">
        <v>45609.760000000002</v>
      </c>
      <c r="AA34" s="25">
        <v>46141.74</v>
      </c>
      <c r="AB34" s="25">
        <v>47889.68</v>
      </c>
      <c r="AC34" s="25">
        <v>47889.68</v>
      </c>
      <c r="AD34" s="25">
        <v>47889.68</v>
      </c>
      <c r="AE34" s="25">
        <v>45609.760000000002</v>
      </c>
      <c r="AF34" s="25">
        <v>45609.760000000002</v>
      </c>
      <c r="AG34" s="25">
        <v>45609.760000000002</v>
      </c>
      <c r="AH34" s="25">
        <v>45609.760000000002</v>
      </c>
      <c r="AI34" s="25">
        <v>45609.760000000002</v>
      </c>
      <c r="AJ34" s="25">
        <v>45609.760000000002</v>
      </c>
      <c r="AK34" s="25">
        <v>45609.760000000002</v>
      </c>
      <c r="AL34" s="25">
        <v>45609.760000000002</v>
      </c>
      <c r="AM34" s="25">
        <v>46141.74</v>
      </c>
      <c r="AN34" s="25">
        <v>47889.68</v>
      </c>
      <c r="AO34" s="25">
        <v>47889.68</v>
      </c>
      <c r="AP34" s="25">
        <v>47889.68</v>
      </c>
      <c r="AQ34" s="9">
        <f t="shared" si="0"/>
        <v>554688.86</v>
      </c>
    </row>
    <row r="35" spans="1:48" s="9" customFormat="1" ht="16.5" hidden="1" x14ac:dyDescent="0.15">
      <c r="A35" s="9">
        <v>33</v>
      </c>
      <c r="B35" s="9" t="s">
        <v>34</v>
      </c>
      <c r="C35" s="15" t="s">
        <v>145</v>
      </c>
      <c r="D35" s="15" t="s">
        <v>146</v>
      </c>
      <c r="E35" s="9" t="s">
        <v>147</v>
      </c>
      <c r="F35" s="9" t="s">
        <v>37</v>
      </c>
      <c r="G35" s="9" t="s">
        <v>87</v>
      </c>
      <c r="H35" s="9" t="s">
        <v>46</v>
      </c>
      <c r="I35" s="9" t="s">
        <v>40</v>
      </c>
      <c r="J35" s="9" t="s">
        <v>64</v>
      </c>
      <c r="K35" s="9">
        <v>962.8</v>
      </c>
      <c r="L35" s="20">
        <v>42637</v>
      </c>
      <c r="M35" s="20">
        <v>45558</v>
      </c>
      <c r="N35" s="20">
        <v>45558</v>
      </c>
      <c r="O35" s="21"/>
      <c r="P35" s="20">
        <v>43367</v>
      </c>
      <c r="Q35" s="20">
        <v>43731</v>
      </c>
      <c r="R35" s="24">
        <v>77.174999999999997</v>
      </c>
      <c r="S35" s="25">
        <v>74304.09</v>
      </c>
      <c r="T35" s="25">
        <v>74304.09</v>
      </c>
      <c r="U35" s="25">
        <v>74304.09</v>
      </c>
      <c r="V35" s="25">
        <v>74304.09</v>
      </c>
      <c r="W35" s="25">
        <v>74304.09</v>
      </c>
      <c r="X35" s="25">
        <v>74304.09</v>
      </c>
      <c r="Y35" s="25">
        <v>74304.09</v>
      </c>
      <c r="Z35" s="25">
        <v>74304.09</v>
      </c>
      <c r="AA35" s="25">
        <v>75170.13</v>
      </c>
      <c r="AB35" s="25">
        <v>78015.679999999993</v>
      </c>
      <c r="AC35" s="25">
        <v>78015.679999999993</v>
      </c>
      <c r="AD35" s="25">
        <v>78015.679999999993</v>
      </c>
      <c r="AE35" s="25">
        <v>74304.09</v>
      </c>
      <c r="AF35" s="25">
        <v>74304.09</v>
      </c>
      <c r="AG35" s="25">
        <v>74304.09</v>
      </c>
      <c r="AH35" s="25">
        <v>74304.09</v>
      </c>
      <c r="AI35" s="25">
        <v>74304.09</v>
      </c>
      <c r="AJ35" s="25">
        <v>74304.09</v>
      </c>
      <c r="AK35" s="25">
        <v>74304.09</v>
      </c>
      <c r="AL35" s="25">
        <v>74304.09</v>
      </c>
      <c r="AM35" s="25">
        <v>75170.13</v>
      </c>
      <c r="AN35" s="25">
        <v>78015.679999999993</v>
      </c>
      <c r="AO35" s="25">
        <v>78015.679999999993</v>
      </c>
      <c r="AP35" s="25">
        <v>78015.679999999993</v>
      </c>
      <c r="AQ35" s="9">
        <f t="shared" si="0"/>
        <v>903649.88999999966</v>
      </c>
    </row>
    <row r="36" spans="1:48" s="9" customFormat="1" ht="16.5" hidden="1" x14ac:dyDescent="0.15">
      <c r="A36" s="9">
        <v>34</v>
      </c>
      <c r="B36" s="9" t="s">
        <v>34</v>
      </c>
      <c r="C36" s="15" t="s">
        <v>148</v>
      </c>
      <c r="D36" s="15" t="s">
        <v>149</v>
      </c>
      <c r="E36" s="9" t="s">
        <v>150</v>
      </c>
      <c r="F36" s="9" t="s">
        <v>37</v>
      </c>
      <c r="G36" s="9" t="s">
        <v>87</v>
      </c>
      <c r="H36" s="9" t="s">
        <v>46</v>
      </c>
      <c r="I36" s="9" t="s">
        <v>40</v>
      </c>
      <c r="J36" s="9" t="s">
        <v>64</v>
      </c>
      <c r="K36" s="9">
        <v>319.81</v>
      </c>
      <c r="L36" s="20">
        <v>42637</v>
      </c>
      <c r="M36" s="20">
        <v>44309</v>
      </c>
      <c r="N36" s="20">
        <v>44309</v>
      </c>
      <c r="O36" s="21"/>
      <c r="P36" s="20">
        <v>43367</v>
      </c>
      <c r="Q36" s="20">
        <v>43731</v>
      </c>
      <c r="R36" s="24">
        <v>143.325005</v>
      </c>
      <c r="S36" s="25">
        <v>45836.77</v>
      </c>
      <c r="T36" s="25">
        <v>45836.77</v>
      </c>
      <c r="U36" s="25">
        <v>45836.77</v>
      </c>
      <c r="V36" s="25">
        <v>45836.77</v>
      </c>
      <c r="W36" s="25">
        <v>45836.77</v>
      </c>
      <c r="X36" s="25">
        <v>45836.77</v>
      </c>
      <c r="Y36" s="25">
        <v>45836.77</v>
      </c>
      <c r="Z36" s="25">
        <v>45836.77</v>
      </c>
      <c r="AA36" s="25">
        <v>46371.44</v>
      </c>
      <c r="AB36" s="25">
        <v>48128.21</v>
      </c>
      <c r="AC36" s="25">
        <v>48128.21</v>
      </c>
      <c r="AD36" s="25">
        <v>48128.21</v>
      </c>
      <c r="AE36" s="25">
        <v>45836.77</v>
      </c>
      <c r="AF36" s="25">
        <v>45836.77</v>
      </c>
      <c r="AG36" s="25">
        <v>45836.77</v>
      </c>
      <c r="AH36" s="25">
        <v>45836.77</v>
      </c>
      <c r="AI36" s="25">
        <v>45836.77</v>
      </c>
      <c r="AJ36" s="25">
        <v>45836.77</v>
      </c>
      <c r="AK36" s="25">
        <v>45836.77</v>
      </c>
      <c r="AL36" s="25">
        <v>45836.77</v>
      </c>
      <c r="AM36" s="25">
        <v>46371.44</v>
      </c>
      <c r="AN36" s="25">
        <v>48128.21</v>
      </c>
      <c r="AO36" s="25">
        <v>48128.21</v>
      </c>
      <c r="AP36" s="25">
        <v>48128.21</v>
      </c>
      <c r="AQ36" s="9">
        <f t="shared" si="0"/>
        <v>557450.2300000001</v>
      </c>
    </row>
    <row r="37" spans="1:48" s="9" customFormat="1" ht="16.5" hidden="1" x14ac:dyDescent="0.15">
      <c r="A37" s="9">
        <v>35</v>
      </c>
      <c r="B37" s="9" t="s">
        <v>42</v>
      </c>
      <c r="C37" s="15" t="s">
        <v>151</v>
      </c>
      <c r="D37" s="15" t="s">
        <v>152</v>
      </c>
      <c r="E37" s="9" t="s">
        <v>153</v>
      </c>
      <c r="F37" s="9" t="s">
        <v>37</v>
      </c>
      <c r="G37" s="9" t="s">
        <v>87</v>
      </c>
      <c r="H37" s="9" t="s">
        <v>39</v>
      </c>
      <c r="I37" s="9" t="s">
        <v>40</v>
      </c>
      <c r="J37" s="9" t="s">
        <v>41</v>
      </c>
      <c r="K37" s="9">
        <v>83.31</v>
      </c>
      <c r="L37" s="20">
        <v>42637</v>
      </c>
      <c r="M37" s="20">
        <v>43639</v>
      </c>
      <c r="N37" s="20">
        <v>43639</v>
      </c>
      <c r="O37" s="21"/>
      <c r="P37" s="20">
        <v>43367</v>
      </c>
      <c r="Q37" s="20">
        <v>43639</v>
      </c>
      <c r="R37" s="24">
        <v>269.05005399999999</v>
      </c>
      <c r="S37" s="25">
        <v>22414.560000000001</v>
      </c>
      <c r="T37" s="25">
        <v>22414.560000000001</v>
      </c>
      <c r="U37" s="25">
        <v>22414.560000000001</v>
      </c>
      <c r="V37" s="25">
        <v>22414.560000000001</v>
      </c>
      <c r="W37" s="25">
        <v>22414.560000000001</v>
      </c>
      <c r="X37" s="25">
        <v>17184.5</v>
      </c>
      <c r="Y37" s="25"/>
      <c r="Z37" s="25"/>
      <c r="AA37" s="25"/>
      <c r="AB37" s="25"/>
      <c r="AC37" s="25"/>
      <c r="AD37" s="25"/>
      <c r="AE37" s="25">
        <v>22414.560000000001</v>
      </c>
      <c r="AF37" s="25">
        <v>22414.560000000001</v>
      </c>
      <c r="AG37" s="25">
        <v>22414.560000000001</v>
      </c>
      <c r="AH37" s="25">
        <v>22414.560000000001</v>
      </c>
      <c r="AI37" s="25">
        <v>22414.560000000001</v>
      </c>
      <c r="AJ37" s="25">
        <v>17184.5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9">
        <f t="shared" ref="AQ37:AQ50" si="5">SUM(AE37:AP37)</f>
        <v>129257.3</v>
      </c>
    </row>
    <row r="38" spans="1:48" s="9" customFormat="1" ht="16.5" hidden="1" x14ac:dyDescent="0.15">
      <c r="A38" s="9">
        <v>36</v>
      </c>
      <c r="B38" s="9" t="s">
        <v>42</v>
      </c>
      <c r="C38" s="15" t="s">
        <v>154</v>
      </c>
      <c r="D38" s="15" t="s">
        <v>155</v>
      </c>
      <c r="E38" s="9" t="s">
        <v>156</v>
      </c>
      <c r="F38" s="9" t="s">
        <v>37</v>
      </c>
      <c r="G38" s="9" t="s">
        <v>87</v>
      </c>
      <c r="H38" s="9" t="s">
        <v>46</v>
      </c>
      <c r="I38" s="9" t="s">
        <v>40</v>
      </c>
      <c r="J38" s="9" t="s">
        <v>41</v>
      </c>
      <c r="K38" s="9">
        <v>40.71</v>
      </c>
      <c r="L38" s="20">
        <v>42637</v>
      </c>
      <c r="M38" s="20">
        <v>43639</v>
      </c>
      <c r="N38" s="20">
        <v>43639</v>
      </c>
      <c r="O38" s="21"/>
      <c r="P38" s="20">
        <v>43367</v>
      </c>
      <c r="Q38" s="20">
        <v>43639</v>
      </c>
      <c r="R38" s="24">
        <v>354.91992099999999</v>
      </c>
      <c r="S38" s="25">
        <v>14448.79</v>
      </c>
      <c r="T38" s="25">
        <v>14448.79</v>
      </c>
      <c r="U38" s="25">
        <v>14448.79</v>
      </c>
      <c r="V38" s="25">
        <v>14448.79</v>
      </c>
      <c r="W38" s="25">
        <v>14448.79</v>
      </c>
      <c r="X38" s="25">
        <v>11077.41</v>
      </c>
      <c r="Y38" s="25"/>
      <c r="Z38" s="25"/>
      <c r="AA38" s="25"/>
      <c r="AB38" s="25"/>
      <c r="AC38" s="25"/>
      <c r="AD38" s="25"/>
      <c r="AE38" s="25">
        <v>14448.79</v>
      </c>
      <c r="AF38" s="25">
        <v>14448.79</v>
      </c>
      <c r="AG38" s="25">
        <v>14448.79</v>
      </c>
      <c r="AH38" s="25">
        <v>14448.79</v>
      </c>
      <c r="AI38" s="25">
        <v>14448.79</v>
      </c>
      <c r="AJ38" s="25">
        <v>11077.41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9">
        <f t="shared" si="5"/>
        <v>83321.360000000015</v>
      </c>
    </row>
    <row r="39" spans="1:48" s="9" customFormat="1" ht="16.5" hidden="1" x14ac:dyDescent="0.15">
      <c r="A39" s="9">
        <v>37</v>
      </c>
      <c r="B39" s="9" t="s">
        <v>34</v>
      </c>
      <c r="C39" s="15" t="s">
        <v>157</v>
      </c>
      <c r="D39" s="15" t="s">
        <v>158</v>
      </c>
      <c r="E39" s="9" t="s">
        <v>159</v>
      </c>
      <c r="F39" s="9" t="s">
        <v>37</v>
      </c>
      <c r="G39" s="9" t="s">
        <v>87</v>
      </c>
      <c r="H39" s="9" t="s">
        <v>46</v>
      </c>
      <c r="I39" s="9" t="s">
        <v>102</v>
      </c>
      <c r="J39" s="9" t="s">
        <v>64</v>
      </c>
      <c r="K39" s="9">
        <v>250.93</v>
      </c>
      <c r="L39" s="20">
        <v>42637</v>
      </c>
      <c r="M39" s="20">
        <v>44309</v>
      </c>
      <c r="N39" s="20">
        <v>44309</v>
      </c>
      <c r="O39" s="21"/>
      <c r="P39" s="20">
        <v>43367</v>
      </c>
      <c r="Q39" s="20">
        <v>43731</v>
      </c>
      <c r="R39" s="24">
        <v>198.450005</v>
      </c>
      <c r="S39" s="25">
        <v>49797.06</v>
      </c>
      <c r="T39" s="25">
        <v>49797.06</v>
      </c>
      <c r="U39" s="25">
        <v>49797.06</v>
      </c>
      <c r="V39" s="25">
        <v>49797.06</v>
      </c>
      <c r="W39" s="25">
        <v>49797.06</v>
      </c>
      <c r="X39" s="25">
        <v>49797.06</v>
      </c>
      <c r="Y39" s="25">
        <v>49797.06</v>
      </c>
      <c r="Z39" s="25">
        <v>49797.06</v>
      </c>
      <c r="AA39" s="25">
        <v>50377.88</v>
      </c>
      <c r="AB39" s="25">
        <v>52286.28</v>
      </c>
      <c r="AC39" s="25">
        <v>52286.28</v>
      </c>
      <c r="AD39" s="25">
        <v>52286.28</v>
      </c>
      <c r="AE39" s="25">
        <v>49797.06</v>
      </c>
      <c r="AF39" s="25">
        <v>49797.06</v>
      </c>
      <c r="AG39" s="25">
        <v>49797.06</v>
      </c>
      <c r="AH39" s="25">
        <v>49797.06</v>
      </c>
      <c r="AI39" s="25">
        <v>49797.06</v>
      </c>
      <c r="AJ39" s="25">
        <v>49797.06</v>
      </c>
      <c r="AK39" s="25">
        <v>49797.06</v>
      </c>
      <c r="AL39" s="25">
        <v>49797.06</v>
      </c>
      <c r="AM39" s="25">
        <v>50377.88</v>
      </c>
      <c r="AN39" s="25">
        <v>52286.28</v>
      </c>
      <c r="AO39" s="25">
        <v>52286.28</v>
      </c>
      <c r="AP39" s="25">
        <v>52286.28</v>
      </c>
      <c r="AQ39" s="9">
        <f t="shared" si="5"/>
        <v>605613.20000000007</v>
      </c>
    </row>
    <row r="40" spans="1:48" s="9" customFormat="1" ht="16.5" hidden="1" x14ac:dyDescent="0.15">
      <c r="A40" s="9">
        <v>38</v>
      </c>
      <c r="B40" s="9" t="s">
        <v>34</v>
      </c>
      <c r="C40" s="15" t="s">
        <v>109</v>
      </c>
      <c r="D40" s="17" t="s">
        <v>160</v>
      </c>
      <c r="E40" s="9">
        <v>2033</v>
      </c>
      <c r="F40" s="9" t="s">
        <v>37</v>
      </c>
      <c r="G40" s="9" t="s">
        <v>87</v>
      </c>
      <c r="H40" s="9" t="s">
        <v>39</v>
      </c>
      <c r="I40" s="9" t="s">
        <v>40</v>
      </c>
      <c r="J40" s="9" t="s">
        <v>41</v>
      </c>
      <c r="K40" s="9">
        <v>82.83</v>
      </c>
      <c r="L40" s="20">
        <v>43556</v>
      </c>
      <c r="M40" s="20">
        <v>44651</v>
      </c>
      <c r="N40" s="20">
        <v>44651</v>
      </c>
      <c r="O40" s="20"/>
      <c r="P40" s="20">
        <v>43556</v>
      </c>
      <c r="Q40" s="20">
        <v>43921</v>
      </c>
      <c r="R40" s="24">
        <v>303</v>
      </c>
      <c r="S40" s="25"/>
      <c r="T40" s="25"/>
      <c r="U40" s="25"/>
      <c r="V40" s="25">
        <v>25097.49</v>
      </c>
      <c r="W40" s="25">
        <v>25097.49</v>
      </c>
      <c r="X40" s="25">
        <v>25097.49</v>
      </c>
      <c r="Y40" s="25">
        <v>25097.49</v>
      </c>
      <c r="Z40" s="25">
        <v>25097.49</v>
      </c>
      <c r="AA40" s="25">
        <v>25097.49</v>
      </c>
      <c r="AB40" s="25">
        <v>25097.49</v>
      </c>
      <c r="AC40" s="25">
        <v>25097.49</v>
      </c>
      <c r="AD40" s="25">
        <v>25097.49</v>
      </c>
      <c r="AE40" s="25">
        <v>0</v>
      </c>
      <c r="AF40" s="25">
        <v>0</v>
      </c>
      <c r="AG40" s="25">
        <v>0</v>
      </c>
      <c r="AH40" s="25">
        <v>25097.49</v>
      </c>
      <c r="AI40" s="25">
        <v>25097.49</v>
      </c>
      <c r="AJ40" s="25">
        <v>25097.49</v>
      </c>
      <c r="AK40" s="25">
        <v>25097.49</v>
      </c>
      <c r="AL40" s="25">
        <v>25097.49</v>
      </c>
      <c r="AM40" s="25">
        <v>25097.49</v>
      </c>
      <c r="AN40" s="25">
        <v>25097.49</v>
      </c>
      <c r="AO40" s="25">
        <v>25097.49</v>
      </c>
      <c r="AP40" s="25">
        <v>25097.49</v>
      </c>
      <c r="AQ40" s="9">
        <f t="shared" si="5"/>
        <v>225877.40999999997</v>
      </c>
    </row>
    <row r="41" spans="1:48" s="9" customFormat="1" ht="16.5" x14ac:dyDescent="0.15">
      <c r="A41" s="9">
        <v>39</v>
      </c>
      <c r="B41" s="16" t="s">
        <v>42</v>
      </c>
      <c r="C41" s="15" t="s">
        <v>161</v>
      </c>
      <c r="D41" s="15" t="s">
        <v>162</v>
      </c>
      <c r="E41" s="9" t="s">
        <v>163</v>
      </c>
      <c r="F41" s="9" t="s">
        <v>37</v>
      </c>
      <c r="G41" s="9" t="s">
        <v>87</v>
      </c>
      <c r="H41" s="9" t="s">
        <v>39</v>
      </c>
      <c r="I41" s="9" t="s">
        <v>40</v>
      </c>
      <c r="J41" s="9" t="s">
        <v>47</v>
      </c>
      <c r="K41" s="9">
        <v>57.67</v>
      </c>
      <c r="L41" s="20">
        <v>43040</v>
      </c>
      <c r="M41" s="20">
        <v>44043</v>
      </c>
      <c r="N41" s="20">
        <v>43585</v>
      </c>
      <c r="O41" s="21"/>
      <c r="P41" s="20">
        <v>43405</v>
      </c>
      <c r="Q41" s="20">
        <v>43769</v>
      </c>
      <c r="R41" s="24">
        <v>288.899947</v>
      </c>
      <c r="S41" s="25">
        <v>16660.86</v>
      </c>
      <c r="T41" s="25">
        <v>16660.86</v>
      </c>
      <c r="U41" s="25">
        <v>16660.86</v>
      </c>
      <c r="V41" s="25">
        <v>16660.86</v>
      </c>
      <c r="W41" s="25"/>
      <c r="X41" s="25"/>
      <c r="Y41" s="25"/>
      <c r="Z41" s="25"/>
      <c r="AA41" s="25"/>
      <c r="AB41" s="25"/>
      <c r="AC41" s="25"/>
      <c r="AD41" s="25"/>
      <c r="AE41" s="25">
        <v>16660.86</v>
      </c>
      <c r="AF41" s="25">
        <v>16660.86</v>
      </c>
      <c r="AG41" s="25">
        <v>16660.86</v>
      </c>
      <c r="AH41" s="25">
        <v>16660.86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9">
        <f t="shared" si="5"/>
        <v>66643.44</v>
      </c>
      <c r="AU41" s="9">
        <f t="shared" ref="AU41:AU42" si="6">AH41*12</f>
        <v>199930.32</v>
      </c>
      <c r="AV41" s="26">
        <f t="shared" ref="AV41:AV42" si="7">AU41/365/K41</f>
        <v>9.4980804815304829</v>
      </c>
    </row>
    <row r="42" spans="1:48" s="9" customFormat="1" ht="16.5" x14ac:dyDescent="0.15">
      <c r="A42" s="9">
        <v>40</v>
      </c>
      <c r="B42" s="9" t="s">
        <v>34</v>
      </c>
      <c r="C42" s="15" t="s">
        <v>164</v>
      </c>
      <c r="D42" s="15" t="s">
        <v>165</v>
      </c>
      <c r="E42" s="9" t="s">
        <v>166</v>
      </c>
      <c r="F42" s="9" t="s">
        <v>37</v>
      </c>
      <c r="G42" s="9" t="s">
        <v>87</v>
      </c>
      <c r="H42" s="9" t="s">
        <v>39</v>
      </c>
      <c r="I42" s="9" t="s">
        <v>40</v>
      </c>
      <c r="J42" s="9" t="s">
        <v>47</v>
      </c>
      <c r="K42" s="9">
        <v>105</v>
      </c>
      <c r="L42" s="20">
        <v>43160</v>
      </c>
      <c r="M42" s="20">
        <v>44165</v>
      </c>
      <c r="N42" s="20">
        <v>44165</v>
      </c>
      <c r="O42" s="21">
        <f>R42*K42*10</f>
        <v>168525</v>
      </c>
      <c r="P42" s="20">
        <v>43525</v>
      </c>
      <c r="Q42" s="20">
        <v>43889</v>
      </c>
      <c r="R42" s="24">
        <v>160.5</v>
      </c>
      <c r="S42" s="25"/>
      <c r="T42" s="25"/>
      <c r="U42" s="25">
        <v>16852.5</v>
      </c>
      <c r="V42" s="25">
        <v>16852.5</v>
      </c>
      <c r="W42" s="25">
        <v>16852.5</v>
      </c>
      <c r="X42" s="25">
        <v>16852.5</v>
      </c>
      <c r="Y42" s="25">
        <v>16852.5</v>
      </c>
      <c r="Z42" s="25">
        <v>16852.5</v>
      </c>
      <c r="AA42" s="25">
        <v>16852.5</v>
      </c>
      <c r="AB42" s="25">
        <v>16852.5</v>
      </c>
      <c r="AC42" s="25">
        <v>16852.5</v>
      </c>
      <c r="AD42" s="25">
        <v>16852.5</v>
      </c>
      <c r="AE42" s="25">
        <v>0</v>
      </c>
      <c r="AF42" s="25">
        <v>0</v>
      </c>
      <c r="AG42" s="25">
        <v>16852.5</v>
      </c>
      <c r="AH42" s="25">
        <v>16852.5</v>
      </c>
      <c r="AI42" s="25">
        <v>16852.5</v>
      </c>
      <c r="AJ42" s="25">
        <v>16852.5</v>
      </c>
      <c r="AK42" s="25">
        <v>16852.5</v>
      </c>
      <c r="AL42" s="25">
        <v>16852.5</v>
      </c>
      <c r="AM42" s="25">
        <v>16852.5</v>
      </c>
      <c r="AN42" s="25">
        <v>16852.5</v>
      </c>
      <c r="AO42" s="25">
        <v>16852.5</v>
      </c>
      <c r="AP42" s="25">
        <v>16852.5</v>
      </c>
      <c r="AQ42" s="9">
        <f t="shared" si="5"/>
        <v>168525</v>
      </c>
      <c r="AU42" s="9">
        <f t="shared" si="6"/>
        <v>202230</v>
      </c>
      <c r="AV42" s="26">
        <f t="shared" si="7"/>
        <v>5.2767123287671236</v>
      </c>
    </row>
    <row r="43" spans="1:48" s="9" customFormat="1" ht="16.5" hidden="1" x14ac:dyDescent="0.15">
      <c r="A43" s="9">
        <v>41</v>
      </c>
      <c r="B43" s="9" t="s">
        <v>42</v>
      </c>
      <c r="C43" s="15" t="s">
        <v>167</v>
      </c>
      <c r="D43" s="15" t="s">
        <v>168</v>
      </c>
      <c r="E43" s="9">
        <v>2075</v>
      </c>
      <c r="F43" s="16" t="s">
        <v>57</v>
      </c>
      <c r="G43" s="9" t="s">
        <v>87</v>
      </c>
      <c r="H43" s="9" t="s">
        <v>39</v>
      </c>
      <c r="I43" s="9" t="s">
        <v>40</v>
      </c>
      <c r="J43" s="9" t="s">
        <v>41</v>
      </c>
      <c r="K43" s="9">
        <v>109.02</v>
      </c>
      <c r="L43" s="20">
        <v>42637</v>
      </c>
      <c r="M43" s="20">
        <v>43639</v>
      </c>
      <c r="N43" s="20">
        <v>43639</v>
      </c>
      <c r="O43" s="21"/>
      <c r="P43" s="20">
        <v>43367</v>
      </c>
      <c r="Q43" s="20">
        <v>43639</v>
      </c>
      <c r="R43" s="24">
        <v>274.78003999999999</v>
      </c>
      <c r="S43" s="25">
        <v>29956.52</v>
      </c>
      <c r="T43" s="25">
        <v>29956.52</v>
      </c>
      <c r="U43" s="25">
        <v>29956.52</v>
      </c>
      <c r="V43" s="25">
        <v>29956.52</v>
      </c>
      <c r="W43" s="25">
        <v>29956.52</v>
      </c>
      <c r="X43" s="25">
        <v>22966.67</v>
      </c>
      <c r="Y43" s="25"/>
      <c r="Z43" s="25"/>
      <c r="AA43" s="25"/>
      <c r="AB43" s="25"/>
      <c r="AC43" s="25"/>
      <c r="AD43" s="25"/>
      <c r="AE43" s="25">
        <v>29956.52</v>
      </c>
      <c r="AF43" s="25">
        <v>29956.52</v>
      </c>
      <c r="AG43" s="25">
        <v>29956.52</v>
      </c>
      <c r="AH43" s="25">
        <v>29956.52</v>
      </c>
      <c r="AI43" s="25">
        <v>29956.52</v>
      </c>
      <c r="AJ43" s="25">
        <v>22966.67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9">
        <f t="shared" si="5"/>
        <v>172749.27000000002</v>
      </c>
    </row>
    <row r="44" spans="1:48" s="9" customFormat="1" ht="16.5" hidden="1" x14ac:dyDescent="0.15">
      <c r="A44" s="9">
        <v>42</v>
      </c>
      <c r="B44" s="9" t="s">
        <v>42</v>
      </c>
      <c r="C44" s="15" t="s">
        <v>169</v>
      </c>
      <c r="D44" s="17" t="s">
        <v>170</v>
      </c>
      <c r="E44" s="9" t="s">
        <v>171</v>
      </c>
      <c r="F44" s="9" t="s">
        <v>37</v>
      </c>
      <c r="G44" s="9" t="s">
        <v>87</v>
      </c>
      <c r="H44" s="9" t="s">
        <v>39</v>
      </c>
      <c r="I44" s="9" t="s">
        <v>40</v>
      </c>
      <c r="J44" s="9" t="s">
        <v>53</v>
      </c>
      <c r="K44" s="9">
        <v>274.81</v>
      </c>
      <c r="L44" s="20">
        <v>42637</v>
      </c>
      <c r="M44" s="20">
        <v>43639</v>
      </c>
      <c r="N44" s="20">
        <v>43639</v>
      </c>
      <c r="O44" s="21"/>
      <c r="P44" s="20">
        <v>43367</v>
      </c>
      <c r="Q44" s="20">
        <v>43639</v>
      </c>
      <c r="R44" s="24">
        <v>223.259997</v>
      </c>
      <c r="S44" s="25">
        <v>61354.080000000002</v>
      </c>
      <c r="T44" s="25">
        <v>61354.080000000002</v>
      </c>
      <c r="U44" s="25">
        <v>61354.080000000002</v>
      </c>
      <c r="V44" s="25">
        <v>61354.080000000002</v>
      </c>
      <c r="W44" s="25">
        <v>61354.080000000002</v>
      </c>
      <c r="X44" s="25">
        <v>47038.13</v>
      </c>
      <c r="Y44" s="25"/>
      <c r="Z44" s="25"/>
      <c r="AA44" s="25"/>
      <c r="AB44" s="25"/>
      <c r="AC44" s="25"/>
      <c r="AD44" s="25"/>
      <c r="AE44" s="25">
        <v>61354.080000000002</v>
      </c>
      <c r="AF44" s="25">
        <v>61354.080000000002</v>
      </c>
      <c r="AG44" s="25">
        <v>61354.080000000002</v>
      </c>
      <c r="AH44" s="25">
        <v>61354.080000000002</v>
      </c>
      <c r="AI44" s="25">
        <v>61354.080000000002</v>
      </c>
      <c r="AJ44" s="25">
        <v>47038.13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9">
        <f t="shared" si="5"/>
        <v>353808.53</v>
      </c>
      <c r="AR44" s="9">
        <f>AE44*4</f>
        <v>245416.32000000001</v>
      </c>
      <c r="AS44" s="26">
        <f>AR44/365/K44</f>
        <v>2.4466849075799817</v>
      </c>
    </row>
    <row r="45" spans="1:48" s="9" customFormat="1" ht="16.5" hidden="1" x14ac:dyDescent="0.15">
      <c r="A45" s="9">
        <v>43</v>
      </c>
      <c r="B45" s="9" t="s">
        <v>34</v>
      </c>
      <c r="C45" s="15" t="s">
        <v>172</v>
      </c>
      <c r="D45" s="15" t="s">
        <v>173</v>
      </c>
      <c r="E45" s="9" t="s">
        <v>174</v>
      </c>
      <c r="F45" s="9" t="s">
        <v>175</v>
      </c>
      <c r="G45" s="9" t="s">
        <v>87</v>
      </c>
      <c r="H45" s="9" t="s">
        <v>46</v>
      </c>
      <c r="I45" s="22" t="s">
        <v>102</v>
      </c>
      <c r="J45" s="9" t="s">
        <v>64</v>
      </c>
      <c r="K45" s="9">
        <v>1342.53</v>
      </c>
      <c r="L45" s="20">
        <v>42637</v>
      </c>
      <c r="M45" s="20">
        <v>45558</v>
      </c>
      <c r="N45" s="20">
        <v>45558</v>
      </c>
      <c r="O45" s="21"/>
      <c r="P45" s="20">
        <v>43367</v>
      </c>
      <c r="Q45" s="20">
        <v>43731</v>
      </c>
      <c r="R45" s="24">
        <v>89.249998000000005</v>
      </c>
      <c r="S45" s="25">
        <v>119820.8</v>
      </c>
      <c r="T45" s="25">
        <v>119820.8</v>
      </c>
      <c r="U45" s="25">
        <v>119820.8</v>
      </c>
      <c r="V45" s="25">
        <v>119820.8</v>
      </c>
      <c r="W45" s="25">
        <v>119820.8</v>
      </c>
      <c r="X45" s="25">
        <v>119820.8</v>
      </c>
      <c r="Y45" s="25">
        <v>119820.8</v>
      </c>
      <c r="Z45" s="25">
        <v>119820.8</v>
      </c>
      <c r="AA45" s="25">
        <v>121217.93</v>
      </c>
      <c r="AB45" s="25">
        <v>125808.49</v>
      </c>
      <c r="AC45" s="25">
        <v>125808.49</v>
      </c>
      <c r="AD45" s="25">
        <v>125808.49</v>
      </c>
      <c r="AE45" s="25">
        <v>119820.8</v>
      </c>
      <c r="AF45" s="25">
        <v>119820.8</v>
      </c>
      <c r="AG45" s="25">
        <v>119820.8</v>
      </c>
      <c r="AH45" s="25">
        <v>99850.666249999995</v>
      </c>
      <c r="AI45" s="25">
        <v>99850.666249999995</v>
      </c>
      <c r="AJ45" s="25">
        <v>119820.8</v>
      </c>
      <c r="AK45" s="25">
        <v>119820.8</v>
      </c>
      <c r="AL45" s="25">
        <v>119820.8</v>
      </c>
      <c r="AM45" s="25">
        <v>121217.93</v>
      </c>
      <c r="AN45" s="25">
        <v>125808.49</v>
      </c>
      <c r="AO45" s="25">
        <v>125808.49</v>
      </c>
      <c r="AP45" s="25">
        <v>125808.49</v>
      </c>
      <c r="AQ45" s="9">
        <f t="shared" si="5"/>
        <v>1417269.5325000002</v>
      </c>
    </row>
    <row r="46" spans="1:48" s="9" customFormat="1" ht="16.5" hidden="1" x14ac:dyDescent="0.15">
      <c r="A46" s="9">
        <v>44</v>
      </c>
      <c r="B46" s="9" t="s">
        <v>42</v>
      </c>
      <c r="C46" s="15" t="s">
        <v>176</v>
      </c>
      <c r="D46" s="15" t="s">
        <v>177</v>
      </c>
      <c r="E46" s="9" t="s">
        <v>178</v>
      </c>
      <c r="F46" s="9" t="s">
        <v>37</v>
      </c>
      <c r="G46" s="9" t="s">
        <v>87</v>
      </c>
      <c r="H46" s="9" t="s">
        <v>179</v>
      </c>
      <c r="I46" s="9" t="s">
        <v>40</v>
      </c>
      <c r="J46" s="9" t="s">
        <v>41</v>
      </c>
      <c r="K46" s="9">
        <v>96.37</v>
      </c>
      <c r="L46" s="20">
        <v>42637</v>
      </c>
      <c r="M46" s="20">
        <v>43639</v>
      </c>
      <c r="N46" s="20">
        <v>43639</v>
      </c>
      <c r="O46" s="21"/>
      <c r="P46" s="20">
        <v>43367</v>
      </c>
      <c r="Q46" s="20">
        <v>43639</v>
      </c>
      <c r="R46" s="24">
        <v>257.60257300000001</v>
      </c>
      <c r="S46" s="25">
        <v>24825.16</v>
      </c>
      <c r="T46" s="25">
        <v>24825.16</v>
      </c>
      <c r="U46" s="25">
        <v>24825.16</v>
      </c>
      <c r="V46" s="25">
        <v>24825.16</v>
      </c>
      <c r="W46" s="25">
        <v>24825.16</v>
      </c>
      <c r="X46" s="25">
        <v>19032.62</v>
      </c>
      <c r="Y46" s="25"/>
      <c r="Z46" s="25"/>
      <c r="AA46" s="25"/>
      <c r="AB46" s="25"/>
      <c r="AC46" s="25"/>
      <c r="AD46" s="25"/>
      <c r="AE46" s="25">
        <v>24825.16</v>
      </c>
      <c r="AF46" s="25">
        <v>24825.16</v>
      </c>
      <c r="AG46" s="25">
        <v>24825.16</v>
      </c>
      <c r="AH46" s="25">
        <v>24825.16</v>
      </c>
      <c r="AI46" s="25">
        <v>24825.16</v>
      </c>
      <c r="AJ46" s="25">
        <v>19032.62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9">
        <f t="shared" si="5"/>
        <v>143158.42000000001</v>
      </c>
    </row>
    <row r="47" spans="1:48" s="9" customFormat="1" ht="16.5" hidden="1" x14ac:dyDescent="0.15">
      <c r="A47" s="9">
        <v>45</v>
      </c>
      <c r="B47" s="9" t="s">
        <v>42</v>
      </c>
      <c r="C47" s="15" t="s">
        <v>84</v>
      </c>
      <c r="D47" s="15" t="s">
        <v>180</v>
      </c>
      <c r="E47" s="9" t="s">
        <v>181</v>
      </c>
      <c r="F47" s="9" t="s">
        <v>37</v>
      </c>
      <c r="G47" s="9" t="s">
        <v>87</v>
      </c>
      <c r="H47" s="9" t="s">
        <v>39</v>
      </c>
      <c r="I47" s="9" t="s">
        <v>40</v>
      </c>
      <c r="J47" s="9" t="s">
        <v>41</v>
      </c>
      <c r="K47" s="9">
        <v>167.49</v>
      </c>
      <c r="L47" s="20">
        <v>42826</v>
      </c>
      <c r="M47" s="20">
        <v>43639</v>
      </c>
      <c r="N47" s="20">
        <v>43639</v>
      </c>
      <c r="O47" s="21"/>
      <c r="P47" s="20">
        <v>43556</v>
      </c>
      <c r="Q47" s="20">
        <v>43639</v>
      </c>
      <c r="R47" s="24">
        <v>263.33</v>
      </c>
      <c r="S47" s="25">
        <v>44105.14</v>
      </c>
      <c r="T47" s="25">
        <v>44105.14</v>
      </c>
      <c r="U47" s="25">
        <v>44105.14</v>
      </c>
      <c r="V47" s="25">
        <v>44105.14</v>
      </c>
      <c r="W47" s="25">
        <v>44105.14</v>
      </c>
      <c r="X47" s="25">
        <v>33813.94</v>
      </c>
      <c r="Y47" s="25"/>
      <c r="Z47" s="25"/>
      <c r="AA47" s="25"/>
      <c r="AB47" s="25"/>
      <c r="AC47" s="25"/>
      <c r="AD47" s="25"/>
      <c r="AE47" s="25">
        <v>44105.14</v>
      </c>
      <c r="AF47" s="25">
        <v>44105.14</v>
      </c>
      <c r="AG47" s="25">
        <v>44105.14</v>
      </c>
      <c r="AH47" s="25">
        <v>44105.14</v>
      </c>
      <c r="AI47" s="25">
        <v>44105.14</v>
      </c>
      <c r="AJ47" s="25">
        <v>33813.94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9">
        <f t="shared" si="5"/>
        <v>254339.64</v>
      </c>
    </row>
    <row r="48" spans="1:48" s="9" customFormat="1" ht="16.5" hidden="1" x14ac:dyDescent="0.15">
      <c r="A48" s="9">
        <v>46</v>
      </c>
      <c r="B48" s="9" t="s">
        <v>34</v>
      </c>
      <c r="C48" s="15" t="s">
        <v>72</v>
      </c>
      <c r="D48" s="15" t="s">
        <v>182</v>
      </c>
      <c r="E48" s="9" t="s">
        <v>183</v>
      </c>
      <c r="F48" s="9" t="s">
        <v>37</v>
      </c>
      <c r="G48" s="9" t="s">
        <v>87</v>
      </c>
      <c r="H48" s="9" t="s">
        <v>58</v>
      </c>
      <c r="I48" s="9" t="s">
        <v>40</v>
      </c>
      <c r="J48" s="9" t="s">
        <v>53</v>
      </c>
      <c r="K48" s="9">
        <v>192.64</v>
      </c>
      <c r="L48" s="20">
        <v>42637</v>
      </c>
      <c r="M48" s="20">
        <v>44462</v>
      </c>
      <c r="N48" s="20">
        <v>44462</v>
      </c>
      <c r="O48" s="21"/>
      <c r="P48" s="20">
        <v>43367</v>
      </c>
      <c r="Q48" s="20">
        <v>43731</v>
      </c>
      <c r="R48" s="26">
        <v>206.079993</v>
      </c>
      <c r="S48" s="25">
        <v>39699.25</v>
      </c>
      <c r="T48" s="25">
        <v>39699.25</v>
      </c>
      <c r="U48" s="25">
        <v>39699.25</v>
      </c>
      <c r="V48" s="25">
        <v>39699.25</v>
      </c>
      <c r="W48" s="25">
        <v>39699.25</v>
      </c>
      <c r="X48" s="25">
        <v>39699.25</v>
      </c>
      <c r="Y48" s="25">
        <v>39699.25</v>
      </c>
      <c r="Z48" s="25">
        <v>39699.25</v>
      </c>
      <c r="AA48" s="25">
        <v>40810.85</v>
      </c>
      <c r="AB48" s="25">
        <v>44463.24</v>
      </c>
      <c r="AC48" s="25">
        <v>44463.24</v>
      </c>
      <c r="AD48" s="25">
        <v>44463.24</v>
      </c>
      <c r="AE48" s="25">
        <v>39699.25</v>
      </c>
      <c r="AF48" s="25">
        <v>39699.25</v>
      </c>
      <c r="AG48" s="25">
        <v>39699.25</v>
      </c>
      <c r="AH48" s="25">
        <v>39699.25</v>
      </c>
      <c r="AI48" s="25">
        <v>39699.25</v>
      </c>
      <c r="AJ48" s="25">
        <v>39699.25</v>
      </c>
      <c r="AK48" s="25">
        <v>39699.25</v>
      </c>
      <c r="AL48" s="25">
        <v>39699.25</v>
      </c>
      <c r="AM48" s="25">
        <v>40810.85</v>
      </c>
      <c r="AN48" s="25">
        <v>44463.24</v>
      </c>
      <c r="AO48" s="25">
        <v>44463.24</v>
      </c>
      <c r="AP48" s="25">
        <v>44463.24</v>
      </c>
      <c r="AQ48" s="9">
        <f t="shared" si="5"/>
        <v>491794.56999999995</v>
      </c>
      <c r="AR48" s="9">
        <f t="shared" ref="AR48:AR49" si="8">AE48*4</f>
        <v>158797</v>
      </c>
      <c r="AS48" s="26">
        <f t="shared" ref="AS48:AS49" si="9">AR48/365/K48</f>
        <v>2.258410890638511</v>
      </c>
    </row>
    <row r="49" spans="1:48" s="9" customFormat="1" ht="16.5" hidden="1" x14ac:dyDescent="0.15">
      <c r="A49" s="9">
        <v>47</v>
      </c>
      <c r="B49" s="9" t="s">
        <v>42</v>
      </c>
      <c r="C49" s="15" t="s">
        <v>184</v>
      </c>
      <c r="D49" s="15" t="s">
        <v>185</v>
      </c>
      <c r="E49" s="9" t="s">
        <v>186</v>
      </c>
      <c r="F49" s="9" t="s">
        <v>37</v>
      </c>
      <c r="G49" s="9" t="s">
        <v>87</v>
      </c>
      <c r="H49" s="9" t="s">
        <v>39</v>
      </c>
      <c r="I49" s="9" t="s">
        <v>40</v>
      </c>
      <c r="J49" s="9" t="s">
        <v>53</v>
      </c>
      <c r="K49" s="9">
        <v>138.22</v>
      </c>
      <c r="L49" s="20">
        <v>42637</v>
      </c>
      <c r="M49" s="20">
        <v>43639</v>
      </c>
      <c r="N49" s="20">
        <v>43639</v>
      </c>
      <c r="O49" s="21"/>
      <c r="P49" s="20">
        <v>43367</v>
      </c>
      <c r="Q49" s="20">
        <v>43639</v>
      </c>
      <c r="R49" s="24">
        <v>297.67001800000003</v>
      </c>
      <c r="S49" s="25">
        <v>41143.949999999997</v>
      </c>
      <c r="T49" s="25">
        <v>41143.949999999997</v>
      </c>
      <c r="U49" s="25">
        <v>41143.949999999997</v>
      </c>
      <c r="V49" s="25">
        <v>41143.949999999997</v>
      </c>
      <c r="W49" s="25">
        <v>41143.949999999997</v>
      </c>
      <c r="X49" s="25">
        <v>31543.69</v>
      </c>
      <c r="Y49" s="25"/>
      <c r="Z49" s="25"/>
      <c r="AA49" s="25"/>
      <c r="AB49" s="25"/>
      <c r="AC49" s="25"/>
      <c r="AD49" s="25"/>
      <c r="AE49" s="25">
        <v>41143.949999999997</v>
      </c>
      <c r="AF49" s="25">
        <v>41143.949999999997</v>
      </c>
      <c r="AG49" s="25">
        <v>41143.949999999997</v>
      </c>
      <c r="AH49" s="25">
        <v>41143.949999999997</v>
      </c>
      <c r="AI49" s="25">
        <v>41143.949999999997</v>
      </c>
      <c r="AJ49" s="25">
        <v>31543.69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9">
        <f t="shared" si="5"/>
        <v>237263.44</v>
      </c>
      <c r="AR49" s="9">
        <f t="shared" si="8"/>
        <v>164575.79999999999</v>
      </c>
      <c r="AS49" s="26">
        <f t="shared" si="9"/>
        <v>3.2621371924448415</v>
      </c>
    </row>
    <row r="50" spans="1:48" s="9" customFormat="1" ht="16.5" hidden="1" x14ac:dyDescent="0.15">
      <c r="A50" s="9">
        <v>48</v>
      </c>
      <c r="B50" s="9" t="s">
        <v>42</v>
      </c>
      <c r="C50" s="15" t="s">
        <v>157</v>
      </c>
      <c r="D50" s="15" t="s">
        <v>187</v>
      </c>
      <c r="E50" s="9" t="s">
        <v>188</v>
      </c>
      <c r="F50" s="9" t="s">
        <v>37</v>
      </c>
      <c r="G50" s="9" t="s">
        <v>87</v>
      </c>
      <c r="H50" s="9" t="s">
        <v>46</v>
      </c>
      <c r="I50" s="9" t="s">
        <v>102</v>
      </c>
      <c r="J50" s="9" t="s">
        <v>64</v>
      </c>
      <c r="K50" s="9">
        <v>194.16</v>
      </c>
      <c r="L50" s="20">
        <v>42637</v>
      </c>
      <c r="M50" s="20">
        <v>43639</v>
      </c>
      <c r="N50" s="20">
        <v>43639</v>
      </c>
      <c r="O50" s="21"/>
      <c r="P50" s="20">
        <v>43367</v>
      </c>
      <c r="Q50" s="20">
        <v>43639</v>
      </c>
      <c r="R50" s="24">
        <v>209.47502</v>
      </c>
      <c r="S50" s="25">
        <v>40671.67</v>
      </c>
      <c r="T50" s="25">
        <v>40671.67</v>
      </c>
      <c r="U50" s="25">
        <v>40671.67</v>
      </c>
      <c r="V50" s="25">
        <v>40671.67</v>
      </c>
      <c r="W50" s="25">
        <v>40671.67</v>
      </c>
      <c r="X50" s="25">
        <v>31181.61</v>
      </c>
      <c r="Y50" s="25"/>
      <c r="Z50" s="25"/>
      <c r="AA50" s="25"/>
      <c r="AB50" s="25"/>
      <c r="AC50" s="25"/>
      <c r="AD50" s="25"/>
      <c r="AE50" s="25">
        <v>40671.67</v>
      </c>
      <c r="AF50" s="25">
        <v>40671.67</v>
      </c>
      <c r="AG50" s="25">
        <v>40671.67</v>
      </c>
      <c r="AH50" s="25">
        <v>40671.67</v>
      </c>
      <c r="AI50" s="25">
        <v>40671.67</v>
      </c>
      <c r="AJ50" s="25">
        <v>31181.61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9">
        <f t="shared" si="5"/>
        <v>234539.95999999996</v>
      </c>
    </row>
    <row r="51" spans="1:48" s="9" customFormat="1" ht="16.5" hidden="1" x14ac:dyDescent="0.15">
      <c r="A51" s="9">
        <v>49</v>
      </c>
      <c r="B51" s="9" t="s">
        <v>42</v>
      </c>
      <c r="C51" s="15" t="s">
        <v>189</v>
      </c>
      <c r="D51" s="15" t="s">
        <v>190</v>
      </c>
      <c r="E51" s="9" t="s">
        <v>191</v>
      </c>
      <c r="F51" s="9" t="s">
        <v>37</v>
      </c>
      <c r="G51" s="9" t="s">
        <v>87</v>
      </c>
      <c r="H51" s="9" t="s">
        <v>39</v>
      </c>
      <c r="I51" s="22" t="s">
        <v>40</v>
      </c>
      <c r="J51" s="9" t="s">
        <v>53</v>
      </c>
      <c r="K51" s="9">
        <v>132.38999999999999</v>
      </c>
      <c r="L51" s="20">
        <v>42637</v>
      </c>
      <c r="M51" s="20">
        <v>43639</v>
      </c>
      <c r="N51" s="20">
        <v>43639</v>
      </c>
      <c r="O51" s="21"/>
      <c r="P51" s="20">
        <v>43367</v>
      </c>
      <c r="Q51" s="20">
        <v>43639</v>
      </c>
      <c r="R51" s="24">
        <v>297.673993</v>
      </c>
      <c r="S51" s="25">
        <v>39409.06</v>
      </c>
      <c r="T51" s="25">
        <v>39409.06</v>
      </c>
      <c r="U51" s="25">
        <v>39409.06</v>
      </c>
      <c r="V51" s="25">
        <v>39409.06</v>
      </c>
      <c r="W51" s="25">
        <v>39409.06</v>
      </c>
      <c r="X51" s="25">
        <v>30213.61</v>
      </c>
      <c r="Y51" s="25"/>
      <c r="Z51" s="25"/>
      <c r="AA51" s="25"/>
      <c r="AB51" s="25"/>
      <c r="AC51" s="25"/>
      <c r="AD51" s="25"/>
      <c r="AE51" s="25">
        <v>39409.06</v>
      </c>
      <c r="AF51" s="25">
        <v>39409.06</v>
      </c>
      <c r="AG51" s="25">
        <v>39409.06</v>
      </c>
      <c r="AH51" s="25">
        <v>39409.06</v>
      </c>
      <c r="AI51" s="25">
        <v>39409.06</v>
      </c>
      <c r="AJ51" s="25">
        <v>30213.61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9">
        <f t="shared" ref="AQ51:AQ114" si="10">SUM(AE51:AP51)</f>
        <v>227258.90999999997</v>
      </c>
      <c r="AR51" s="9">
        <f>AE51*4</f>
        <v>157636.24</v>
      </c>
      <c r="AS51" s="26">
        <f>AR51/365/K51</f>
        <v>3.2621807507292178</v>
      </c>
    </row>
    <row r="52" spans="1:48" s="9" customFormat="1" ht="16.5" hidden="1" x14ac:dyDescent="0.15">
      <c r="A52" s="9">
        <v>50</v>
      </c>
      <c r="B52" s="9" t="s">
        <v>34</v>
      </c>
      <c r="C52" s="15" t="s">
        <v>192</v>
      </c>
      <c r="D52" s="15" t="s">
        <v>193</v>
      </c>
      <c r="E52" s="9" t="s">
        <v>194</v>
      </c>
      <c r="F52" s="9" t="s">
        <v>37</v>
      </c>
      <c r="G52" s="9" t="s">
        <v>87</v>
      </c>
      <c r="H52" s="9" t="s">
        <v>46</v>
      </c>
      <c r="I52" s="9" t="s">
        <v>40</v>
      </c>
      <c r="J52" s="9" t="s">
        <v>41</v>
      </c>
      <c r="K52" s="9">
        <v>27.8</v>
      </c>
      <c r="L52" s="20">
        <v>43466</v>
      </c>
      <c r="M52" s="20">
        <v>43799</v>
      </c>
      <c r="N52" s="20">
        <v>43799</v>
      </c>
      <c r="O52" s="20"/>
      <c r="P52" s="20">
        <v>43466</v>
      </c>
      <c r="Q52" s="20">
        <v>43799</v>
      </c>
      <c r="R52" s="24">
        <v>420</v>
      </c>
      <c r="S52" s="25">
        <v>11676</v>
      </c>
      <c r="T52" s="25">
        <v>11676</v>
      </c>
      <c r="U52" s="25">
        <v>11676</v>
      </c>
      <c r="V52" s="25">
        <v>11676</v>
      </c>
      <c r="W52" s="25">
        <v>11676</v>
      </c>
      <c r="X52" s="25">
        <v>11676</v>
      </c>
      <c r="Y52" s="25">
        <v>11676</v>
      </c>
      <c r="Z52" s="25">
        <v>11676</v>
      </c>
      <c r="AA52" s="25">
        <v>11676</v>
      </c>
      <c r="AB52" s="25">
        <v>11676</v>
      </c>
      <c r="AC52" s="25">
        <v>11676</v>
      </c>
      <c r="AD52" s="25"/>
      <c r="AE52" s="25">
        <v>11676</v>
      </c>
      <c r="AF52" s="25">
        <v>11676</v>
      </c>
      <c r="AG52" s="25">
        <v>11676</v>
      </c>
      <c r="AH52" s="25">
        <v>11676</v>
      </c>
      <c r="AI52" s="25">
        <v>11676</v>
      </c>
      <c r="AJ52" s="25">
        <v>11676</v>
      </c>
      <c r="AK52" s="25">
        <v>11676</v>
      </c>
      <c r="AL52" s="25">
        <v>11676</v>
      </c>
      <c r="AM52" s="25">
        <v>11676</v>
      </c>
      <c r="AN52" s="25">
        <v>11676</v>
      </c>
      <c r="AO52" s="25">
        <v>11676</v>
      </c>
      <c r="AP52" s="25">
        <v>0</v>
      </c>
      <c r="AQ52" s="9">
        <f t="shared" si="10"/>
        <v>128436</v>
      </c>
    </row>
    <row r="53" spans="1:48" s="9" customFormat="1" ht="16.5" hidden="1" x14ac:dyDescent="0.15">
      <c r="A53" s="9">
        <v>51</v>
      </c>
      <c r="B53" s="9" t="s">
        <v>42</v>
      </c>
      <c r="C53" s="15" t="s">
        <v>195</v>
      </c>
      <c r="D53" s="15" t="s">
        <v>196</v>
      </c>
      <c r="E53" s="9" t="s">
        <v>197</v>
      </c>
      <c r="F53" s="9" t="s">
        <v>37</v>
      </c>
      <c r="G53" s="9" t="s">
        <v>87</v>
      </c>
      <c r="H53" s="9" t="s">
        <v>46</v>
      </c>
      <c r="I53" s="9" t="s">
        <v>40</v>
      </c>
      <c r="J53" s="9" t="s">
        <v>64</v>
      </c>
      <c r="K53" s="9">
        <v>183.6</v>
      </c>
      <c r="L53" s="20">
        <v>42637</v>
      </c>
      <c r="M53" s="20">
        <v>43639</v>
      </c>
      <c r="N53" s="20">
        <v>43639</v>
      </c>
      <c r="O53" s="21"/>
      <c r="P53" s="20">
        <v>43367</v>
      </c>
      <c r="Q53" s="20">
        <v>43639</v>
      </c>
      <c r="R53" s="24">
        <v>220.5</v>
      </c>
      <c r="S53" s="25">
        <v>40483.800000000003</v>
      </c>
      <c r="T53" s="25">
        <v>40483.800000000003</v>
      </c>
      <c r="U53" s="25">
        <v>40483.800000000003</v>
      </c>
      <c r="V53" s="25">
        <v>40483.800000000003</v>
      </c>
      <c r="W53" s="25">
        <v>40483.800000000003</v>
      </c>
      <c r="X53" s="25">
        <v>31037.58</v>
      </c>
      <c r="Y53" s="25"/>
      <c r="Z53" s="25"/>
      <c r="AA53" s="25"/>
      <c r="AB53" s="25"/>
      <c r="AC53" s="25"/>
      <c r="AD53" s="25"/>
      <c r="AE53" s="25">
        <v>40483.800000000003</v>
      </c>
      <c r="AF53" s="25">
        <v>40483.800000000003</v>
      </c>
      <c r="AG53" s="25">
        <v>40483.800000000003</v>
      </c>
      <c r="AH53" s="25">
        <v>40483.800000000003</v>
      </c>
      <c r="AI53" s="25">
        <v>40483.800000000003</v>
      </c>
      <c r="AJ53" s="25">
        <v>31037.58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9">
        <f t="shared" si="10"/>
        <v>233456.58000000002</v>
      </c>
    </row>
    <row r="54" spans="1:48" s="9" customFormat="1" ht="16.5" hidden="1" x14ac:dyDescent="0.15">
      <c r="A54" s="9">
        <v>52</v>
      </c>
      <c r="B54" s="16" t="s">
        <v>42</v>
      </c>
      <c r="C54" s="15" t="s">
        <v>198</v>
      </c>
      <c r="D54" s="15" t="s">
        <v>199</v>
      </c>
      <c r="E54" s="9" t="s">
        <v>200</v>
      </c>
      <c r="F54" s="9" t="s">
        <v>37</v>
      </c>
      <c r="G54" s="9" t="s">
        <v>87</v>
      </c>
      <c r="H54" s="9" t="s">
        <v>58</v>
      </c>
      <c r="I54" s="9" t="s">
        <v>40</v>
      </c>
      <c r="J54" s="9" t="s">
        <v>53</v>
      </c>
      <c r="K54" s="9">
        <v>193.78</v>
      </c>
      <c r="L54" s="20">
        <v>42826</v>
      </c>
      <c r="M54" s="20">
        <v>43639</v>
      </c>
      <c r="N54" s="20">
        <v>43585</v>
      </c>
      <c r="O54" s="21"/>
      <c r="P54" s="20">
        <v>43556</v>
      </c>
      <c r="Q54" s="20">
        <v>43639</v>
      </c>
      <c r="R54" s="24">
        <v>234.7</v>
      </c>
      <c r="S54" s="25">
        <v>45480.17</v>
      </c>
      <c r="T54" s="25">
        <v>45480.17</v>
      </c>
      <c r="U54" s="25">
        <v>45480.17</v>
      </c>
      <c r="V54" s="25">
        <v>45480.17</v>
      </c>
      <c r="W54" s="25"/>
      <c r="X54" s="25"/>
      <c r="Y54" s="25"/>
      <c r="Z54" s="25"/>
      <c r="AA54" s="25"/>
      <c r="AB54" s="25"/>
      <c r="AC54" s="25"/>
      <c r="AD54" s="25"/>
      <c r="AE54" s="25">
        <v>45480.17</v>
      </c>
      <c r="AF54" s="25">
        <v>45480.17</v>
      </c>
      <c r="AG54" s="25">
        <v>45480.17</v>
      </c>
      <c r="AH54" s="25">
        <v>45480.17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9">
        <f t="shared" si="10"/>
        <v>181920.68</v>
      </c>
      <c r="AR54" s="9">
        <f>AE54*4</f>
        <v>181920.68</v>
      </c>
      <c r="AS54" s="26">
        <f>AR54/365/K54</f>
        <v>2.5720550207338642</v>
      </c>
    </row>
    <row r="55" spans="1:48" s="9" customFormat="1" ht="16.5" hidden="1" x14ac:dyDescent="0.15">
      <c r="A55" s="9">
        <v>53</v>
      </c>
      <c r="B55" s="9" t="s">
        <v>34</v>
      </c>
      <c r="C55" s="15" t="s">
        <v>201</v>
      </c>
      <c r="D55" s="15" t="s">
        <v>202</v>
      </c>
      <c r="E55" s="9" t="s">
        <v>203</v>
      </c>
      <c r="F55" s="9" t="s">
        <v>37</v>
      </c>
      <c r="G55" s="9" t="s">
        <v>87</v>
      </c>
      <c r="H55" s="9" t="s">
        <v>46</v>
      </c>
      <c r="I55" s="9" t="s">
        <v>102</v>
      </c>
      <c r="J55" s="9" t="s">
        <v>64</v>
      </c>
      <c r="K55" s="9">
        <v>84.04</v>
      </c>
      <c r="L55" s="20">
        <v>43070</v>
      </c>
      <c r="M55" s="20">
        <v>44074</v>
      </c>
      <c r="N55" s="20">
        <v>44074</v>
      </c>
      <c r="O55" s="21"/>
      <c r="P55" s="20">
        <v>43435</v>
      </c>
      <c r="Q55" s="20">
        <v>43799</v>
      </c>
      <c r="R55" s="24">
        <v>273</v>
      </c>
      <c r="S55" s="25">
        <v>22942.92</v>
      </c>
      <c r="T55" s="25">
        <v>22942.92</v>
      </c>
      <c r="U55" s="25">
        <v>22942.92</v>
      </c>
      <c r="V55" s="25">
        <v>22942.92</v>
      </c>
      <c r="W55" s="25">
        <v>22942.92</v>
      </c>
      <c r="X55" s="25">
        <v>22942.92</v>
      </c>
      <c r="Y55" s="25">
        <v>22942.92</v>
      </c>
      <c r="Z55" s="25">
        <v>22942.92</v>
      </c>
      <c r="AA55" s="25">
        <v>22942.92</v>
      </c>
      <c r="AB55" s="25">
        <v>22942.92</v>
      </c>
      <c r="AC55" s="25">
        <v>22942.92</v>
      </c>
      <c r="AD55" s="25">
        <v>24090.07</v>
      </c>
      <c r="AE55" s="25">
        <v>22942.92</v>
      </c>
      <c r="AF55" s="25">
        <v>22942.92</v>
      </c>
      <c r="AG55" s="25">
        <v>22942.92</v>
      </c>
      <c r="AH55" s="25">
        <v>22942.92</v>
      </c>
      <c r="AI55" s="25">
        <v>22942.92</v>
      </c>
      <c r="AJ55" s="25">
        <v>22942.92</v>
      </c>
      <c r="AK55" s="25">
        <v>22942.92</v>
      </c>
      <c r="AL55" s="25">
        <v>22942.92</v>
      </c>
      <c r="AM55" s="25">
        <v>22942.92</v>
      </c>
      <c r="AN55" s="25">
        <v>22942.92</v>
      </c>
      <c r="AO55" s="25">
        <v>22942.92</v>
      </c>
      <c r="AP55" s="25">
        <v>24090.07</v>
      </c>
      <c r="AQ55" s="9">
        <f t="shared" si="10"/>
        <v>276462.18999999994</v>
      </c>
    </row>
    <row r="56" spans="1:48" s="9" customFormat="1" ht="16.5" hidden="1" x14ac:dyDescent="0.15">
      <c r="A56" s="9">
        <v>54</v>
      </c>
      <c r="B56" s="9" t="s">
        <v>42</v>
      </c>
      <c r="C56" s="15" t="s">
        <v>204</v>
      </c>
      <c r="D56" s="15" t="s">
        <v>205</v>
      </c>
      <c r="E56" s="9" t="s">
        <v>206</v>
      </c>
      <c r="F56" s="9" t="s">
        <v>37</v>
      </c>
      <c r="G56" s="9" t="s">
        <v>87</v>
      </c>
      <c r="H56" s="9" t="s">
        <v>58</v>
      </c>
      <c r="I56" s="9" t="s">
        <v>40</v>
      </c>
      <c r="J56" s="9" t="s">
        <v>53</v>
      </c>
      <c r="K56" s="9">
        <v>177.69</v>
      </c>
      <c r="L56" s="20">
        <v>42637</v>
      </c>
      <c r="M56" s="20">
        <v>43639</v>
      </c>
      <c r="N56" s="20">
        <v>43639</v>
      </c>
      <c r="O56" s="21"/>
      <c r="P56" s="20">
        <v>43367</v>
      </c>
      <c r="Q56" s="20">
        <v>43639</v>
      </c>
      <c r="R56" s="24">
        <v>280.50047799999999</v>
      </c>
      <c r="S56" s="25">
        <v>49842.13</v>
      </c>
      <c r="T56" s="25">
        <v>49842.13</v>
      </c>
      <c r="U56" s="25">
        <v>49842.13</v>
      </c>
      <c r="V56" s="25">
        <v>49842.13</v>
      </c>
      <c r="W56" s="25">
        <v>49842.13</v>
      </c>
      <c r="X56" s="25">
        <v>38212.300000000003</v>
      </c>
      <c r="Y56" s="25"/>
      <c r="Z56" s="25"/>
      <c r="AA56" s="25"/>
      <c r="AB56" s="25"/>
      <c r="AC56" s="25"/>
      <c r="AD56" s="25"/>
      <c r="AE56" s="25">
        <v>49842.13</v>
      </c>
      <c r="AF56" s="25">
        <v>49842.13</v>
      </c>
      <c r="AG56" s="25">
        <v>49842.13</v>
      </c>
      <c r="AH56" s="25">
        <v>49842.13</v>
      </c>
      <c r="AI56" s="25">
        <v>49842.13</v>
      </c>
      <c r="AJ56" s="25">
        <v>38212.300000000003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9">
        <f t="shared" si="10"/>
        <v>287422.95</v>
      </c>
      <c r="AR56" s="9">
        <f>AE56*4</f>
        <v>199368.52</v>
      </c>
      <c r="AS56" s="26">
        <f>AR56/365/K56</f>
        <v>3.073977845054146</v>
      </c>
    </row>
    <row r="57" spans="1:48" s="9" customFormat="1" ht="16.5" hidden="1" x14ac:dyDescent="0.15">
      <c r="A57" s="9">
        <v>55</v>
      </c>
      <c r="B57" s="9" t="s">
        <v>42</v>
      </c>
      <c r="C57" s="15" t="s">
        <v>204</v>
      </c>
      <c r="D57" s="15" t="s">
        <v>207</v>
      </c>
      <c r="E57" s="9" t="s">
        <v>208</v>
      </c>
      <c r="F57" s="9" t="s">
        <v>37</v>
      </c>
      <c r="G57" s="9" t="s">
        <v>87</v>
      </c>
      <c r="H57" s="9" t="s">
        <v>179</v>
      </c>
      <c r="I57" s="9" t="s">
        <v>40</v>
      </c>
      <c r="J57" s="9" t="s">
        <v>41</v>
      </c>
      <c r="K57" s="9">
        <v>110.76</v>
      </c>
      <c r="L57" s="20">
        <v>42637</v>
      </c>
      <c r="M57" s="20">
        <v>43639</v>
      </c>
      <c r="N57" s="20">
        <v>43639</v>
      </c>
      <c r="O57" s="21"/>
      <c r="P57" s="20">
        <v>43367</v>
      </c>
      <c r="Q57" s="20">
        <v>43639</v>
      </c>
      <c r="R57" s="24">
        <v>269.05001800000002</v>
      </c>
      <c r="S57" s="25">
        <v>29799.98</v>
      </c>
      <c r="T57" s="25">
        <v>29799.98</v>
      </c>
      <c r="U57" s="25">
        <v>29799.98</v>
      </c>
      <c r="V57" s="25">
        <v>29799.98</v>
      </c>
      <c r="W57" s="25">
        <v>29799.98</v>
      </c>
      <c r="X57" s="25">
        <v>22846.65</v>
      </c>
      <c r="Y57" s="25"/>
      <c r="Z57" s="25"/>
      <c r="AA57" s="25"/>
      <c r="AB57" s="25"/>
      <c r="AC57" s="25"/>
      <c r="AD57" s="25"/>
      <c r="AE57" s="25">
        <v>29799.98</v>
      </c>
      <c r="AF57" s="25">
        <v>29799.98</v>
      </c>
      <c r="AG57" s="25">
        <v>29799.98</v>
      </c>
      <c r="AH57" s="25">
        <v>29799.98</v>
      </c>
      <c r="AI57" s="25">
        <v>29799.98</v>
      </c>
      <c r="AJ57" s="25">
        <v>22846.65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9">
        <f t="shared" si="10"/>
        <v>171846.55</v>
      </c>
    </row>
    <row r="58" spans="1:48" s="9" customFormat="1" ht="16.5" hidden="1" x14ac:dyDescent="0.15">
      <c r="A58" s="9">
        <v>56</v>
      </c>
      <c r="B58" s="9" t="s">
        <v>42</v>
      </c>
      <c r="C58" s="17" t="s">
        <v>209</v>
      </c>
      <c r="D58" s="15" t="s">
        <v>210</v>
      </c>
      <c r="E58" s="9" t="s">
        <v>211</v>
      </c>
      <c r="F58" s="9" t="s">
        <v>37</v>
      </c>
      <c r="G58" s="9" t="s">
        <v>87</v>
      </c>
      <c r="H58" s="9" t="s">
        <v>58</v>
      </c>
      <c r="I58" s="9" t="s">
        <v>40</v>
      </c>
      <c r="J58" s="9" t="s">
        <v>41</v>
      </c>
      <c r="K58" s="9">
        <v>149.66</v>
      </c>
      <c r="L58" s="20">
        <v>42637</v>
      </c>
      <c r="M58" s="20">
        <v>43639</v>
      </c>
      <c r="N58" s="20">
        <v>43639</v>
      </c>
      <c r="O58" s="21"/>
      <c r="P58" s="20">
        <v>43367</v>
      </c>
      <c r="Q58" s="20">
        <v>43639</v>
      </c>
      <c r="R58" s="24">
        <v>280.5</v>
      </c>
      <c r="S58" s="25">
        <v>41979.63</v>
      </c>
      <c r="T58" s="25">
        <v>41979.63</v>
      </c>
      <c r="U58" s="25">
        <v>41979.63</v>
      </c>
      <c r="V58" s="25">
        <v>41979.63</v>
      </c>
      <c r="W58" s="25">
        <v>41979.63</v>
      </c>
      <c r="X58" s="25">
        <v>32184.38</v>
      </c>
      <c r="Y58" s="25"/>
      <c r="Z58" s="25"/>
      <c r="AA58" s="25"/>
      <c r="AB58" s="25"/>
      <c r="AC58" s="25"/>
      <c r="AD58" s="25"/>
      <c r="AE58" s="25">
        <v>41979.63</v>
      </c>
      <c r="AF58" s="25">
        <v>41979.63</v>
      </c>
      <c r="AG58" s="25">
        <v>41979.63</v>
      </c>
      <c r="AH58" s="25">
        <v>41979.63</v>
      </c>
      <c r="AI58" s="25">
        <v>41979.63</v>
      </c>
      <c r="AJ58" s="25">
        <v>32184.38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9">
        <f t="shared" si="10"/>
        <v>242082.53</v>
      </c>
    </row>
    <row r="59" spans="1:48" s="9" customFormat="1" ht="16.5" x14ac:dyDescent="0.15">
      <c r="A59" s="9">
        <v>57</v>
      </c>
      <c r="B59" s="9" t="s">
        <v>42</v>
      </c>
      <c r="C59" s="17" t="s">
        <v>212</v>
      </c>
      <c r="D59" s="15" t="s">
        <v>213</v>
      </c>
      <c r="E59" s="9" t="s">
        <v>214</v>
      </c>
      <c r="F59" s="9" t="s">
        <v>37</v>
      </c>
      <c r="G59" s="9" t="s">
        <v>87</v>
      </c>
      <c r="H59" s="9" t="s">
        <v>39</v>
      </c>
      <c r="I59" s="9" t="s">
        <v>40</v>
      </c>
      <c r="J59" s="9" t="s">
        <v>47</v>
      </c>
      <c r="K59" s="9">
        <v>63.21</v>
      </c>
      <c r="L59" s="20">
        <v>43085</v>
      </c>
      <c r="M59" s="20">
        <v>43639</v>
      </c>
      <c r="N59" s="20">
        <v>43639</v>
      </c>
      <c r="O59" s="21"/>
      <c r="P59" s="20">
        <v>43450</v>
      </c>
      <c r="Q59" s="20">
        <v>43639</v>
      </c>
      <c r="R59" s="24">
        <v>224.7</v>
      </c>
      <c r="S59" s="25">
        <v>14203.29</v>
      </c>
      <c r="T59" s="25">
        <v>14203.29</v>
      </c>
      <c r="U59" s="25">
        <v>14203.29</v>
      </c>
      <c r="V59" s="25">
        <v>14203.29</v>
      </c>
      <c r="W59" s="25">
        <v>14203.29</v>
      </c>
      <c r="X59" s="25">
        <v>10889.19</v>
      </c>
      <c r="Y59" s="25"/>
      <c r="Z59" s="25"/>
      <c r="AA59" s="25"/>
      <c r="AB59" s="25"/>
      <c r="AC59" s="25"/>
      <c r="AD59" s="25"/>
      <c r="AE59" s="25">
        <v>14203.29</v>
      </c>
      <c r="AF59" s="25">
        <v>14203.29</v>
      </c>
      <c r="AG59" s="25">
        <v>14203.29</v>
      </c>
      <c r="AH59" s="25">
        <v>14203.29</v>
      </c>
      <c r="AI59" s="25">
        <v>14203.29</v>
      </c>
      <c r="AJ59" s="25">
        <v>10889.19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9">
        <f t="shared" si="10"/>
        <v>81905.640000000014</v>
      </c>
      <c r="AU59" s="9">
        <f>AH59*12</f>
        <v>170439.48</v>
      </c>
      <c r="AV59" s="26">
        <f>AU59/365/K59</f>
        <v>7.3873988206305148</v>
      </c>
    </row>
    <row r="60" spans="1:48" s="9" customFormat="1" ht="16.5" hidden="1" x14ac:dyDescent="0.15">
      <c r="A60" s="9">
        <v>58</v>
      </c>
      <c r="B60" s="9" t="s">
        <v>42</v>
      </c>
      <c r="C60" s="17" t="s">
        <v>215</v>
      </c>
      <c r="D60" s="15" t="s">
        <v>216</v>
      </c>
      <c r="E60" s="9" t="s">
        <v>217</v>
      </c>
      <c r="F60" s="9" t="s">
        <v>37</v>
      </c>
      <c r="G60" s="9" t="s">
        <v>87</v>
      </c>
      <c r="H60" s="9" t="s">
        <v>39</v>
      </c>
      <c r="I60" s="9" t="s">
        <v>40</v>
      </c>
      <c r="J60" s="9" t="s">
        <v>41</v>
      </c>
      <c r="K60" s="9">
        <v>120.75</v>
      </c>
      <c r="L60" s="20">
        <v>42637</v>
      </c>
      <c r="M60" s="20">
        <v>43639</v>
      </c>
      <c r="N60" s="20">
        <v>43639</v>
      </c>
      <c r="O60" s="21"/>
      <c r="P60" s="20">
        <v>43367</v>
      </c>
      <c r="Q60" s="20">
        <v>43639</v>
      </c>
      <c r="R60" s="24">
        <v>263.33001999999999</v>
      </c>
      <c r="S60" s="25">
        <v>31797.1</v>
      </c>
      <c r="T60" s="25">
        <v>31797.1</v>
      </c>
      <c r="U60" s="25">
        <v>31797.1</v>
      </c>
      <c r="V60" s="25">
        <v>31797.1</v>
      </c>
      <c r="W60" s="25">
        <v>31797.1</v>
      </c>
      <c r="X60" s="25">
        <v>24377.78</v>
      </c>
      <c r="Y60" s="25"/>
      <c r="Z60" s="25"/>
      <c r="AA60" s="25"/>
      <c r="AB60" s="25"/>
      <c r="AC60" s="25"/>
      <c r="AD60" s="25"/>
      <c r="AE60" s="25">
        <v>31797.1</v>
      </c>
      <c r="AF60" s="25">
        <v>31797.1</v>
      </c>
      <c r="AG60" s="25">
        <v>31797.1</v>
      </c>
      <c r="AH60" s="25">
        <v>31797.1</v>
      </c>
      <c r="AI60" s="25">
        <v>31797.1</v>
      </c>
      <c r="AJ60" s="25">
        <v>24377.78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9">
        <f t="shared" si="10"/>
        <v>183363.28</v>
      </c>
    </row>
    <row r="61" spans="1:48" s="9" customFormat="1" ht="16.5" hidden="1" x14ac:dyDescent="0.15">
      <c r="A61" s="9">
        <v>59</v>
      </c>
      <c r="B61" s="9" t="s">
        <v>42</v>
      </c>
      <c r="C61" s="15" t="s">
        <v>218</v>
      </c>
      <c r="D61" s="15" t="s">
        <v>219</v>
      </c>
      <c r="E61" s="9" t="s">
        <v>220</v>
      </c>
      <c r="F61" s="9" t="s">
        <v>37</v>
      </c>
      <c r="G61" s="9" t="s">
        <v>87</v>
      </c>
      <c r="H61" s="9" t="s">
        <v>39</v>
      </c>
      <c r="I61" s="9" t="s">
        <v>40</v>
      </c>
      <c r="J61" s="9" t="s">
        <v>53</v>
      </c>
      <c r="K61" s="9">
        <v>148.07</v>
      </c>
      <c r="L61" s="20">
        <v>42637</v>
      </c>
      <c r="M61" s="20">
        <v>43639</v>
      </c>
      <c r="N61" s="20">
        <v>43639</v>
      </c>
      <c r="O61" s="21"/>
      <c r="P61" s="20">
        <v>43367</v>
      </c>
      <c r="Q61" s="20">
        <v>43639</v>
      </c>
      <c r="R61" s="24">
        <v>263.32997899999998</v>
      </c>
      <c r="S61" s="25">
        <v>38991.269999999997</v>
      </c>
      <c r="T61" s="25">
        <v>38991.269999999997</v>
      </c>
      <c r="U61" s="25">
        <v>38991.269999999997</v>
      </c>
      <c r="V61" s="25">
        <v>38991.269999999997</v>
      </c>
      <c r="W61" s="25">
        <v>38991.269999999997</v>
      </c>
      <c r="X61" s="25">
        <v>29893.31</v>
      </c>
      <c r="Y61" s="25"/>
      <c r="Z61" s="25"/>
      <c r="AA61" s="25"/>
      <c r="AB61" s="25"/>
      <c r="AC61" s="25"/>
      <c r="AD61" s="25"/>
      <c r="AE61" s="25">
        <v>38991.269999999997</v>
      </c>
      <c r="AF61" s="25">
        <v>38991.269999999997</v>
      </c>
      <c r="AG61" s="25">
        <v>38991.269999999997</v>
      </c>
      <c r="AH61" s="25">
        <v>38991.269999999997</v>
      </c>
      <c r="AI61" s="25">
        <v>38991.269999999997</v>
      </c>
      <c r="AJ61" s="25">
        <v>29893.31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9">
        <f t="shared" si="10"/>
        <v>224849.65999999997</v>
      </c>
      <c r="AR61" s="9">
        <f>AE61*4</f>
        <v>155965.07999999999</v>
      </c>
      <c r="AS61" s="26">
        <f>AR61/365/K61</f>
        <v>2.8858079897419859</v>
      </c>
    </row>
    <row r="62" spans="1:48" s="9" customFormat="1" ht="16.5" hidden="1" x14ac:dyDescent="0.15">
      <c r="A62" s="9">
        <v>60</v>
      </c>
      <c r="B62" s="9" t="s">
        <v>42</v>
      </c>
      <c r="C62" s="17" t="s">
        <v>221</v>
      </c>
      <c r="D62" s="15" t="s">
        <v>222</v>
      </c>
      <c r="E62" s="9" t="s">
        <v>223</v>
      </c>
      <c r="F62" s="9" t="s">
        <v>37</v>
      </c>
      <c r="G62" s="9" t="s">
        <v>87</v>
      </c>
      <c r="H62" s="9" t="s">
        <v>58</v>
      </c>
      <c r="I62" s="9" t="s">
        <v>40</v>
      </c>
      <c r="J62" s="9" t="s">
        <v>41</v>
      </c>
      <c r="K62" s="9">
        <v>183.93</v>
      </c>
      <c r="L62" s="20">
        <v>42795</v>
      </c>
      <c r="M62" s="20">
        <v>43639</v>
      </c>
      <c r="N62" s="20">
        <v>43639</v>
      </c>
      <c r="O62" s="21"/>
      <c r="P62" s="20">
        <v>43525</v>
      </c>
      <c r="Q62" s="20">
        <v>43639</v>
      </c>
      <c r="R62" s="24">
        <v>234.7</v>
      </c>
      <c r="S62" s="25">
        <v>43168.37</v>
      </c>
      <c r="T62" s="25">
        <v>43168.37</v>
      </c>
      <c r="U62" s="25">
        <v>43168.37</v>
      </c>
      <c r="V62" s="25">
        <v>43168.37</v>
      </c>
      <c r="W62" s="25">
        <v>43168.37</v>
      </c>
      <c r="X62" s="25">
        <v>33095.75</v>
      </c>
      <c r="Y62" s="25"/>
      <c r="Z62" s="25"/>
      <c r="AA62" s="25"/>
      <c r="AB62" s="25"/>
      <c r="AC62" s="25"/>
      <c r="AD62" s="25"/>
      <c r="AE62" s="25">
        <v>43168.37</v>
      </c>
      <c r="AF62" s="25">
        <v>43168.37</v>
      </c>
      <c r="AG62" s="25">
        <v>43168.37</v>
      </c>
      <c r="AH62" s="25">
        <v>43168.37</v>
      </c>
      <c r="AI62" s="25">
        <v>43168.37</v>
      </c>
      <c r="AJ62" s="25">
        <v>33095.75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9">
        <f t="shared" si="10"/>
        <v>248937.60000000001</v>
      </c>
    </row>
    <row r="63" spans="1:48" s="9" customFormat="1" ht="16.5" hidden="1" x14ac:dyDescent="0.15">
      <c r="A63" s="9">
        <v>61</v>
      </c>
      <c r="B63" s="9" t="s">
        <v>42</v>
      </c>
      <c r="C63" s="15" t="s">
        <v>224</v>
      </c>
      <c r="D63" s="15" t="s">
        <v>225</v>
      </c>
      <c r="E63" s="9" t="s">
        <v>226</v>
      </c>
      <c r="F63" s="9" t="s">
        <v>37</v>
      </c>
      <c r="G63" s="9" t="s">
        <v>87</v>
      </c>
      <c r="H63" s="9" t="s">
        <v>58</v>
      </c>
      <c r="I63" s="9" t="s">
        <v>40</v>
      </c>
      <c r="J63" s="9" t="s">
        <v>53</v>
      </c>
      <c r="K63" s="9">
        <v>130.71</v>
      </c>
      <c r="L63" s="20">
        <v>42637</v>
      </c>
      <c r="M63" s="20">
        <v>43639</v>
      </c>
      <c r="N63" s="20">
        <v>43639</v>
      </c>
      <c r="O63" s="21"/>
      <c r="P63" s="20">
        <v>43367</v>
      </c>
      <c r="Q63" s="20">
        <v>43639</v>
      </c>
      <c r="R63" s="24">
        <v>291.94950599999999</v>
      </c>
      <c r="S63" s="25">
        <v>38160.720000000001</v>
      </c>
      <c r="T63" s="25">
        <v>38160.720000000001</v>
      </c>
      <c r="U63" s="25">
        <v>38160.720000000001</v>
      </c>
      <c r="V63" s="25">
        <v>38160.720000000001</v>
      </c>
      <c r="W63" s="25">
        <v>38160.720000000001</v>
      </c>
      <c r="X63" s="25">
        <v>29256.55</v>
      </c>
      <c r="Y63" s="25"/>
      <c r="Z63" s="25"/>
      <c r="AA63" s="25"/>
      <c r="AB63" s="25"/>
      <c r="AC63" s="25"/>
      <c r="AD63" s="25"/>
      <c r="AE63" s="25">
        <v>38160.720000000001</v>
      </c>
      <c r="AF63" s="25">
        <v>38160.720000000001</v>
      </c>
      <c r="AG63" s="25">
        <v>38160.720000000001</v>
      </c>
      <c r="AH63" s="25">
        <v>38160.720000000001</v>
      </c>
      <c r="AI63" s="25">
        <v>38160.720000000001</v>
      </c>
      <c r="AJ63" s="25">
        <v>29256.55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9">
        <f t="shared" si="10"/>
        <v>220060.15</v>
      </c>
      <c r="AR63" s="9">
        <f t="shared" ref="AR63:AR64" si="11">AE63*4</f>
        <v>152642.88</v>
      </c>
      <c r="AS63" s="26">
        <f t="shared" ref="AS63:AS64" si="12">AR63/365/K63</f>
        <v>3.1994466470268281</v>
      </c>
    </row>
    <row r="64" spans="1:48" s="9" customFormat="1" ht="16.5" hidden="1" x14ac:dyDescent="0.15">
      <c r="A64" s="9">
        <v>62</v>
      </c>
      <c r="B64" s="9" t="s">
        <v>42</v>
      </c>
      <c r="C64" s="15" t="s">
        <v>227</v>
      </c>
      <c r="D64" s="15" t="s">
        <v>228</v>
      </c>
      <c r="E64" s="9" t="s">
        <v>229</v>
      </c>
      <c r="F64" s="9" t="s">
        <v>37</v>
      </c>
      <c r="G64" s="9" t="s">
        <v>87</v>
      </c>
      <c r="H64" s="9" t="s">
        <v>58</v>
      </c>
      <c r="I64" s="9" t="s">
        <v>40</v>
      </c>
      <c r="J64" s="9" t="s">
        <v>53</v>
      </c>
      <c r="K64" s="9">
        <v>124.41</v>
      </c>
      <c r="L64" s="20">
        <v>42637</v>
      </c>
      <c r="M64" s="20">
        <v>43639</v>
      </c>
      <c r="N64" s="20">
        <v>43639</v>
      </c>
      <c r="O64" s="21"/>
      <c r="P64" s="20">
        <v>43367</v>
      </c>
      <c r="Q64" s="20">
        <v>43639</v>
      </c>
      <c r="R64" s="24">
        <v>274.78000100000003</v>
      </c>
      <c r="S64" s="25">
        <v>34185.379999999997</v>
      </c>
      <c r="T64" s="25">
        <v>34185.379999999997</v>
      </c>
      <c r="U64" s="25">
        <v>34185.379999999997</v>
      </c>
      <c r="V64" s="25">
        <v>34185.379999999997</v>
      </c>
      <c r="W64" s="25">
        <v>34185.379999999997</v>
      </c>
      <c r="X64" s="25">
        <v>26208.79</v>
      </c>
      <c r="Y64" s="25"/>
      <c r="Z64" s="25"/>
      <c r="AA64" s="25"/>
      <c r="AB64" s="25"/>
      <c r="AC64" s="25"/>
      <c r="AD64" s="25"/>
      <c r="AE64" s="25">
        <v>34185.379999999997</v>
      </c>
      <c r="AF64" s="25">
        <v>34185.379999999997</v>
      </c>
      <c r="AG64" s="25">
        <v>34185.379999999997</v>
      </c>
      <c r="AH64" s="25">
        <v>34185.379999999997</v>
      </c>
      <c r="AI64" s="25">
        <v>34185.379999999997</v>
      </c>
      <c r="AJ64" s="25">
        <v>26208.79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9">
        <f t="shared" si="10"/>
        <v>197135.69</v>
      </c>
      <c r="AR64" s="9">
        <f t="shared" si="11"/>
        <v>136741.51999999999</v>
      </c>
      <c r="AS64" s="26">
        <f t="shared" si="12"/>
        <v>3.0112876888502775</v>
      </c>
    </row>
    <row r="65" spans="1:48" s="9" customFormat="1" ht="16.5" x14ac:dyDescent="0.15">
      <c r="A65" s="9">
        <v>63</v>
      </c>
      <c r="B65" s="9" t="s">
        <v>42</v>
      </c>
      <c r="C65" s="17" t="s">
        <v>230</v>
      </c>
      <c r="D65" s="15" t="s">
        <v>231</v>
      </c>
      <c r="E65" s="9" t="s">
        <v>232</v>
      </c>
      <c r="F65" s="9" t="s">
        <v>37</v>
      </c>
      <c r="G65" s="9" t="s">
        <v>87</v>
      </c>
      <c r="H65" s="9" t="s">
        <v>46</v>
      </c>
      <c r="I65" s="9" t="s">
        <v>40</v>
      </c>
      <c r="J65" s="9" t="s">
        <v>47</v>
      </c>
      <c r="K65" s="9">
        <v>56.55</v>
      </c>
      <c r="L65" s="20">
        <v>42931</v>
      </c>
      <c r="M65" s="20">
        <v>43639</v>
      </c>
      <c r="N65" s="20">
        <v>43639</v>
      </c>
      <c r="O65" s="21"/>
      <c r="P65" s="20">
        <v>43296</v>
      </c>
      <c r="Q65" s="20">
        <v>43639</v>
      </c>
      <c r="R65" s="24">
        <v>273</v>
      </c>
      <c r="S65" s="25">
        <v>15438.15</v>
      </c>
      <c r="T65" s="25">
        <v>15438.15</v>
      </c>
      <c r="U65" s="25">
        <v>15438.15</v>
      </c>
      <c r="V65" s="25">
        <v>15438.15</v>
      </c>
      <c r="W65" s="25">
        <v>15438.15</v>
      </c>
      <c r="X65" s="25">
        <v>11835.92</v>
      </c>
      <c r="Y65" s="25"/>
      <c r="Z65" s="25"/>
      <c r="AA65" s="25"/>
      <c r="AB65" s="25"/>
      <c r="AC65" s="25"/>
      <c r="AD65" s="25"/>
      <c r="AE65" s="25">
        <v>15438.15</v>
      </c>
      <c r="AF65" s="25">
        <v>15438.15</v>
      </c>
      <c r="AG65" s="25">
        <v>15438.15</v>
      </c>
      <c r="AH65" s="25">
        <v>15438.15</v>
      </c>
      <c r="AI65" s="25">
        <v>15438.15</v>
      </c>
      <c r="AJ65" s="25">
        <v>11835.92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9">
        <f t="shared" si="10"/>
        <v>89026.67</v>
      </c>
      <c r="AU65" s="9">
        <f>AH65*12</f>
        <v>185257.8</v>
      </c>
      <c r="AV65" s="26">
        <f>AU65/365/K65</f>
        <v>8.9753424657534246</v>
      </c>
    </row>
    <row r="66" spans="1:48" s="9" customFormat="1" ht="16.5" hidden="1" x14ac:dyDescent="0.15">
      <c r="A66" s="9">
        <v>64</v>
      </c>
      <c r="B66" s="9" t="s">
        <v>42</v>
      </c>
      <c r="C66" s="17" t="s">
        <v>233</v>
      </c>
      <c r="D66" s="15" t="s">
        <v>234</v>
      </c>
      <c r="E66" s="9" t="s">
        <v>235</v>
      </c>
      <c r="F66" s="9" t="s">
        <v>37</v>
      </c>
      <c r="G66" s="9" t="s">
        <v>87</v>
      </c>
      <c r="H66" s="9" t="s">
        <v>58</v>
      </c>
      <c r="I66" s="9" t="s">
        <v>40</v>
      </c>
      <c r="J66" s="9" t="s">
        <v>53</v>
      </c>
      <c r="K66" s="9">
        <v>127.18</v>
      </c>
      <c r="L66" s="20">
        <v>42637</v>
      </c>
      <c r="M66" s="20">
        <v>43639</v>
      </c>
      <c r="N66" s="20">
        <v>43639</v>
      </c>
      <c r="O66" s="21"/>
      <c r="P66" s="20">
        <v>43367</v>
      </c>
      <c r="Q66" s="20">
        <v>43639</v>
      </c>
      <c r="R66" s="24">
        <v>297.67</v>
      </c>
      <c r="S66" s="25">
        <v>37857.67</v>
      </c>
      <c r="T66" s="25">
        <v>37857.67</v>
      </c>
      <c r="U66" s="25">
        <v>37857.67</v>
      </c>
      <c r="V66" s="25">
        <v>37857.67</v>
      </c>
      <c r="W66" s="25">
        <v>37857.67</v>
      </c>
      <c r="X66" s="25">
        <v>29024.21</v>
      </c>
      <c r="Y66" s="25"/>
      <c r="Z66" s="25"/>
      <c r="AA66" s="25"/>
      <c r="AB66" s="25"/>
      <c r="AC66" s="25"/>
      <c r="AD66" s="25"/>
      <c r="AE66" s="25">
        <v>37857.67</v>
      </c>
      <c r="AF66" s="25">
        <v>37857.67</v>
      </c>
      <c r="AG66" s="25">
        <v>37857.67</v>
      </c>
      <c r="AH66" s="25">
        <v>37857.67</v>
      </c>
      <c r="AI66" s="25">
        <v>37857.67</v>
      </c>
      <c r="AJ66" s="25">
        <v>29024.21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9">
        <f t="shared" si="10"/>
        <v>218312.55999999997</v>
      </c>
      <c r="AR66" s="9">
        <f t="shared" ref="AR66:AR68" si="13">AE66*4</f>
        <v>151430.68</v>
      </c>
      <c r="AS66" s="26">
        <f t="shared" ref="AS66:AS68" si="14">AR66/365/K66</f>
        <v>3.2621369346002966</v>
      </c>
    </row>
    <row r="67" spans="1:48" s="9" customFormat="1" ht="16.5" hidden="1" x14ac:dyDescent="0.15">
      <c r="A67" s="9">
        <v>65</v>
      </c>
      <c r="B67" s="9" t="s">
        <v>42</v>
      </c>
      <c r="C67" s="15" t="s">
        <v>236</v>
      </c>
      <c r="D67" s="15" t="s">
        <v>237</v>
      </c>
      <c r="E67" s="9" t="s">
        <v>238</v>
      </c>
      <c r="F67" s="9" t="s">
        <v>37</v>
      </c>
      <c r="G67" s="9" t="s">
        <v>87</v>
      </c>
      <c r="H67" s="9" t="s">
        <v>39</v>
      </c>
      <c r="I67" s="9" t="s">
        <v>40</v>
      </c>
      <c r="J67" s="9" t="s">
        <v>53</v>
      </c>
      <c r="K67" s="9">
        <v>188.11</v>
      </c>
      <c r="L67" s="20">
        <v>42637</v>
      </c>
      <c r="M67" s="20">
        <v>43639</v>
      </c>
      <c r="N67" s="20">
        <v>43639</v>
      </c>
      <c r="O67" s="21"/>
      <c r="P67" s="20">
        <v>43367</v>
      </c>
      <c r="Q67" s="20">
        <v>43639</v>
      </c>
      <c r="R67" s="24">
        <v>246.15001799999999</v>
      </c>
      <c r="S67" s="25">
        <v>46303.28</v>
      </c>
      <c r="T67" s="25">
        <v>46303.28</v>
      </c>
      <c r="U67" s="25">
        <v>46303.28</v>
      </c>
      <c r="V67" s="25">
        <v>46303.28</v>
      </c>
      <c r="W67" s="25">
        <v>46303.28</v>
      </c>
      <c r="X67" s="25">
        <v>35499.18</v>
      </c>
      <c r="Y67" s="25"/>
      <c r="Z67" s="25"/>
      <c r="AA67" s="25"/>
      <c r="AB67" s="25"/>
      <c r="AC67" s="25"/>
      <c r="AD67" s="25"/>
      <c r="AE67" s="25">
        <v>46303.28</v>
      </c>
      <c r="AF67" s="25">
        <v>46303.28</v>
      </c>
      <c r="AG67" s="25">
        <v>46303.28</v>
      </c>
      <c r="AH67" s="25">
        <v>46303.28</v>
      </c>
      <c r="AI67" s="25">
        <v>46303.28</v>
      </c>
      <c r="AJ67" s="25">
        <v>35499.18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9">
        <f t="shared" si="10"/>
        <v>267015.58</v>
      </c>
      <c r="AR67" s="9">
        <f t="shared" si="13"/>
        <v>185213.12</v>
      </c>
      <c r="AS67" s="26">
        <f t="shared" si="14"/>
        <v>2.6975344504781882</v>
      </c>
    </row>
    <row r="68" spans="1:48" s="9" customFormat="1" ht="16.5" hidden="1" x14ac:dyDescent="0.15">
      <c r="A68" s="9">
        <v>66</v>
      </c>
      <c r="B68" s="9" t="s">
        <v>42</v>
      </c>
      <c r="C68" s="15" t="s">
        <v>239</v>
      </c>
      <c r="D68" s="15" t="s">
        <v>240</v>
      </c>
      <c r="E68" s="9" t="s">
        <v>241</v>
      </c>
      <c r="F68" s="9" t="s">
        <v>37</v>
      </c>
      <c r="G68" s="9" t="s">
        <v>87</v>
      </c>
      <c r="H68" s="9" t="s">
        <v>39</v>
      </c>
      <c r="I68" s="9" t="s">
        <v>102</v>
      </c>
      <c r="J68" s="9" t="s">
        <v>53</v>
      </c>
      <c r="K68" s="9">
        <v>227.24</v>
      </c>
      <c r="L68" s="20">
        <v>42637</v>
      </c>
      <c r="M68" s="20">
        <v>43639</v>
      </c>
      <c r="N68" s="20">
        <v>43639</v>
      </c>
      <c r="O68" s="21"/>
      <c r="P68" s="20">
        <v>43367</v>
      </c>
      <c r="Q68" s="20">
        <v>43639</v>
      </c>
      <c r="R68" s="24">
        <v>246.15001699999999</v>
      </c>
      <c r="S68" s="25">
        <v>55935.13</v>
      </c>
      <c r="T68" s="25">
        <v>55935.13</v>
      </c>
      <c r="U68" s="25">
        <v>55935.13</v>
      </c>
      <c r="V68" s="25">
        <v>55935.13</v>
      </c>
      <c r="W68" s="25">
        <v>55935.13</v>
      </c>
      <c r="X68" s="25">
        <v>42883.6</v>
      </c>
      <c r="Y68" s="25"/>
      <c r="Z68" s="25"/>
      <c r="AA68" s="25"/>
      <c r="AB68" s="25"/>
      <c r="AC68" s="25"/>
      <c r="AD68" s="25"/>
      <c r="AE68" s="25">
        <v>55935.13</v>
      </c>
      <c r="AF68" s="25">
        <v>55935.13</v>
      </c>
      <c r="AG68" s="25">
        <v>55935.13</v>
      </c>
      <c r="AH68" s="25">
        <v>55935.13</v>
      </c>
      <c r="AI68" s="25">
        <v>55935.13</v>
      </c>
      <c r="AJ68" s="25">
        <v>42883.6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9">
        <f t="shared" si="10"/>
        <v>322559.24999999994</v>
      </c>
      <c r="AR68" s="9">
        <f t="shared" si="13"/>
        <v>223740.52</v>
      </c>
      <c r="AS68" s="26">
        <f t="shared" si="14"/>
        <v>2.6975344394798326</v>
      </c>
    </row>
    <row r="69" spans="1:48" s="9" customFormat="1" ht="16.5" hidden="1" x14ac:dyDescent="0.15">
      <c r="A69" s="9">
        <v>67</v>
      </c>
      <c r="B69" s="9" t="s">
        <v>42</v>
      </c>
      <c r="C69" s="15" t="s">
        <v>157</v>
      </c>
      <c r="D69" s="15" t="s">
        <v>242</v>
      </c>
      <c r="E69" s="9">
        <v>3057</v>
      </c>
      <c r="F69" s="9" t="s">
        <v>37</v>
      </c>
      <c r="G69" s="9" t="s">
        <v>87</v>
      </c>
      <c r="H69" s="9" t="s">
        <v>46</v>
      </c>
      <c r="I69" s="9" t="s">
        <v>102</v>
      </c>
      <c r="J69" s="9" t="s">
        <v>64</v>
      </c>
      <c r="K69" s="9">
        <v>177.01</v>
      </c>
      <c r="L69" s="20">
        <v>42637</v>
      </c>
      <c r="M69" s="20">
        <v>43639</v>
      </c>
      <c r="N69" s="20">
        <v>43639</v>
      </c>
      <c r="O69" s="21"/>
      <c r="P69" s="20">
        <v>43367</v>
      </c>
      <c r="Q69" s="20">
        <v>43639</v>
      </c>
      <c r="R69" s="24">
        <v>214.987514</v>
      </c>
      <c r="S69" s="25">
        <v>38054.94</v>
      </c>
      <c r="T69" s="25">
        <v>38054.94</v>
      </c>
      <c r="U69" s="25">
        <v>38054.94</v>
      </c>
      <c r="V69" s="25">
        <v>38054.94</v>
      </c>
      <c r="W69" s="25">
        <v>38054.94</v>
      </c>
      <c r="X69" s="25">
        <v>29175.45</v>
      </c>
      <c r="Y69" s="25"/>
      <c r="Z69" s="25"/>
      <c r="AA69" s="25"/>
      <c r="AB69" s="25"/>
      <c r="AC69" s="25"/>
      <c r="AD69" s="25"/>
      <c r="AE69" s="25">
        <v>38054.94</v>
      </c>
      <c r="AF69" s="25">
        <v>38054.94</v>
      </c>
      <c r="AG69" s="25">
        <v>38054.94</v>
      </c>
      <c r="AH69" s="25">
        <v>38054.94</v>
      </c>
      <c r="AI69" s="25">
        <v>38054.94</v>
      </c>
      <c r="AJ69" s="25">
        <v>29175.45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9">
        <f t="shared" si="10"/>
        <v>219450.15000000002</v>
      </c>
    </row>
    <row r="70" spans="1:48" s="9" customFormat="1" ht="16.5" hidden="1" x14ac:dyDescent="0.15">
      <c r="A70" s="9">
        <v>68</v>
      </c>
      <c r="B70" s="9" t="s">
        <v>42</v>
      </c>
      <c r="C70" s="15" t="s">
        <v>243</v>
      </c>
      <c r="D70" s="15" t="s">
        <v>244</v>
      </c>
      <c r="E70" s="9" t="s">
        <v>245</v>
      </c>
      <c r="F70" s="9" t="s">
        <v>37</v>
      </c>
      <c r="G70" s="9" t="s">
        <v>87</v>
      </c>
      <c r="H70" s="9" t="s">
        <v>39</v>
      </c>
      <c r="I70" s="9" t="s">
        <v>40</v>
      </c>
      <c r="J70" s="9" t="s">
        <v>53</v>
      </c>
      <c r="K70" s="9">
        <v>377.46</v>
      </c>
      <c r="L70" s="20">
        <v>42637</v>
      </c>
      <c r="M70" s="20">
        <v>43639</v>
      </c>
      <c r="N70" s="20">
        <v>43639</v>
      </c>
      <c r="O70" s="21"/>
      <c r="P70" s="20">
        <v>43367</v>
      </c>
      <c r="Q70" s="20">
        <v>43639</v>
      </c>
      <c r="R70" s="24">
        <v>228.979997</v>
      </c>
      <c r="S70" s="25">
        <v>86430.79</v>
      </c>
      <c r="T70" s="25">
        <v>86430.79</v>
      </c>
      <c r="U70" s="25">
        <v>86430.79</v>
      </c>
      <c r="V70" s="25">
        <v>86430.79</v>
      </c>
      <c r="W70" s="25">
        <v>86430.79</v>
      </c>
      <c r="X70" s="25">
        <v>66263.61</v>
      </c>
      <c r="Y70" s="25"/>
      <c r="Z70" s="25"/>
      <c r="AA70" s="25"/>
      <c r="AB70" s="25"/>
      <c r="AC70" s="25"/>
      <c r="AD70" s="25"/>
      <c r="AE70" s="25">
        <v>86430.79</v>
      </c>
      <c r="AF70" s="25">
        <v>86430.79</v>
      </c>
      <c r="AG70" s="25">
        <v>86430.79</v>
      </c>
      <c r="AH70" s="25">
        <v>86430.79</v>
      </c>
      <c r="AI70" s="25">
        <v>86430.79</v>
      </c>
      <c r="AJ70" s="25">
        <v>66263.61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9">
        <f t="shared" si="10"/>
        <v>498417.55999999994</v>
      </c>
      <c r="AR70" s="9">
        <f>AE70*4</f>
        <v>345723.16</v>
      </c>
      <c r="AS70" s="26">
        <f>AR70/365/K70</f>
        <v>2.5093698397870696</v>
      </c>
    </row>
    <row r="71" spans="1:48" s="9" customFormat="1" ht="16.5" hidden="1" x14ac:dyDescent="0.15">
      <c r="A71" s="9">
        <v>69</v>
      </c>
      <c r="B71" s="9" t="s">
        <v>34</v>
      </c>
      <c r="C71" s="17" t="s">
        <v>246</v>
      </c>
      <c r="D71" s="15" t="s">
        <v>247</v>
      </c>
      <c r="E71" s="9" t="s">
        <v>248</v>
      </c>
      <c r="F71" s="9" t="s">
        <v>37</v>
      </c>
      <c r="G71" s="9" t="s">
        <v>87</v>
      </c>
      <c r="H71" s="9" t="s">
        <v>46</v>
      </c>
      <c r="I71" s="9" t="s">
        <v>102</v>
      </c>
      <c r="J71" s="9" t="s">
        <v>64</v>
      </c>
      <c r="K71" s="9">
        <v>155.96</v>
      </c>
      <c r="L71" s="20">
        <v>42826</v>
      </c>
      <c r="M71" s="20">
        <v>43890</v>
      </c>
      <c r="N71" s="20">
        <v>43890</v>
      </c>
      <c r="O71" s="21"/>
      <c r="P71" s="20">
        <v>43556</v>
      </c>
      <c r="Q71" s="20">
        <v>43890</v>
      </c>
      <c r="R71" s="24">
        <v>220.5</v>
      </c>
      <c r="S71" s="25">
        <v>32751.599999999999</v>
      </c>
      <c r="T71" s="25">
        <v>32751.599999999999</v>
      </c>
      <c r="U71" s="25">
        <v>32751.599999999999</v>
      </c>
      <c r="V71" s="25">
        <v>34389.18</v>
      </c>
      <c r="W71" s="25">
        <v>34389.18</v>
      </c>
      <c r="X71" s="25">
        <v>34389.18</v>
      </c>
      <c r="Y71" s="25">
        <v>34389.18</v>
      </c>
      <c r="Z71" s="25">
        <v>34389.18</v>
      </c>
      <c r="AA71" s="25">
        <v>34389.18</v>
      </c>
      <c r="AB71" s="25">
        <v>34389.18</v>
      </c>
      <c r="AC71" s="25">
        <v>34389.18</v>
      </c>
      <c r="AD71" s="25">
        <v>34389.18</v>
      </c>
      <c r="AE71" s="25">
        <v>32751.599999999999</v>
      </c>
      <c r="AF71" s="25">
        <v>32751.599999999999</v>
      </c>
      <c r="AG71" s="25">
        <v>32751.599999999999</v>
      </c>
      <c r="AH71" s="25">
        <v>34389.18</v>
      </c>
      <c r="AI71" s="25">
        <v>34389.18</v>
      </c>
      <c r="AJ71" s="25">
        <v>34389.18</v>
      </c>
      <c r="AK71" s="25">
        <v>34389.18</v>
      </c>
      <c r="AL71" s="25">
        <v>34389.18</v>
      </c>
      <c r="AM71" s="25">
        <v>34389.18</v>
      </c>
      <c r="AN71" s="25">
        <v>34389.18</v>
      </c>
      <c r="AO71" s="25">
        <v>34389.18</v>
      </c>
      <c r="AP71" s="25">
        <v>34389.18</v>
      </c>
      <c r="AQ71" s="9">
        <f t="shared" si="10"/>
        <v>407757.41999999993</v>
      </c>
    </row>
    <row r="72" spans="1:48" s="9" customFormat="1" ht="16.5" hidden="1" x14ac:dyDescent="0.15">
      <c r="A72" s="9">
        <v>70</v>
      </c>
      <c r="B72" s="9" t="s">
        <v>34</v>
      </c>
      <c r="C72" s="17" t="s">
        <v>249</v>
      </c>
      <c r="D72" s="17" t="s">
        <v>250</v>
      </c>
      <c r="E72" s="9" t="s">
        <v>251</v>
      </c>
      <c r="F72" s="9" t="s">
        <v>37</v>
      </c>
      <c r="G72" s="9" t="s">
        <v>87</v>
      </c>
      <c r="H72" s="9" t="s">
        <v>39</v>
      </c>
      <c r="I72" s="9" t="s">
        <v>40</v>
      </c>
      <c r="J72" s="9" t="s">
        <v>41</v>
      </c>
      <c r="K72" s="9">
        <v>156.06</v>
      </c>
      <c r="L72" s="20">
        <v>42917</v>
      </c>
      <c r="M72" s="20">
        <v>44012</v>
      </c>
      <c r="N72" s="20">
        <v>44012</v>
      </c>
      <c r="O72" s="21"/>
      <c r="P72" s="20">
        <v>43282</v>
      </c>
      <c r="Q72" s="20">
        <v>43646</v>
      </c>
      <c r="R72" s="24">
        <v>224.69998699999999</v>
      </c>
      <c r="S72" s="25">
        <v>35066.68</v>
      </c>
      <c r="T72" s="25">
        <v>35066.68</v>
      </c>
      <c r="U72" s="25">
        <v>35066.68</v>
      </c>
      <c r="V72" s="25">
        <v>35066.68</v>
      </c>
      <c r="W72" s="25">
        <v>35066.68</v>
      </c>
      <c r="X72" s="25">
        <v>35066.68</v>
      </c>
      <c r="Y72" s="25">
        <v>37521.505799999999</v>
      </c>
      <c r="Z72" s="25">
        <v>37521.505799999999</v>
      </c>
      <c r="AA72" s="25">
        <v>37521.505799999999</v>
      </c>
      <c r="AB72" s="25">
        <v>37521.505799999999</v>
      </c>
      <c r="AC72" s="25">
        <v>37521.505799999999</v>
      </c>
      <c r="AD72" s="25">
        <v>37521.505799999999</v>
      </c>
      <c r="AE72" s="25">
        <v>35066.68</v>
      </c>
      <c r="AF72" s="25">
        <v>35066.68</v>
      </c>
      <c r="AG72" s="25">
        <v>35066.68</v>
      </c>
      <c r="AH72" s="25">
        <v>35066.68</v>
      </c>
      <c r="AI72" s="25">
        <v>35066.68</v>
      </c>
      <c r="AJ72" s="25">
        <v>35066.68</v>
      </c>
      <c r="AK72" s="25">
        <v>37521.505799999999</v>
      </c>
      <c r="AL72" s="25">
        <v>37521.505799999999</v>
      </c>
      <c r="AM72" s="25">
        <v>37521.505799999999</v>
      </c>
      <c r="AN72" s="25">
        <v>37521.505799999999</v>
      </c>
      <c r="AO72" s="25">
        <v>37521.505799999999</v>
      </c>
      <c r="AP72" s="25">
        <v>37521.505799999999</v>
      </c>
      <c r="AQ72" s="9">
        <f t="shared" si="10"/>
        <v>435529.11479999992</v>
      </c>
    </row>
    <row r="73" spans="1:48" s="9" customFormat="1" ht="16.5" hidden="1" x14ac:dyDescent="0.15">
      <c r="A73" s="9">
        <v>71</v>
      </c>
      <c r="B73" s="9" t="s">
        <v>42</v>
      </c>
      <c r="C73" s="15" t="s">
        <v>252</v>
      </c>
      <c r="D73" s="15" t="s">
        <v>253</v>
      </c>
      <c r="E73" s="9" t="s">
        <v>254</v>
      </c>
      <c r="F73" s="9" t="s">
        <v>37</v>
      </c>
      <c r="G73" s="9" t="s">
        <v>87</v>
      </c>
      <c r="H73" s="9" t="s">
        <v>58</v>
      </c>
      <c r="I73" s="9" t="s">
        <v>40</v>
      </c>
      <c r="J73" s="9" t="s">
        <v>41</v>
      </c>
      <c r="K73" s="9">
        <v>183.95</v>
      </c>
      <c r="L73" s="20">
        <v>42637</v>
      </c>
      <c r="M73" s="20">
        <v>43639</v>
      </c>
      <c r="N73" s="20">
        <v>43639</v>
      </c>
      <c r="O73" s="21"/>
      <c r="P73" s="20">
        <v>43367</v>
      </c>
      <c r="Q73" s="20">
        <v>43639</v>
      </c>
      <c r="R73" s="24">
        <v>240.43000799999999</v>
      </c>
      <c r="S73" s="25">
        <v>44227.1</v>
      </c>
      <c r="T73" s="25">
        <v>44227.1</v>
      </c>
      <c r="U73" s="25">
        <v>44227.1</v>
      </c>
      <c r="V73" s="25">
        <v>44227.1</v>
      </c>
      <c r="W73" s="25">
        <v>44227.1</v>
      </c>
      <c r="X73" s="25">
        <v>33907.440000000002</v>
      </c>
      <c r="Y73" s="25"/>
      <c r="Z73" s="25"/>
      <c r="AA73" s="25"/>
      <c r="AB73" s="25"/>
      <c r="AC73" s="25"/>
      <c r="AD73" s="25"/>
      <c r="AE73" s="25">
        <v>44227.1</v>
      </c>
      <c r="AF73" s="25">
        <v>44227.1</v>
      </c>
      <c r="AG73" s="25">
        <v>44227.1</v>
      </c>
      <c r="AH73" s="25">
        <v>44227.1</v>
      </c>
      <c r="AI73" s="25">
        <v>44227.1</v>
      </c>
      <c r="AJ73" s="25">
        <v>33907.440000000002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9">
        <f t="shared" si="10"/>
        <v>255042.94</v>
      </c>
    </row>
    <row r="74" spans="1:48" s="9" customFormat="1" ht="16.5" hidden="1" x14ac:dyDescent="0.15">
      <c r="A74" s="9">
        <v>72</v>
      </c>
      <c r="B74" s="9" t="s">
        <v>42</v>
      </c>
      <c r="C74" s="15" t="s">
        <v>255</v>
      </c>
      <c r="D74" s="15" t="s">
        <v>256</v>
      </c>
      <c r="E74" s="9" t="s">
        <v>257</v>
      </c>
      <c r="F74" s="9" t="s">
        <v>37</v>
      </c>
      <c r="G74" s="9" t="s">
        <v>87</v>
      </c>
      <c r="H74" s="9" t="s">
        <v>39</v>
      </c>
      <c r="I74" s="9" t="s">
        <v>40</v>
      </c>
      <c r="J74" s="9" t="s">
        <v>53</v>
      </c>
      <c r="K74" s="9">
        <v>150.94</v>
      </c>
      <c r="L74" s="20">
        <v>42637</v>
      </c>
      <c r="M74" s="20">
        <v>43639</v>
      </c>
      <c r="N74" s="20">
        <v>43639</v>
      </c>
      <c r="O74" s="21"/>
      <c r="P74" s="20">
        <v>43367</v>
      </c>
      <c r="Q74" s="20">
        <v>43639</v>
      </c>
      <c r="R74" s="24">
        <v>269.05001900000002</v>
      </c>
      <c r="S74" s="25">
        <v>40610.410000000003</v>
      </c>
      <c r="T74" s="25">
        <v>40610.410000000003</v>
      </c>
      <c r="U74" s="25">
        <v>40610.410000000003</v>
      </c>
      <c r="V74" s="25">
        <v>40610.410000000003</v>
      </c>
      <c r="W74" s="25">
        <v>40610.410000000003</v>
      </c>
      <c r="X74" s="25">
        <v>31134.65</v>
      </c>
      <c r="Y74" s="25"/>
      <c r="Z74" s="25"/>
      <c r="AA74" s="25"/>
      <c r="AB74" s="25"/>
      <c r="AC74" s="25"/>
      <c r="AD74" s="25"/>
      <c r="AE74" s="25">
        <v>40610.410000000003</v>
      </c>
      <c r="AF74" s="25">
        <v>40610.410000000003</v>
      </c>
      <c r="AG74" s="25">
        <v>40610.410000000003</v>
      </c>
      <c r="AH74" s="25">
        <v>40610.410000000003</v>
      </c>
      <c r="AI74" s="25">
        <v>40610.410000000003</v>
      </c>
      <c r="AJ74" s="25">
        <v>31134.65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9">
        <f t="shared" si="10"/>
        <v>234186.7</v>
      </c>
      <c r="AR74" s="9">
        <f>AE74*4</f>
        <v>162441.64000000001</v>
      </c>
      <c r="AS74" s="26">
        <f>AR74/365/K74</f>
        <v>2.9484933684980517</v>
      </c>
    </row>
    <row r="75" spans="1:48" s="9" customFormat="1" ht="16.5" hidden="1" x14ac:dyDescent="0.15">
      <c r="A75" s="9">
        <v>73</v>
      </c>
      <c r="B75" s="9" t="s">
        <v>42</v>
      </c>
      <c r="C75" s="15" t="s">
        <v>258</v>
      </c>
      <c r="D75" s="15" t="s">
        <v>259</v>
      </c>
      <c r="E75" s="9" t="s">
        <v>260</v>
      </c>
      <c r="F75" s="9" t="s">
        <v>37</v>
      </c>
      <c r="G75" s="9" t="s">
        <v>87</v>
      </c>
      <c r="H75" s="9" t="s">
        <v>39</v>
      </c>
      <c r="I75" s="9" t="s">
        <v>40</v>
      </c>
      <c r="J75" s="9" t="s">
        <v>41</v>
      </c>
      <c r="K75" s="9">
        <v>194.46</v>
      </c>
      <c r="L75" s="20">
        <v>42637</v>
      </c>
      <c r="M75" s="20">
        <v>43639</v>
      </c>
      <c r="N75" s="20">
        <v>43639</v>
      </c>
      <c r="O75" s="21"/>
      <c r="P75" s="20">
        <v>43367</v>
      </c>
      <c r="Q75" s="20">
        <v>43639</v>
      </c>
      <c r="R75" s="24">
        <v>217.52997999999999</v>
      </c>
      <c r="S75" s="25">
        <v>42300.88</v>
      </c>
      <c r="T75" s="25">
        <v>42300.88</v>
      </c>
      <c r="U75" s="25">
        <v>42300.88</v>
      </c>
      <c r="V75" s="25">
        <v>42300.88</v>
      </c>
      <c r="W75" s="25">
        <v>42300.88</v>
      </c>
      <c r="X75" s="25">
        <v>32430.67</v>
      </c>
      <c r="Y75" s="25"/>
      <c r="Z75" s="25"/>
      <c r="AA75" s="25"/>
      <c r="AB75" s="25"/>
      <c r="AC75" s="25"/>
      <c r="AD75" s="25"/>
      <c r="AE75" s="25">
        <v>42300.88</v>
      </c>
      <c r="AF75" s="25">
        <v>42300.88</v>
      </c>
      <c r="AG75" s="25">
        <v>42300.88</v>
      </c>
      <c r="AH75" s="25">
        <v>42300.88</v>
      </c>
      <c r="AI75" s="25">
        <v>42300.88</v>
      </c>
      <c r="AJ75" s="25">
        <v>32430.67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9">
        <f t="shared" si="10"/>
        <v>243935.07</v>
      </c>
    </row>
    <row r="76" spans="1:48" s="9" customFormat="1" ht="16.5" hidden="1" x14ac:dyDescent="0.15">
      <c r="A76" s="9">
        <v>74</v>
      </c>
      <c r="B76" s="16" t="s">
        <v>42</v>
      </c>
      <c r="C76" s="15" t="s">
        <v>261</v>
      </c>
      <c r="D76" s="15" t="s">
        <v>262</v>
      </c>
      <c r="E76" s="9" t="s">
        <v>263</v>
      </c>
      <c r="F76" s="9" t="s">
        <v>37</v>
      </c>
      <c r="G76" s="9" t="s">
        <v>87</v>
      </c>
      <c r="H76" s="9" t="s">
        <v>39</v>
      </c>
      <c r="I76" s="9" t="s">
        <v>102</v>
      </c>
      <c r="J76" s="9" t="s">
        <v>53</v>
      </c>
      <c r="K76" s="9">
        <v>217.48</v>
      </c>
      <c r="L76" s="20">
        <v>42637</v>
      </c>
      <c r="M76" s="20">
        <v>43639</v>
      </c>
      <c r="N76" s="20">
        <v>43585</v>
      </c>
      <c r="O76" s="21"/>
      <c r="P76" s="20">
        <v>43367</v>
      </c>
      <c r="Q76" s="20">
        <v>43639</v>
      </c>
      <c r="R76" s="24">
        <v>217.529979</v>
      </c>
      <c r="S76" s="25">
        <v>47308.42</v>
      </c>
      <c r="T76" s="25">
        <v>47308.42</v>
      </c>
      <c r="U76" s="25">
        <v>47308.42</v>
      </c>
      <c r="V76" s="25">
        <v>47308.42</v>
      </c>
      <c r="W76" s="25"/>
      <c r="X76" s="25"/>
      <c r="Y76" s="25"/>
      <c r="Z76" s="25"/>
      <c r="AA76" s="25"/>
      <c r="AB76" s="25"/>
      <c r="AC76" s="25"/>
      <c r="AD76" s="25"/>
      <c r="AE76" s="25">
        <v>47308.42</v>
      </c>
      <c r="AF76" s="25">
        <v>47308.42</v>
      </c>
      <c r="AG76" s="25">
        <v>47308.42</v>
      </c>
      <c r="AH76" s="25">
        <v>47308.42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9">
        <f t="shared" si="10"/>
        <v>189233.68</v>
      </c>
      <c r="AR76" s="9">
        <f t="shared" ref="AR76:AR79" si="15">AE76*4</f>
        <v>189233.68</v>
      </c>
      <c r="AS76" s="26">
        <f t="shared" ref="AS76:AS79" si="16">AR76/365/K76</f>
        <v>2.3838901892411459</v>
      </c>
    </row>
    <row r="77" spans="1:48" s="9" customFormat="1" ht="16.5" hidden="1" x14ac:dyDescent="0.15">
      <c r="A77" s="9">
        <v>75</v>
      </c>
      <c r="B77" s="9" t="s">
        <v>34</v>
      </c>
      <c r="C77" s="15" t="s">
        <v>72</v>
      </c>
      <c r="D77" s="15" t="s">
        <v>264</v>
      </c>
      <c r="E77" s="9" t="s">
        <v>265</v>
      </c>
      <c r="F77" s="9" t="s">
        <v>37</v>
      </c>
      <c r="G77" s="9" t="s">
        <v>87</v>
      </c>
      <c r="H77" s="9" t="s">
        <v>58</v>
      </c>
      <c r="I77" s="9" t="s">
        <v>40</v>
      </c>
      <c r="J77" s="9" t="s">
        <v>53</v>
      </c>
      <c r="K77" s="9">
        <v>246.46</v>
      </c>
      <c r="L77" s="20">
        <v>42637</v>
      </c>
      <c r="M77" s="20">
        <v>44462</v>
      </c>
      <c r="N77" s="20">
        <v>44462</v>
      </c>
      <c r="O77" s="21"/>
      <c r="P77" s="20">
        <v>43367</v>
      </c>
      <c r="Q77" s="20">
        <v>43731</v>
      </c>
      <c r="R77" s="26">
        <v>194.63</v>
      </c>
      <c r="S77" s="25">
        <v>47968.51</v>
      </c>
      <c r="T77" s="25">
        <v>47968.51</v>
      </c>
      <c r="U77" s="25">
        <v>47968.51</v>
      </c>
      <c r="V77" s="25">
        <v>47968.51</v>
      </c>
      <c r="W77" s="25">
        <v>47968.51</v>
      </c>
      <c r="X77" s="25">
        <v>47968.51</v>
      </c>
      <c r="Y77" s="25">
        <v>47968.51</v>
      </c>
      <c r="Z77" s="25">
        <v>47968.51</v>
      </c>
      <c r="AA77" s="25">
        <v>49311.88</v>
      </c>
      <c r="AB77" s="25">
        <v>53725.82</v>
      </c>
      <c r="AC77" s="25">
        <v>53725.82</v>
      </c>
      <c r="AD77" s="25">
        <v>53725.82</v>
      </c>
      <c r="AE77" s="25">
        <v>47968.51</v>
      </c>
      <c r="AF77" s="25">
        <v>47968.51</v>
      </c>
      <c r="AG77" s="25">
        <v>47968.51</v>
      </c>
      <c r="AH77" s="25">
        <v>47968.51</v>
      </c>
      <c r="AI77" s="25">
        <v>47968.51</v>
      </c>
      <c r="AJ77" s="25">
        <v>47968.51</v>
      </c>
      <c r="AK77" s="25">
        <v>47968.51</v>
      </c>
      <c r="AL77" s="25">
        <v>47968.51</v>
      </c>
      <c r="AM77" s="25">
        <v>49311.88</v>
      </c>
      <c r="AN77" s="25">
        <v>53725.82</v>
      </c>
      <c r="AO77" s="25">
        <v>53725.82</v>
      </c>
      <c r="AP77" s="25">
        <v>53725.82</v>
      </c>
      <c r="AQ77" s="9">
        <f t="shared" si="10"/>
        <v>594237.41999999993</v>
      </c>
      <c r="AR77" s="9">
        <f t="shared" si="15"/>
        <v>191874.04</v>
      </c>
      <c r="AS77" s="26">
        <f t="shared" si="16"/>
        <v>2.1329315157423641</v>
      </c>
    </row>
    <row r="78" spans="1:48" s="9" customFormat="1" ht="16.5" hidden="1" x14ac:dyDescent="0.15">
      <c r="A78" s="9">
        <v>76</v>
      </c>
      <c r="B78" s="9" t="s">
        <v>42</v>
      </c>
      <c r="C78" s="17" t="s">
        <v>266</v>
      </c>
      <c r="D78" s="15" t="s">
        <v>267</v>
      </c>
      <c r="E78" s="9" t="s">
        <v>268</v>
      </c>
      <c r="F78" s="9" t="s">
        <v>37</v>
      </c>
      <c r="G78" s="9" t="s">
        <v>87</v>
      </c>
      <c r="H78" s="9" t="s">
        <v>58</v>
      </c>
      <c r="I78" s="9" t="s">
        <v>40</v>
      </c>
      <c r="J78" s="9" t="s">
        <v>53</v>
      </c>
      <c r="K78" s="9">
        <v>130.09</v>
      </c>
      <c r="L78" s="20">
        <v>42637</v>
      </c>
      <c r="M78" s="20">
        <v>43639</v>
      </c>
      <c r="N78" s="20">
        <v>43639</v>
      </c>
      <c r="O78" s="21"/>
      <c r="P78" s="20">
        <v>43367</v>
      </c>
      <c r="Q78" s="20">
        <v>43639</v>
      </c>
      <c r="R78" s="24">
        <v>297.66999700000002</v>
      </c>
      <c r="S78" s="25">
        <v>38723.89</v>
      </c>
      <c r="T78" s="25">
        <v>38723.89</v>
      </c>
      <c r="U78" s="25">
        <v>38723.89</v>
      </c>
      <c r="V78" s="25">
        <v>38723.89</v>
      </c>
      <c r="W78" s="25">
        <v>38723.89</v>
      </c>
      <c r="X78" s="25">
        <v>29688.32</v>
      </c>
      <c r="Y78" s="25"/>
      <c r="Z78" s="25"/>
      <c r="AA78" s="25"/>
      <c r="AB78" s="25"/>
      <c r="AC78" s="25"/>
      <c r="AD78" s="25"/>
      <c r="AE78" s="25">
        <v>38723.89</v>
      </c>
      <c r="AF78" s="25">
        <v>38723.89</v>
      </c>
      <c r="AG78" s="25">
        <v>38723.89</v>
      </c>
      <c r="AH78" s="25">
        <v>38723.89</v>
      </c>
      <c r="AI78" s="25">
        <v>38723.89</v>
      </c>
      <c r="AJ78" s="25">
        <v>29688.32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9">
        <f t="shared" si="10"/>
        <v>223307.77000000002</v>
      </c>
      <c r="AR78" s="9">
        <f t="shared" si="15"/>
        <v>154895.56</v>
      </c>
      <c r="AS78" s="26">
        <f t="shared" si="16"/>
        <v>3.2621369610290873</v>
      </c>
    </row>
    <row r="79" spans="1:48" s="9" customFormat="1" ht="16.5" hidden="1" x14ac:dyDescent="0.15">
      <c r="A79" s="9">
        <v>77</v>
      </c>
      <c r="B79" s="9" t="s">
        <v>42</v>
      </c>
      <c r="C79" s="15" t="s">
        <v>269</v>
      </c>
      <c r="D79" s="15" t="s">
        <v>270</v>
      </c>
      <c r="E79" s="9" t="s">
        <v>271</v>
      </c>
      <c r="F79" s="9" t="s">
        <v>37</v>
      </c>
      <c r="G79" s="9" t="s">
        <v>87</v>
      </c>
      <c r="H79" s="9" t="s">
        <v>39</v>
      </c>
      <c r="I79" s="9" t="s">
        <v>40</v>
      </c>
      <c r="J79" s="9" t="s">
        <v>53</v>
      </c>
      <c r="K79" s="9">
        <v>218.1</v>
      </c>
      <c r="L79" s="20">
        <v>42637</v>
      </c>
      <c r="M79" s="20">
        <v>43639</v>
      </c>
      <c r="N79" s="20">
        <v>43639</v>
      </c>
      <c r="O79" s="21"/>
      <c r="P79" s="20">
        <v>43367</v>
      </c>
      <c r="Q79" s="20">
        <v>43639</v>
      </c>
      <c r="R79" s="24">
        <v>280.5</v>
      </c>
      <c r="S79" s="25">
        <v>61177.05</v>
      </c>
      <c r="T79" s="25">
        <v>61177.05</v>
      </c>
      <c r="U79" s="25">
        <v>61177.05</v>
      </c>
      <c r="V79" s="25">
        <v>61177.05</v>
      </c>
      <c r="W79" s="25">
        <v>61177.05</v>
      </c>
      <c r="X79" s="25">
        <v>46902.41</v>
      </c>
      <c r="Y79" s="25"/>
      <c r="Z79" s="25"/>
      <c r="AA79" s="25"/>
      <c r="AB79" s="25"/>
      <c r="AC79" s="25"/>
      <c r="AD79" s="25"/>
      <c r="AE79" s="25">
        <v>61177.05</v>
      </c>
      <c r="AF79" s="25">
        <v>61177.05</v>
      </c>
      <c r="AG79" s="25">
        <v>61177.05</v>
      </c>
      <c r="AH79" s="25">
        <v>61177.05</v>
      </c>
      <c r="AI79" s="25">
        <v>61177.05</v>
      </c>
      <c r="AJ79" s="25">
        <v>46902.41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9">
        <f t="shared" si="10"/>
        <v>352787.66000000003</v>
      </c>
      <c r="AR79" s="9">
        <f t="shared" si="15"/>
        <v>244708.2</v>
      </c>
      <c r="AS79" s="26">
        <f t="shared" si="16"/>
        <v>3.0739726027397261</v>
      </c>
    </row>
    <row r="80" spans="1:48" s="9" customFormat="1" ht="16.5" hidden="1" x14ac:dyDescent="0.15">
      <c r="A80" s="9">
        <v>78</v>
      </c>
      <c r="B80" s="9" t="s">
        <v>42</v>
      </c>
      <c r="C80" s="15" t="s">
        <v>272</v>
      </c>
      <c r="D80" s="15" t="s">
        <v>273</v>
      </c>
      <c r="E80" s="9" t="s">
        <v>274</v>
      </c>
      <c r="F80" s="9" t="s">
        <v>37</v>
      </c>
      <c r="G80" s="9" t="s">
        <v>87</v>
      </c>
      <c r="H80" s="9" t="s">
        <v>58</v>
      </c>
      <c r="I80" s="9" t="s">
        <v>40</v>
      </c>
      <c r="J80" s="9" t="s">
        <v>41</v>
      </c>
      <c r="K80" s="9">
        <v>188.83</v>
      </c>
      <c r="L80" s="20">
        <v>42637</v>
      </c>
      <c r="M80" s="20">
        <v>43639</v>
      </c>
      <c r="N80" s="20">
        <v>43639</v>
      </c>
      <c r="O80" s="21"/>
      <c r="P80" s="20">
        <v>43367</v>
      </c>
      <c r="Q80" s="20">
        <v>43639</v>
      </c>
      <c r="R80" s="24">
        <v>263.32997899999998</v>
      </c>
      <c r="S80" s="25">
        <v>49724.6</v>
      </c>
      <c r="T80" s="25">
        <v>49724.6</v>
      </c>
      <c r="U80" s="25">
        <v>49724.6</v>
      </c>
      <c r="V80" s="25">
        <v>49724.6</v>
      </c>
      <c r="W80" s="25">
        <v>49724.6</v>
      </c>
      <c r="X80" s="25">
        <v>38122.19</v>
      </c>
      <c r="Y80" s="25"/>
      <c r="Z80" s="25"/>
      <c r="AA80" s="25"/>
      <c r="AB80" s="25"/>
      <c r="AC80" s="25"/>
      <c r="AD80" s="25"/>
      <c r="AE80" s="25">
        <v>49724.6</v>
      </c>
      <c r="AF80" s="25">
        <v>49724.6</v>
      </c>
      <c r="AG80" s="25">
        <v>49724.6</v>
      </c>
      <c r="AH80" s="25">
        <v>49724.6</v>
      </c>
      <c r="AI80" s="25">
        <v>49724.6</v>
      </c>
      <c r="AJ80" s="25">
        <v>38122.19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9">
        <f t="shared" si="10"/>
        <v>286745.19</v>
      </c>
    </row>
    <row r="81" spans="1:45" s="9" customFormat="1" ht="16.5" hidden="1" x14ac:dyDescent="0.15">
      <c r="A81" s="9">
        <v>79</v>
      </c>
      <c r="B81" s="9" t="s">
        <v>34</v>
      </c>
      <c r="C81" s="15" t="s">
        <v>72</v>
      </c>
      <c r="D81" s="15" t="s">
        <v>275</v>
      </c>
      <c r="E81" s="9" t="s">
        <v>276</v>
      </c>
      <c r="F81" s="9" t="s">
        <v>37</v>
      </c>
      <c r="G81" s="9" t="s">
        <v>87</v>
      </c>
      <c r="H81" s="9" t="s">
        <v>58</v>
      </c>
      <c r="I81" s="9" t="s">
        <v>40</v>
      </c>
      <c r="J81" s="9" t="s">
        <v>53</v>
      </c>
      <c r="K81" s="9">
        <v>202.39</v>
      </c>
      <c r="L81" s="20">
        <v>42637</v>
      </c>
      <c r="M81" s="20">
        <v>44462</v>
      </c>
      <c r="N81" s="20">
        <v>44462</v>
      </c>
      <c r="O81" s="21"/>
      <c r="P81" s="20">
        <v>43367</v>
      </c>
      <c r="Q81" s="20">
        <v>43731</v>
      </c>
      <c r="R81" s="26">
        <v>206.079994</v>
      </c>
      <c r="S81" s="25">
        <v>41708.53</v>
      </c>
      <c r="T81" s="25">
        <v>41708.53</v>
      </c>
      <c r="U81" s="25">
        <v>41708.53</v>
      </c>
      <c r="V81" s="25">
        <v>41708.53</v>
      </c>
      <c r="W81" s="25">
        <v>41708.53</v>
      </c>
      <c r="X81" s="25">
        <v>41708.53</v>
      </c>
      <c r="Y81" s="25">
        <v>41708.53</v>
      </c>
      <c r="Z81" s="25">
        <v>41708.53</v>
      </c>
      <c r="AA81" s="25">
        <v>42876.39</v>
      </c>
      <c r="AB81" s="25">
        <v>46713.64</v>
      </c>
      <c r="AC81" s="25">
        <v>46713.64</v>
      </c>
      <c r="AD81" s="25">
        <v>46713.64</v>
      </c>
      <c r="AE81" s="25">
        <v>41708.53</v>
      </c>
      <c r="AF81" s="25">
        <v>41708.53</v>
      </c>
      <c r="AG81" s="25">
        <v>41708.53</v>
      </c>
      <c r="AH81" s="25">
        <v>41708.53</v>
      </c>
      <c r="AI81" s="25">
        <v>41708.53</v>
      </c>
      <c r="AJ81" s="25">
        <v>41708.53</v>
      </c>
      <c r="AK81" s="25">
        <v>41708.53</v>
      </c>
      <c r="AL81" s="25">
        <v>41708.53</v>
      </c>
      <c r="AM81" s="25">
        <v>42876.39</v>
      </c>
      <c r="AN81" s="25">
        <v>46713.64</v>
      </c>
      <c r="AO81" s="25">
        <v>46713.64</v>
      </c>
      <c r="AP81" s="25">
        <v>46713.64</v>
      </c>
      <c r="AQ81" s="9">
        <f t="shared" si="10"/>
        <v>516685.55000000005</v>
      </c>
      <c r="AR81" s="9">
        <f>AE81*4</f>
        <v>166834.12</v>
      </c>
      <c r="AS81" s="26">
        <f>AR81/365/K81</f>
        <v>2.2584108939271594</v>
      </c>
    </row>
    <row r="82" spans="1:45" s="9" customFormat="1" ht="16.5" hidden="1" x14ac:dyDescent="0.15">
      <c r="A82" s="9">
        <v>80</v>
      </c>
      <c r="B82" s="9" t="s">
        <v>42</v>
      </c>
      <c r="C82" s="15" t="s">
        <v>277</v>
      </c>
      <c r="D82" s="15" t="s">
        <v>278</v>
      </c>
      <c r="E82" s="9" t="s">
        <v>279</v>
      </c>
      <c r="F82" s="9" t="s">
        <v>37</v>
      </c>
      <c r="G82" s="9" t="s">
        <v>87</v>
      </c>
      <c r="H82" s="9" t="s">
        <v>39</v>
      </c>
      <c r="I82" s="9" t="s">
        <v>40</v>
      </c>
      <c r="J82" s="9" t="s">
        <v>41</v>
      </c>
      <c r="K82" s="9">
        <v>354.46</v>
      </c>
      <c r="L82" s="20">
        <v>42637</v>
      </c>
      <c r="M82" s="20">
        <v>43639</v>
      </c>
      <c r="N82" s="20">
        <v>43639</v>
      </c>
      <c r="O82" s="21"/>
      <c r="P82" s="20">
        <v>43367</v>
      </c>
      <c r="Q82" s="20">
        <v>43639</v>
      </c>
      <c r="R82" s="24">
        <v>206.08000899999999</v>
      </c>
      <c r="S82" s="25">
        <v>73047.12</v>
      </c>
      <c r="T82" s="25">
        <v>73047.12</v>
      </c>
      <c r="U82" s="25">
        <v>73047.12</v>
      </c>
      <c r="V82" s="25">
        <v>73047.12</v>
      </c>
      <c r="W82" s="25">
        <v>73047.12</v>
      </c>
      <c r="X82" s="25">
        <v>56002.79</v>
      </c>
      <c r="Y82" s="25"/>
      <c r="Z82" s="25"/>
      <c r="AA82" s="25"/>
      <c r="AB82" s="25"/>
      <c r="AC82" s="25"/>
      <c r="AD82" s="25"/>
      <c r="AE82" s="25">
        <v>73047.12</v>
      </c>
      <c r="AF82" s="25">
        <v>73047.12</v>
      </c>
      <c r="AG82" s="25">
        <v>73047.12</v>
      </c>
      <c r="AH82" s="25">
        <v>73047.12</v>
      </c>
      <c r="AI82" s="25">
        <v>73047.12</v>
      </c>
      <c r="AJ82" s="25">
        <v>56002.79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9">
        <f t="shared" si="10"/>
        <v>421238.38999999996</v>
      </c>
    </row>
    <row r="83" spans="1:45" s="9" customFormat="1" ht="16.5" hidden="1" x14ac:dyDescent="0.15">
      <c r="A83" s="9">
        <v>81</v>
      </c>
      <c r="B83" s="9" t="s">
        <v>34</v>
      </c>
      <c r="C83" s="15" t="s">
        <v>280</v>
      </c>
      <c r="D83" s="15" t="s">
        <v>281</v>
      </c>
      <c r="E83" s="9">
        <v>1065</v>
      </c>
      <c r="F83" s="9" t="s">
        <v>37</v>
      </c>
      <c r="G83" s="9" t="s">
        <v>87</v>
      </c>
      <c r="H83" s="9" t="s">
        <v>46</v>
      </c>
      <c r="I83" s="9" t="s">
        <v>40</v>
      </c>
      <c r="J83" s="9" t="s">
        <v>53</v>
      </c>
      <c r="K83" s="9">
        <v>225.77</v>
      </c>
      <c r="L83" s="20">
        <v>42637</v>
      </c>
      <c r="M83" s="20">
        <v>44309</v>
      </c>
      <c r="N83" s="20">
        <v>44309</v>
      </c>
      <c r="O83" s="21"/>
      <c r="P83" s="20">
        <v>43367</v>
      </c>
      <c r="Q83" s="20">
        <v>43731</v>
      </c>
      <c r="R83" s="24">
        <v>203.96</v>
      </c>
      <c r="S83" s="25">
        <v>46048.05</v>
      </c>
      <c r="T83" s="25">
        <v>46048.05</v>
      </c>
      <c r="U83" s="25">
        <v>46048.05</v>
      </c>
      <c r="V83" s="25">
        <v>46048.05</v>
      </c>
      <c r="W83" s="25">
        <v>46048.05</v>
      </c>
      <c r="X83" s="25">
        <v>46048.05</v>
      </c>
      <c r="Y83" s="25">
        <v>46048.05</v>
      </c>
      <c r="Z83" s="25">
        <v>46048.05</v>
      </c>
      <c r="AA83" s="25">
        <v>46585.38</v>
      </c>
      <c r="AB83" s="25">
        <v>48350.9</v>
      </c>
      <c r="AC83" s="25">
        <v>48350.9</v>
      </c>
      <c r="AD83" s="25">
        <v>48350.9</v>
      </c>
      <c r="AE83" s="25">
        <v>46048.05</v>
      </c>
      <c r="AF83" s="25">
        <v>46048.05</v>
      </c>
      <c r="AG83" s="25">
        <v>46048.05</v>
      </c>
      <c r="AH83" s="25">
        <v>46048.05</v>
      </c>
      <c r="AI83" s="25">
        <v>46048.05</v>
      </c>
      <c r="AJ83" s="25">
        <v>46048.05</v>
      </c>
      <c r="AK83" s="25">
        <v>46048.05</v>
      </c>
      <c r="AL83" s="25">
        <v>46048.05</v>
      </c>
      <c r="AM83" s="25">
        <v>46585.38</v>
      </c>
      <c r="AN83" s="25">
        <v>48350.9</v>
      </c>
      <c r="AO83" s="25">
        <v>48350.9</v>
      </c>
      <c r="AP83" s="25">
        <v>48350.9</v>
      </c>
      <c r="AQ83" s="9">
        <f t="shared" si="10"/>
        <v>560022.48</v>
      </c>
      <c r="AR83" s="9">
        <f t="shared" ref="AR83:AR86" si="17">AE83*4</f>
        <v>184192.2</v>
      </c>
      <c r="AS83" s="26">
        <f t="shared" ref="AS83:AS86" si="18">AR83/365/K83</f>
        <v>2.235178121023881</v>
      </c>
    </row>
    <row r="84" spans="1:45" s="9" customFormat="1" ht="16.5" hidden="1" x14ac:dyDescent="0.15">
      <c r="A84" s="9">
        <v>82</v>
      </c>
      <c r="B84" s="9" t="s">
        <v>42</v>
      </c>
      <c r="C84" s="15" t="s">
        <v>282</v>
      </c>
      <c r="D84" s="15" t="s">
        <v>283</v>
      </c>
      <c r="E84" s="9" t="s">
        <v>284</v>
      </c>
      <c r="F84" s="9" t="s">
        <v>37</v>
      </c>
      <c r="G84" s="9" t="s">
        <v>87</v>
      </c>
      <c r="H84" s="9" t="s">
        <v>58</v>
      </c>
      <c r="I84" s="9" t="s">
        <v>40</v>
      </c>
      <c r="J84" s="9" t="s">
        <v>53</v>
      </c>
      <c r="K84" s="9">
        <v>136.25</v>
      </c>
      <c r="L84" s="20">
        <v>42637</v>
      </c>
      <c r="M84" s="20">
        <v>43639</v>
      </c>
      <c r="N84" s="20">
        <v>43639</v>
      </c>
      <c r="O84" s="21"/>
      <c r="P84" s="20">
        <v>43367</v>
      </c>
      <c r="Q84" s="20">
        <v>43639</v>
      </c>
      <c r="R84" s="24">
        <v>291.950018</v>
      </c>
      <c r="S84" s="25">
        <v>39778.19</v>
      </c>
      <c r="T84" s="25">
        <v>39778.19</v>
      </c>
      <c r="U84" s="25">
        <v>39778.19</v>
      </c>
      <c r="V84" s="25">
        <v>39778.19</v>
      </c>
      <c r="W84" s="25">
        <v>39778.19</v>
      </c>
      <c r="X84" s="25">
        <v>30496.61</v>
      </c>
      <c r="Y84" s="25"/>
      <c r="Z84" s="25"/>
      <c r="AA84" s="25"/>
      <c r="AB84" s="25"/>
      <c r="AC84" s="25"/>
      <c r="AD84" s="25"/>
      <c r="AE84" s="25">
        <v>39778.19</v>
      </c>
      <c r="AF84" s="25">
        <v>39778.19</v>
      </c>
      <c r="AG84" s="25">
        <v>39778.19</v>
      </c>
      <c r="AH84" s="25">
        <v>39778.19</v>
      </c>
      <c r="AI84" s="25">
        <v>39778.19</v>
      </c>
      <c r="AJ84" s="25">
        <v>30496.61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9">
        <f t="shared" si="10"/>
        <v>229387.56</v>
      </c>
      <c r="AR84" s="9">
        <f t="shared" si="17"/>
        <v>159112.76</v>
      </c>
      <c r="AS84" s="26">
        <f t="shared" si="18"/>
        <v>3.1994522558753302</v>
      </c>
    </row>
    <row r="85" spans="1:45" s="9" customFormat="1" ht="16.5" hidden="1" x14ac:dyDescent="0.15">
      <c r="A85" s="9">
        <v>83</v>
      </c>
      <c r="B85" s="9" t="s">
        <v>42</v>
      </c>
      <c r="C85" s="15" t="s">
        <v>285</v>
      </c>
      <c r="D85" s="15" t="s">
        <v>286</v>
      </c>
      <c r="E85" s="9" t="s">
        <v>287</v>
      </c>
      <c r="F85" s="9" t="s">
        <v>37</v>
      </c>
      <c r="G85" s="9" t="s">
        <v>87</v>
      </c>
      <c r="H85" s="9" t="s">
        <v>58</v>
      </c>
      <c r="I85" s="9" t="s">
        <v>40</v>
      </c>
      <c r="J85" s="9" t="s">
        <v>53</v>
      </c>
      <c r="K85" s="9">
        <v>213.85</v>
      </c>
      <c r="L85" s="20">
        <v>42637</v>
      </c>
      <c r="M85" s="20">
        <v>43639</v>
      </c>
      <c r="N85" s="20">
        <v>43639</v>
      </c>
      <c r="O85" s="21"/>
      <c r="P85" s="20">
        <v>43367</v>
      </c>
      <c r="Q85" s="20">
        <v>43639</v>
      </c>
      <c r="R85" s="24">
        <v>263.32999699999999</v>
      </c>
      <c r="S85" s="25">
        <v>56313.120000000003</v>
      </c>
      <c r="T85" s="25">
        <v>56313.120000000003</v>
      </c>
      <c r="U85" s="25">
        <v>56313.120000000003</v>
      </c>
      <c r="V85" s="25">
        <v>56313.120000000003</v>
      </c>
      <c r="W85" s="25">
        <v>56313.120000000003</v>
      </c>
      <c r="X85" s="25">
        <v>43173.39</v>
      </c>
      <c r="Y85" s="25"/>
      <c r="Z85" s="25"/>
      <c r="AA85" s="25"/>
      <c r="AB85" s="25"/>
      <c r="AC85" s="25"/>
      <c r="AD85" s="25"/>
      <c r="AE85" s="25">
        <v>56313.120000000003</v>
      </c>
      <c r="AF85" s="25">
        <v>56313.120000000003</v>
      </c>
      <c r="AG85" s="25">
        <v>56313.120000000003</v>
      </c>
      <c r="AH85" s="25">
        <v>56313.120000000003</v>
      </c>
      <c r="AI85" s="25">
        <v>56313.120000000003</v>
      </c>
      <c r="AJ85" s="25">
        <v>43173.39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9">
        <f t="shared" si="10"/>
        <v>324738.99000000005</v>
      </c>
      <c r="AR85" s="9">
        <f t="shared" si="17"/>
        <v>225252.48000000001</v>
      </c>
      <c r="AS85" s="26">
        <f t="shared" si="18"/>
        <v>2.8858081935552065</v>
      </c>
    </row>
    <row r="86" spans="1:45" s="9" customFormat="1" ht="16.5" hidden="1" x14ac:dyDescent="0.15">
      <c r="A86" s="9">
        <v>84</v>
      </c>
      <c r="B86" s="9" t="s">
        <v>42</v>
      </c>
      <c r="C86" s="15" t="s">
        <v>288</v>
      </c>
      <c r="D86" s="15" t="s">
        <v>289</v>
      </c>
      <c r="E86" s="9" t="s">
        <v>290</v>
      </c>
      <c r="F86" s="9" t="s">
        <v>37</v>
      </c>
      <c r="G86" s="9" t="s">
        <v>87</v>
      </c>
      <c r="H86" s="9" t="s">
        <v>39</v>
      </c>
      <c r="I86" s="9" t="s">
        <v>40</v>
      </c>
      <c r="J86" s="9" t="s">
        <v>53</v>
      </c>
      <c r="K86" s="9">
        <v>138.38</v>
      </c>
      <c r="L86" s="20">
        <v>42637</v>
      </c>
      <c r="M86" s="20">
        <v>43639</v>
      </c>
      <c r="N86" s="20">
        <v>43639</v>
      </c>
      <c r="O86" s="21"/>
      <c r="P86" s="20">
        <v>43367</v>
      </c>
      <c r="Q86" s="20">
        <v>43639</v>
      </c>
      <c r="R86" s="24">
        <v>286.23001799999997</v>
      </c>
      <c r="S86" s="25">
        <v>39608.51</v>
      </c>
      <c r="T86" s="25">
        <v>39608.51</v>
      </c>
      <c r="U86" s="25">
        <v>39608.51</v>
      </c>
      <c r="V86" s="25">
        <v>39608.51</v>
      </c>
      <c r="W86" s="25">
        <v>39608.51</v>
      </c>
      <c r="X86" s="25">
        <v>30366.52</v>
      </c>
      <c r="Y86" s="25"/>
      <c r="Z86" s="25"/>
      <c r="AA86" s="25"/>
      <c r="AB86" s="25"/>
      <c r="AC86" s="25"/>
      <c r="AD86" s="25"/>
      <c r="AE86" s="25">
        <v>39608.51</v>
      </c>
      <c r="AF86" s="25">
        <v>39608.51</v>
      </c>
      <c r="AG86" s="25">
        <v>39608.51</v>
      </c>
      <c r="AH86" s="25">
        <v>39608.51</v>
      </c>
      <c r="AI86" s="25">
        <v>39608.51</v>
      </c>
      <c r="AJ86" s="25">
        <v>30366.52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9">
        <f t="shared" si="10"/>
        <v>228409.07</v>
      </c>
      <c r="AR86" s="9">
        <f t="shared" si="17"/>
        <v>158434.04</v>
      </c>
      <c r="AS86" s="26">
        <f t="shared" si="18"/>
        <v>3.1367673291927929</v>
      </c>
    </row>
    <row r="87" spans="1:45" s="9" customFormat="1" ht="16.5" hidden="1" x14ac:dyDescent="0.15">
      <c r="A87" s="9">
        <v>85</v>
      </c>
      <c r="B87" s="9" t="s">
        <v>42</v>
      </c>
      <c r="C87" s="15" t="s">
        <v>291</v>
      </c>
      <c r="D87" s="15" t="s">
        <v>292</v>
      </c>
      <c r="E87" s="9" t="s">
        <v>293</v>
      </c>
      <c r="F87" s="9" t="s">
        <v>37</v>
      </c>
      <c r="G87" s="9" t="s">
        <v>87</v>
      </c>
      <c r="H87" s="9" t="s">
        <v>39</v>
      </c>
      <c r="I87" s="9" t="s">
        <v>40</v>
      </c>
      <c r="J87" s="9" t="s">
        <v>41</v>
      </c>
      <c r="K87" s="9">
        <v>170.61</v>
      </c>
      <c r="L87" s="20">
        <v>42637</v>
      </c>
      <c r="M87" s="20">
        <v>43639</v>
      </c>
      <c r="N87" s="20">
        <v>43639</v>
      </c>
      <c r="O87" s="21"/>
      <c r="P87" s="20">
        <v>43367</v>
      </c>
      <c r="Q87" s="20">
        <v>43639</v>
      </c>
      <c r="R87" s="24">
        <v>251.88001800000001</v>
      </c>
      <c r="S87" s="25">
        <v>42973.25</v>
      </c>
      <c r="T87" s="25">
        <v>42973.25</v>
      </c>
      <c r="U87" s="25">
        <v>42973.25</v>
      </c>
      <c r="V87" s="25">
        <v>42973.25</v>
      </c>
      <c r="W87" s="25">
        <v>42973.25</v>
      </c>
      <c r="X87" s="25">
        <v>32946.160000000003</v>
      </c>
      <c r="Y87" s="25"/>
      <c r="Z87" s="25"/>
      <c r="AA87" s="25"/>
      <c r="AB87" s="25"/>
      <c r="AC87" s="25"/>
      <c r="AD87" s="25"/>
      <c r="AE87" s="25">
        <v>42973.25</v>
      </c>
      <c r="AF87" s="25">
        <v>42973.25</v>
      </c>
      <c r="AG87" s="25">
        <v>42973.25</v>
      </c>
      <c r="AH87" s="25">
        <v>42973.25</v>
      </c>
      <c r="AI87" s="25">
        <v>42973.25</v>
      </c>
      <c r="AJ87" s="25">
        <v>32946.160000000003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9">
        <f t="shared" si="10"/>
        <v>247812.41</v>
      </c>
    </row>
    <row r="88" spans="1:45" s="9" customFormat="1" ht="16.5" hidden="1" x14ac:dyDescent="0.15">
      <c r="A88" s="9">
        <v>86</v>
      </c>
      <c r="B88" s="9" t="s">
        <v>42</v>
      </c>
      <c r="C88" s="15" t="s">
        <v>294</v>
      </c>
      <c r="D88" s="17" t="s">
        <v>295</v>
      </c>
      <c r="E88" s="9" t="s">
        <v>296</v>
      </c>
      <c r="F88" s="9" t="s">
        <v>37</v>
      </c>
      <c r="G88" s="9" t="s">
        <v>87</v>
      </c>
      <c r="H88" s="9" t="s">
        <v>58</v>
      </c>
      <c r="I88" s="9" t="s">
        <v>40</v>
      </c>
      <c r="J88" s="9" t="s">
        <v>41</v>
      </c>
      <c r="K88" s="9">
        <v>171.9</v>
      </c>
      <c r="L88" s="20">
        <v>42637</v>
      </c>
      <c r="M88" s="20">
        <v>43639</v>
      </c>
      <c r="N88" s="20">
        <v>43639</v>
      </c>
      <c r="O88" s="21"/>
      <c r="P88" s="20">
        <v>43367</v>
      </c>
      <c r="Q88" s="20">
        <v>43639</v>
      </c>
      <c r="R88" s="24">
        <v>257.60000000000002</v>
      </c>
      <c r="S88" s="25">
        <v>44281.440000000002</v>
      </c>
      <c r="T88" s="25">
        <v>44281.440000000002</v>
      </c>
      <c r="U88" s="25">
        <v>44281.440000000002</v>
      </c>
      <c r="V88" s="25">
        <v>44281.440000000002</v>
      </c>
      <c r="W88" s="25">
        <v>44281.440000000002</v>
      </c>
      <c r="X88" s="25">
        <v>33949.1</v>
      </c>
      <c r="Y88" s="25"/>
      <c r="Z88" s="25"/>
      <c r="AA88" s="25"/>
      <c r="AB88" s="25"/>
      <c r="AC88" s="25"/>
      <c r="AD88" s="25"/>
      <c r="AE88" s="25">
        <v>44281.440000000002</v>
      </c>
      <c r="AF88" s="25">
        <v>44281.440000000002</v>
      </c>
      <c r="AG88" s="25">
        <v>44281.440000000002</v>
      </c>
      <c r="AH88" s="25">
        <v>44281.440000000002</v>
      </c>
      <c r="AI88" s="25">
        <v>44281.440000000002</v>
      </c>
      <c r="AJ88" s="25">
        <v>33949.1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9">
        <f t="shared" si="10"/>
        <v>255356.30000000002</v>
      </c>
    </row>
    <row r="89" spans="1:45" s="9" customFormat="1" ht="16.5" hidden="1" x14ac:dyDescent="0.15">
      <c r="A89" s="9">
        <v>87</v>
      </c>
      <c r="B89" s="9" t="s">
        <v>34</v>
      </c>
      <c r="C89" s="15" t="s">
        <v>297</v>
      </c>
      <c r="D89" s="15" t="s">
        <v>298</v>
      </c>
      <c r="E89" s="9" t="s">
        <v>299</v>
      </c>
      <c r="F89" s="9" t="s">
        <v>37</v>
      </c>
      <c r="G89" s="9" t="s">
        <v>87</v>
      </c>
      <c r="H89" s="9" t="s">
        <v>58</v>
      </c>
      <c r="I89" s="9" t="s">
        <v>40</v>
      </c>
      <c r="J89" s="9" t="s">
        <v>41</v>
      </c>
      <c r="K89" s="9">
        <v>167.37</v>
      </c>
      <c r="L89" s="20">
        <v>43132</v>
      </c>
      <c r="M89" s="20">
        <v>44135</v>
      </c>
      <c r="N89" s="20">
        <v>44135</v>
      </c>
      <c r="O89" s="21">
        <f>R89*K89*11</f>
        <v>472786.77600000001</v>
      </c>
      <c r="P89" s="20">
        <v>43497</v>
      </c>
      <c r="Q89" s="20">
        <v>43861</v>
      </c>
      <c r="R89" s="24">
        <v>256.8</v>
      </c>
      <c r="S89" s="25"/>
      <c r="T89" s="25">
        <v>42980.62</v>
      </c>
      <c r="U89" s="25">
        <v>42980.62</v>
      </c>
      <c r="V89" s="25">
        <v>42980.62</v>
      </c>
      <c r="W89" s="25">
        <v>42980.62</v>
      </c>
      <c r="X89" s="25">
        <v>42980.62</v>
      </c>
      <c r="Y89" s="25">
        <v>42980.62</v>
      </c>
      <c r="Z89" s="25">
        <v>42980.62</v>
      </c>
      <c r="AA89" s="25">
        <v>42980.62</v>
      </c>
      <c r="AB89" s="25">
        <v>42980.62</v>
      </c>
      <c r="AC89" s="25">
        <v>42980.62</v>
      </c>
      <c r="AD89" s="25">
        <v>42980.62</v>
      </c>
      <c r="AE89" s="25">
        <v>0</v>
      </c>
      <c r="AF89" s="25">
        <v>42980.62</v>
      </c>
      <c r="AG89" s="25">
        <v>42980.62</v>
      </c>
      <c r="AH89" s="25">
        <v>42980.62</v>
      </c>
      <c r="AI89" s="25">
        <v>42980.62</v>
      </c>
      <c r="AJ89" s="25">
        <v>42980.62</v>
      </c>
      <c r="AK89" s="25">
        <v>42980.62</v>
      </c>
      <c r="AL89" s="25">
        <v>42980.62</v>
      </c>
      <c r="AM89" s="25">
        <v>42980.62</v>
      </c>
      <c r="AN89" s="25">
        <v>42980.62</v>
      </c>
      <c r="AO89" s="25">
        <v>42980.62</v>
      </c>
      <c r="AP89" s="25">
        <v>42980.62</v>
      </c>
      <c r="AQ89" s="9">
        <f t="shared" si="10"/>
        <v>472786.82</v>
      </c>
    </row>
    <row r="90" spans="1:45" s="9" customFormat="1" ht="16.5" hidden="1" x14ac:dyDescent="0.15">
      <c r="A90" s="9">
        <v>88</v>
      </c>
      <c r="B90" s="9" t="s">
        <v>34</v>
      </c>
      <c r="C90" s="15" t="s">
        <v>300</v>
      </c>
      <c r="D90" s="15" t="s">
        <v>301</v>
      </c>
      <c r="E90" s="9" t="s">
        <v>302</v>
      </c>
      <c r="F90" s="9" t="s">
        <v>37</v>
      </c>
      <c r="G90" s="9" t="s">
        <v>87</v>
      </c>
      <c r="H90" s="9" t="s">
        <v>39</v>
      </c>
      <c r="I90" s="9" t="s">
        <v>40</v>
      </c>
      <c r="J90" s="9" t="s">
        <v>53</v>
      </c>
      <c r="K90" s="9">
        <v>221.42</v>
      </c>
      <c r="L90" s="20">
        <v>43191</v>
      </c>
      <c r="M90" s="20">
        <v>44255</v>
      </c>
      <c r="N90" s="20">
        <v>44255</v>
      </c>
      <c r="O90" s="21">
        <f>R90*K90*9</f>
        <v>501084.53099999996</v>
      </c>
      <c r="P90" s="20">
        <v>43556</v>
      </c>
      <c r="Q90" s="20">
        <v>43921</v>
      </c>
      <c r="R90" s="24">
        <v>251.45</v>
      </c>
      <c r="S90" s="25">
        <v>52033.7</v>
      </c>
      <c r="T90" s="25">
        <v>52033.7</v>
      </c>
      <c r="U90" s="25">
        <v>52033.7</v>
      </c>
      <c r="V90" s="25">
        <v>55676.06</v>
      </c>
      <c r="W90" s="25">
        <v>55676.06</v>
      </c>
      <c r="X90" s="25">
        <v>55676.06</v>
      </c>
      <c r="Y90" s="25">
        <v>55676.06</v>
      </c>
      <c r="Z90" s="25">
        <v>55676.06</v>
      </c>
      <c r="AA90" s="25">
        <v>55676.06</v>
      </c>
      <c r="AB90" s="25">
        <v>55676.06</v>
      </c>
      <c r="AC90" s="25">
        <v>55676.06</v>
      </c>
      <c r="AD90" s="25">
        <v>55676.06</v>
      </c>
      <c r="AE90" s="25">
        <v>52033.7</v>
      </c>
      <c r="AF90" s="25">
        <v>52033.7</v>
      </c>
      <c r="AG90" s="25">
        <v>52033.7</v>
      </c>
      <c r="AH90" s="25">
        <v>55676.06</v>
      </c>
      <c r="AI90" s="25">
        <v>55676.06</v>
      </c>
      <c r="AJ90" s="25">
        <v>55676.06</v>
      </c>
      <c r="AK90" s="25">
        <v>55676.06</v>
      </c>
      <c r="AL90" s="25">
        <v>55676.06</v>
      </c>
      <c r="AM90" s="25">
        <v>55676.06</v>
      </c>
      <c r="AN90" s="25">
        <v>55676.06</v>
      </c>
      <c r="AO90" s="25">
        <v>55676.06</v>
      </c>
      <c r="AP90" s="25">
        <v>55676.06</v>
      </c>
      <c r="AQ90" s="9">
        <f t="shared" si="10"/>
        <v>657185.64000000013</v>
      </c>
      <c r="AR90" s="9">
        <f t="shared" ref="AR90:AR91" si="19">AE90*4</f>
        <v>208134.8</v>
      </c>
      <c r="AS90" s="26">
        <f t="shared" ref="AS90:AS91" si="20">AR90/365/K90</f>
        <v>2.5753424657534247</v>
      </c>
    </row>
    <row r="91" spans="1:45" s="9" customFormat="1" ht="16.5" hidden="1" x14ac:dyDescent="0.15">
      <c r="A91" s="9">
        <v>89</v>
      </c>
      <c r="B91" s="9" t="s">
        <v>42</v>
      </c>
      <c r="C91" s="15" t="s">
        <v>303</v>
      </c>
      <c r="D91" s="15" t="s">
        <v>304</v>
      </c>
      <c r="E91" s="9" t="s">
        <v>305</v>
      </c>
      <c r="F91" s="9" t="s">
        <v>37</v>
      </c>
      <c r="G91" s="9" t="s">
        <v>87</v>
      </c>
      <c r="H91" s="9" t="s">
        <v>39</v>
      </c>
      <c r="I91" s="9" t="s">
        <v>40</v>
      </c>
      <c r="J91" s="9" t="s">
        <v>53</v>
      </c>
      <c r="K91" s="9">
        <v>168.67</v>
      </c>
      <c r="L91" s="20">
        <v>42637</v>
      </c>
      <c r="M91" s="20">
        <v>43639</v>
      </c>
      <c r="N91" s="20">
        <v>43639</v>
      </c>
      <c r="O91" s="21"/>
      <c r="P91" s="20">
        <v>43367</v>
      </c>
      <c r="Q91" s="20">
        <v>43639</v>
      </c>
      <c r="R91" s="24">
        <v>286.225054</v>
      </c>
      <c r="S91" s="25">
        <v>48277.58</v>
      </c>
      <c r="T91" s="25">
        <v>48277.58</v>
      </c>
      <c r="U91" s="25">
        <v>48277.58</v>
      </c>
      <c r="V91" s="25">
        <v>48277.58</v>
      </c>
      <c r="W91" s="25">
        <v>48277.58</v>
      </c>
      <c r="X91" s="25">
        <v>37012.81</v>
      </c>
      <c r="Y91" s="25"/>
      <c r="Z91" s="25"/>
      <c r="AA91" s="25"/>
      <c r="AB91" s="25"/>
      <c r="AC91" s="25"/>
      <c r="AD91" s="25"/>
      <c r="AE91" s="25">
        <v>48277.58</v>
      </c>
      <c r="AF91" s="25">
        <v>48277.58</v>
      </c>
      <c r="AG91" s="25">
        <v>48277.58</v>
      </c>
      <c r="AH91" s="25">
        <v>48277.58</v>
      </c>
      <c r="AI91" s="25">
        <v>48277.58</v>
      </c>
      <c r="AJ91" s="25">
        <v>37012.81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9">
        <f t="shared" si="10"/>
        <v>278400.71000000002</v>
      </c>
      <c r="AR91" s="9">
        <f t="shared" si="19"/>
        <v>193110.32</v>
      </c>
      <c r="AS91" s="26">
        <f t="shared" si="20"/>
        <v>3.1367129297623388</v>
      </c>
    </row>
    <row r="92" spans="1:45" s="9" customFormat="1" ht="16.5" hidden="1" x14ac:dyDescent="0.15">
      <c r="A92" s="9">
        <v>90</v>
      </c>
      <c r="B92" s="9" t="s">
        <v>34</v>
      </c>
      <c r="C92" s="15" t="s">
        <v>306</v>
      </c>
      <c r="D92" s="15" t="s">
        <v>307</v>
      </c>
      <c r="E92" s="9" t="s">
        <v>308</v>
      </c>
      <c r="F92" s="9" t="s">
        <v>37</v>
      </c>
      <c r="G92" s="9" t="s">
        <v>87</v>
      </c>
      <c r="H92" s="9" t="s">
        <v>122</v>
      </c>
      <c r="I92" s="9" t="s">
        <v>40</v>
      </c>
      <c r="J92" s="9" t="s">
        <v>41</v>
      </c>
      <c r="K92" s="9">
        <v>136.94999999999999</v>
      </c>
      <c r="L92" s="20">
        <v>42637</v>
      </c>
      <c r="M92" s="20">
        <v>44309</v>
      </c>
      <c r="N92" s="20">
        <v>44309</v>
      </c>
      <c r="O92" s="21"/>
      <c r="P92" s="20">
        <v>43367</v>
      </c>
      <c r="Q92" s="20">
        <v>43731</v>
      </c>
      <c r="R92" s="24">
        <v>110.250018</v>
      </c>
      <c r="S92" s="25">
        <v>15098.74</v>
      </c>
      <c r="T92" s="25">
        <v>15098.74</v>
      </c>
      <c r="U92" s="25">
        <v>15098.74</v>
      </c>
      <c r="V92" s="25">
        <v>15098.74</v>
      </c>
      <c r="W92" s="25">
        <v>15098.74</v>
      </c>
      <c r="X92" s="25">
        <v>15098.74</v>
      </c>
      <c r="Y92" s="25">
        <v>15098.74</v>
      </c>
      <c r="Z92" s="25">
        <v>15098.74</v>
      </c>
      <c r="AA92" s="25">
        <v>15274.81</v>
      </c>
      <c r="AB92" s="25">
        <v>15853.33</v>
      </c>
      <c r="AC92" s="25">
        <v>15853.33</v>
      </c>
      <c r="AD92" s="25">
        <v>15853.33</v>
      </c>
      <c r="AE92" s="25">
        <v>15098.74</v>
      </c>
      <c r="AF92" s="25">
        <v>15098.74</v>
      </c>
      <c r="AG92" s="25">
        <v>15098.74</v>
      </c>
      <c r="AH92" s="25">
        <v>15098.74</v>
      </c>
      <c r="AI92" s="25">
        <v>15098.74</v>
      </c>
      <c r="AJ92" s="25">
        <v>15098.74</v>
      </c>
      <c r="AK92" s="25">
        <v>15098.74</v>
      </c>
      <c r="AL92" s="25">
        <v>15098.74</v>
      </c>
      <c r="AM92" s="25">
        <v>15274.81</v>
      </c>
      <c r="AN92" s="25">
        <v>15853.33</v>
      </c>
      <c r="AO92" s="25">
        <v>15853.33</v>
      </c>
      <c r="AP92" s="25">
        <v>15853.33</v>
      </c>
      <c r="AQ92" s="9">
        <f t="shared" si="10"/>
        <v>183624.71999999997</v>
      </c>
    </row>
    <row r="93" spans="1:45" s="9" customFormat="1" ht="16.5" hidden="1" x14ac:dyDescent="0.15">
      <c r="A93" s="9">
        <v>91</v>
      </c>
      <c r="B93" s="9" t="s">
        <v>34</v>
      </c>
      <c r="C93" s="15" t="s">
        <v>309</v>
      </c>
      <c r="D93" s="15" t="s">
        <v>310</v>
      </c>
      <c r="E93" s="9" t="s">
        <v>311</v>
      </c>
      <c r="F93" s="9" t="s">
        <v>37</v>
      </c>
      <c r="G93" s="9" t="s">
        <v>87</v>
      </c>
      <c r="H93" s="9" t="s">
        <v>39</v>
      </c>
      <c r="I93" s="9" t="s">
        <v>40</v>
      </c>
      <c r="J93" s="9" t="s">
        <v>41</v>
      </c>
      <c r="K93" s="9">
        <v>227.37</v>
      </c>
      <c r="L93" s="20">
        <v>42795</v>
      </c>
      <c r="M93" s="20">
        <v>43799</v>
      </c>
      <c r="N93" s="20">
        <v>43799</v>
      </c>
      <c r="O93" s="21"/>
      <c r="P93" s="20">
        <v>43525</v>
      </c>
      <c r="Q93" s="20">
        <v>43799</v>
      </c>
      <c r="R93" s="24">
        <v>125.94</v>
      </c>
      <c r="S93" s="25"/>
      <c r="T93" s="25"/>
      <c r="U93" s="25">
        <v>28634.977800000001</v>
      </c>
      <c r="V93" s="25">
        <v>28634.977800000001</v>
      </c>
      <c r="W93" s="25">
        <v>28634.977800000001</v>
      </c>
      <c r="X93" s="25">
        <v>28634.977800000001</v>
      </c>
      <c r="Y93" s="25">
        <v>28634.977800000001</v>
      </c>
      <c r="Z93" s="25">
        <v>28634.977800000001</v>
      </c>
      <c r="AA93" s="25">
        <v>28634.977800000001</v>
      </c>
      <c r="AB93" s="25">
        <v>28634.977800000001</v>
      </c>
      <c r="AC93" s="25">
        <v>28634.977800000001</v>
      </c>
      <c r="AD93" s="25"/>
      <c r="AE93" s="25">
        <v>0</v>
      </c>
      <c r="AF93" s="25">
        <v>0</v>
      </c>
      <c r="AG93" s="25">
        <v>28634.977800000001</v>
      </c>
      <c r="AH93" s="25">
        <v>28634.977800000001</v>
      </c>
      <c r="AI93" s="25">
        <v>28634.977800000001</v>
      </c>
      <c r="AJ93" s="25">
        <v>28634.977800000001</v>
      </c>
      <c r="AK93" s="25">
        <v>28634.977800000001</v>
      </c>
      <c r="AL93" s="25">
        <v>28634.977800000001</v>
      </c>
      <c r="AM93" s="25">
        <v>28634.977800000001</v>
      </c>
      <c r="AN93" s="25">
        <v>28634.977800000001</v>
      </c>
      <c r="AO93" s="25">
        <v>28634.977800000001</v>
      </c>
      <c r="AP93" s="25">
        <v>0</v>
      </c>
      <c r="AQ93" s="9">
        <f t="shared" si="10"/>
        <v>257714.80019999997</v>
      </c>
    </row>
    <row r="94" spans="1:45" s="9" customFormat="1" ht="16.5" hidden="1" x14ac:dyDescent="0.15">
      <c r="A94" s="9">
        <v>92</v>
      </c>
      <c r="B94" s="9" t="s">
        <v>34</v>
      </c>
      <c r="C94" s="15" t="s">
        <v>126</v>
      </c>
      <c r="D94" s="17" t="s">
        <v>312</v>
      </c>
      <c r="E94" s="9" t="s">
        <v>313</v>
      </c>
      <c r="F94" s="9" t="s">
        <v>37</v>
      </c>
      <c r="G94" s="9" t="s">
        <v>87</v>
      </c>
      <c r="H94" s="9" t="s">
        <v>46</v>
      </c>
      <c r="I94" s="9" t="s">
        <v>40</v>
      </c>
      <c r="J94" s="9" t="s">
        <v>41</v>
      </c>
      <c r="K94" s="9">
        <v>41.6</v>
      </c>
      <c r="L94" s="20">
        <v>42720</v>
      </c>
      <c r="M94" s="20">
        <v>43723</v>
      </c>
      <c r="N94" s="20">
        <v>43723</v>
      </c>
      <c r="O94" s="21"/>
      <c r="P94" s="20">
        <v>43367</v>
      </c>
      <c r="Q94" s="20">
        <v>43723</v>
      </c>
      <c r="R94" s="24">
        <v>354.92</v>
      </c>
      <c r="S94" s="25">
        <v>14764.672</v>
      </c>
      <c r="T94" s="25">
        <v>14764.672</v>
      </c>
      <c r="U94" s="25">
        <v>14764.672</v>
      </c>
      <c r="V94" s="25">
        <v>14764.672</v>
      </c>
      <c r="W94" s="25">
        <v>14764.672</v>
      </c>
      <c r="X94" s="25">
        <v>14764.672</v>
      </c>
      <c r="Y94" s="25">
        <v>14764.672</v>
      </c>
      <c r="Z94" s="25">
        <v>14764.672</v>
      </c>
      <c r="AA94" s="25">
        <v>7382.3360000000002</v>
      </c>
      <c r="AB94" s="25"/>
      <c r="AC94" s="25"/>
      <c r="AD94" s="25"/>
      <c r="AE94" s="25">
        <v>14764.672</v>
      </c>
      <c r="AF94" s="25">
        <v>14764.672</v>
      </c>
      <c r="AG94" s="25">
        <v>14764.672</v>
      </c>
      <c r="AH94" s="25">
        <v>14764.672</v>
      </c>
      <c r="AI94" s="25">
        <v>14764.672</v>
      </c>
      <c r="AJ94" s="25">
        <v>14764.672</v>
      </c>
      <c r="AK94" s="25">
        <v>14764.672</v>
      </c>
      <c r="AL94" s="25">
        <v>14764.672</v>
      </c>
      <c r="AM94" s="25">
        <v>7382.3360000000002</v>
      </c>
      <c r="AN94" s="25">
        <v>0</v>
      </c>
      <c r="AO94" s="25">
        <v>0</v>
      </c>
      <c r="AP94" s="25">
        <v>0</v>
      </c>
      <c r="AQ94" s="9">
        <f t="shared" si="10"/>
        <v>125499.71200000001</v>
      </c>
    </row>
    <row r="95" spans="1:45" s="9" customFormat="1" ht="16.5" hidden="1" x14ac:dyDescent="0.15">
      <c r="A95" s="9">
        <v>93</v>
      </c>
      <c r="B95" s="9" t="s">
        <v>34</v>
      </c>
      <c r="C95" s="17" t="s">
        <v>314</v>
      </c>
      <c r="D95" s="15" t="s">
        <v>315</v>
      </c>
      <c r="E95" s="9" t="s">
        <v>316</v>
      </c>
      <c r="F95" s="9" t="s">
        <v>175</v>
      </c>
      <c r="G95" s="9" t="s">
        <v>101</v>
      </c>
      <c r="H95" s="9" t="s">
        <v>58</v>
      </c>
      <c r="I95" s="9" t="s">
        <v>102</v>
      </c>
      <c r="J95" s="9" t="s">
        <v>53</v>
      </c>
      <c r="K95" s="9">
        <v>1701.66</v>
      </c>
      <c r="L95" s="20">
        <v>42637</v>
      </c>
      <c r="M95" s="20">
        <v>45558</v>
      </c>
      <c r="N95" s="20">
        <v>45558</v>
      </c>
      <c r="O95" s="21"/>
      <c r="P95" s="20">
        <v>43367</v>
      </c>
      <c r="Q95" s="20">
        <v>43731</v>
      </c>
      <c r="R95" s="24">
        <v>67.599999999999994</v>
      </c>
      <c r="S95" s="25">
        <v>115032.22</v>
      </c>
      <c r="T95" s="25">
        <v>115032.22</v>
      </c>
      <c r="U95" s="25">
        <v>115032.22</v>
      </c>
      <c r="V95" s="25">
        <v>115032.22</v>
      </c>
      <c r="W95" s="25">
        <v>115032.22</v>
      </c>
      <c r="X95" s="25">
        <v>115032.22</v>
      </c>
      <c r="Y95" s="25">
        <v>115032.22</v>
      </c>
      <c r="Z95" s="25">
        <v>115032.22</v>
      </c>
      <c r="AA95" s="25">
        <v>116104.26</v>
      </c>
      <c r="AB95" s="25">
        <v>119626.7</v>
      </c>
      <c r="AC95" s="25">
        <v>119626.7</v>
      </c>
      <c r="AD95" s="25">
        <v>119626.7</v>
      </c>
      <c r="AE95" s="25">
        <v>115032.22</v>
      </c>
      <c r="AF95" s="25">
        <v>115032.22</v>
      </c>
      <c r="AG95" s="25">
        <v>115032.22</v>
      </c>
      <c r="AH95" s="25">
        <v>115032.22</v>
      </c>
      <c r="AI95" s="25">
        <v>115032.22</v>
      </c>
      <c r="AJ95" s="25">
        <v>115032.22</v>
      </c>
      <c r="AK95" s="25">
        <v>115032.22</v>
      </c>
      <c r="AL95" s="25">
        <v>115032.22</v>
      </c>
      <c r="AM95" s="25">
        <v>116104.26</v>
      </c>
      <c r="AN95" s="25">
        <v>119626.7</v>
      </c>
      <c r="AO95" s="25">
        <v>119626.7</v>
      </c>
      <c r="AP95" s="25">
        <v>119626.7</v>
      </c>
      <c r="AQ95" s="9">
        <f t="shared" si="10"/>
        <v>1395242.1199999999</v>
      </c>
      <c r="AR95" s="9">
        <f t="shared" ref="AR95:AR96" si="21">AE95*4</f>
        <v>460128.88</v>
      </c>
      <c r="AS95" s="26">
        <f t="shared" ref="AS95:AS96" si="22">AR95/365/K95</f>
        <v>0.74082194356872155</v>
      </c>
    </row>
    <row r="96" spans="1:45" s="9" customFormat="1" ht="16.5" hidden="1" x14ac:dyDescent="0.15">
      <c r="A96" s="9">
        <v>94</v>
      </c>
      <c r="B96" s="9" t="s">
        <v>42</v>
      </c>
      <c r="C96" s="15" t="s">
        <v>317</v>
      </c>
      <c r="D96" s="15" t="s">
        <v>318</v>
      </c>
      <c r="E96" s="9" t="s">
        <v>319</v>
      </c>
      <c r="F96" s="9" t="s">
        <v>37</v>
      </c>
      <c r="G96" s="9" t="s">
        <v>87</v>
      </c>
      <c r="H96" s="9" t="s">
        <v>39</v>
      </c>
      <c r="I96" s="9" t="s">
        <v>40</v>
      </c>
      <c r="J96" s="9" t="s">
        <v>53</v>
      </c>
      <c r="K96" s="9">
        <v>79.62</v>
      </c>
      <c r="L96" s="20">
        <v>42637</v>
      </c>
      <c r="M96" s="20">
        <v>43639</v>
      </c>
      <c r="N96" s="20">
        <v>43639</v>
      </c>
      <c r="O96" s="21"/>
      <c r="P96" s="20">
        <v>43367</v>
      </c>
      <c r="Q96" s="20">
        <v>43639</v>
      </c>
      <c r="R96" s="24">
        <v>354.92</v>
      </c>
      <c r="S96" s="25">
        <v>28258.73</v>
      </c>
      <c r="T96" s="25">
        <v>28258.73</v>
      </c>
      <c r="U96" s="25">
        <v>28258.73</v>
      </c>
      <c r="V96" s="25">
        <v>28258.73</v>
      </c>
      <c r="W96" s="25">
        <v>28258.73</v>
      </c>
      <c r="X96" s="25">
        <v>21665.03</v>
      </c>
      <c r="Y96" s="25"/>
      <c r="Z96" s="25"/>
      <c r="AA96" s="25"/>
      <c r="AB96" s="25"/>
      <c r="AC96" s="25"/>
      <c r="AD96" s="25"/>
      <c r="AE96" s="25">
        <v>28258.73</v>
      </c>
      <c r="AF96" s="25">
        <v>28258.73</v>
      </c>
      <c r="AG96" s="25">
        <v>28258.73</v>
      </c>
      <c r="AH96" s="25">
        <v>28258.73</v>
      </c>
      <c r="AI96" s="25">
        <v>28258.73</v>
      </c>
      <c r="AJ96" s="25">
        <v>21665.03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9">
        <f t="shared" si="10"/>
        <v>162958.68</v>
      </c>
      <c r="AR96" s="9">
        <f t="shared" si="21"/>
        <v>113034.92</v>
      </c>
      <c r="AS96" s="26">
        <f t="shared" si="22"/>
        <v>3.8895341915193051</v>
      </c>
    </row>
    <row r="97" spans="1:48" s="9" customFormat="1" ht="16.5" x14ac:dyDescent="0.15">
      <c r="A97" s="9">
        <v>95</v>
      </c>
      <c r="B97" s="9" t="s">
        <v>42</v>
      </c>
      <c r="C97" s="15" t="s">
        <v>320</v>
      </c>
      <c r="D97" s="15" t="s">
        <v>321</v>
      </c>
      <c r="E97" s="9" t="s">
        <v>322</v>
      </c>
      <c r="F97" s="9" t="s">
        <v>37</v>
      </c>
      <c r="G97" s="9" t="s">
        <v>87</v>
      </c>
      <c r="H97" s="9" t="s">
        <v>179</v>
      </c>
      <c r="I97" s="9" t="s">
        <v>40</v>
      </c>
      <c r="J97" s="9" t="s">
        <v>47</v>
      </c>
      <c r="K97" s="9">
        <v>58.88</v>
      </c>
      <c r="L97" s="20">
        <v>42958</v>
      </c>
      <c r="M97" s="20">
        <v>43639</v>
      </c>
      <c r="N97" s="20">
        <v>43639</v>
      </c>
      <c r="O97" s="21"/>
      <c r="P97" s="20">
        <v>43323</v>
      </c>
      <c r="Q97" s="20">
        <v>43639</v>
      </c>
      <c r="R97" s="24">
        <v>267.5</v>
      </c>
      <c r="S97" s="25">
        <v>15750.4</v>
      </c>
      <c r="T97" s="25">
        <v>15750.4</v>
      </c>
      <c r="U97" s="25">
        <v>15750.4</v>
      </c>
      <c r="V97" s="25">
        <v>15750.4</v>
      </c>
      <c r="W97" s="25">
        <v>15750.4</v>
      </c>
      <c r="X97" s="25">
        <v>12075.31</v>
      </c>
      <c r="Y97" s="25"/>
      <c r="Z97" s="25"/>
      <c r="AA97" s="25"/>
      <c r="AB97" s="25"/>
      <c r="AC97" s="25"/>
      <c r="AD97" s="25"/>
      <c r="AE97" s="25">
        <v>15750.4</v>
      </c>
      <c r="AF97" s="25">
        <v>15750.4</v>
      </c>
      <c r="AG97" s="25">
        <v>15750.4</v>
      </c>
      <c r="AH97" s="25">
        <v>15750.4</v>
      </c>
      <c r="AI97" s="25">
        <v>15750.4</v>
      </c>
      <c r="AJ97" s="25">
        <v>12075.31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9">
        <f t="shared" si="10"/>
        <v>90827.31</v>
      </c>
      <c r="AU97" s="9">
        <f>AH97*12</f>
        <v>189004.79999999999</v>
      </c>
      <c r="AV97" s="26">
        <f>AU97/365/K97</f>
        <v>8.7945205479452042</v>
      </c>
    </row>
    <row r="98" spans="1:48" s="9" customFormat="1" ht="16.5" hidden="1" x14ac:dyDescent="0.15">
      <c r="A98" s="9">
        <v>96</v>
      </c>
      <c r="B98" s="9" t="s">
        <v>42</v>
      </c>
      <c r="C98" s="15" t="s">
        <v>323</v>
      </c>
      <c r="D98" s="15" t="s">
        <v>324</v>
      </c>
      <c r="E98" s="9" t="s">
        <v>325</v>
      </c>
      <c r="F98" s="9" t="s">
        <v>37</v>
      </c>
      <c r="G98" s="9" t="s">
        <v>87</v>
      </c>
      <c r="H98" s="9" t="s">
        <v>58</v>
      </c>
      <c r="I98" s="9" t="s">
        <v>40</v>
      </c>
      <c r="J98" s="9" t="s">
        <v>53</v>
      </c>
      <c r="K98" s="9">
        <v>223.39</v>
      </c>
      <c r="L98" s="20">
        <v>42637</v>
      </c>
      <c r="M98" s="20">
        <v>43639</v>
      </c>
      <c r="N98" s="20">
        <v>43639</v>
      </c>
      <c r="O98" s="21"/>
      <c r="P98" s="20">
        <v>43367</v>
      </c>
      <c r="Q98" s="20">
        <v>43639</v>
      </c>
      <c r="R98" s="24">
        <v>274.77999999999997</v>
      </c>
      <c r="S98" s="25">
        <v>61383.1</v>
      </c>
      <c r="T98" s="25">
        <v>61383.1</v>
      </c>
      <c r="U98" s="25">
        <v>61383.1</v>
      </c>
      <c r="V98" s="25">
        <v>61383.1</v>
      </c>
      <c r="W98" s="25">
        <v>61383.1</v>
      </c>
      <c r="X98" s="25">
        <v>47060.38</v>
      </c>
      <c r="Y98" s="25"/>
      <c r="Z98" s="25"/>
      <c r="AA98" s="25"/>
      <c r="AB98" s="25"/>
      <c r="AC98" s="25"/>
      <c r="AD98" s="25"/>
      <c r="AE98" s="25">
        <v>61383.1</v>
      </c>
      <c r="AF98" s="25">
        <v>61383.1</v>
      </c>
      <c r="AG98" s="25">
        <v>61383.1</v>
      </c>
      <c r="AH98" s="25">
        <v>61383.1</v>
      </c>
      <c r="AI98" s="25">
        <v>61383.1</v>
      </c>
      <c r="AJ98" s="25">
        <v>47060.38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Q98" s="9">
        <f t="shared" si="10"/>
        <v>353975.88</v>
      </c>
      <c r="AR98" s="9">
        <f t="shared" ref="AR98:AR99" si="23">AE98*4</f>
        <v>245532.4</v>
      </c>
      <c r="AS98" s="26">
        <f t="shared" ref="AS98:AS99" si="24">AR98/365/K98</f>
        <v>3.011287465192332</v>
      </c>
    </row>
    <row r="99" spans="1:48" s="9" customFormat="1" ht="16.5" hidden="1" x14ac:dyDescent="0.15">
      <c r="A99" s="9">
        <v>97</v>
      </c>
      <c r="B99" s="9" t="s">
        <v>34</v>
      </c>
      <c r="C99" s="15" t="s">
        <v>326</v>
      </c>
      <c r="D99" s="15" t="s">
        <v>327</v>
      </c>
      <c r="E99" s="9" t="s">
        <v>328</v>
      </c>
      <c r="F99" s="9" t="s">
        <v>37</v>
      </c>
      <c r="G99" s="9" t="s">
        <v>87</v>
      </c>
      <c r="H99" s="9" t="s">
        <v>58</v>
      </c>
      <c r="I99" s="9" t="s">
        <v>40</v>
      </c>
      <c r="J99" s="9" t="s">
        <v>53</v>
      </c>
      <c r="K99" s="9">
        <v>203.7</v>
      </c>
      <c r="L99" s="20">
        <v>43106</v>
      </c>
      <c r="M99" s="20">
        <v>44201</v>
      </c>
      <c r="N99" s="20">
        <v>44201</v>
      </c>
      <c r="O99" s="21">
        <f>R99*K99*12</f>
        <v>627721.91999999993</v>
      </c>
      <c r="P99" s="20">
        <v>43471</v>
      </c>
      <c r="Q99" s="20">
        <v>43835</v>
      </c>
      <c r="R99" s="24">
        <v>256.8</v>
      </c>
      <c r="S99" s="25">
        <v>51853.87</v>
      </c>
      <c r="T99" s="25">
        <v>52310.16</v>
      </c>
      <c r="U99" s="25">
        <v>52310.16</v>
      </c>
      <c r="V99" s="25">
        <v>52310.16</v>
      </c>
      <c r="W99" s="25">
        <v>52310.16</v>
      </c>
      <c r="X99" s="25">
        <v>52310.16</v>
      </c>
      <c r="Y99" s="25">
        <v>52310.16</v>
      </c>
      <c r="Z99" s="25">
        <v>52310.16</v>
      </c>
      <c r="AA99" s="25">
        <v>52310.16</v>
      </c>
      <c r="AB99" s="25">
        <v>52310.16</v>
      </c>
      <c r="AC99" s="25">
        <v>52310.16</v>
      </c>
      <c r="AD99" s="25">
        <v>52310.16</v>
      </c>
      <c r="AE99" s="25">
        <v>51853.87</v>
      </c>
      <c r="AF99" s="25">
        <v>52310.16</v>
      </c>
      <c r="AG99" s="25">
        <v>52310.16</v>
      </c>
      <c r="AH99" s="25">
        <v>52310.16</v>
      </c>
      <c r="AI99" s="25">
        <v>52310.16</v>
      </c>
      <c r="AJ99" s="25">
        <v>52310.16</v>
      </c>
      <c r="AK99" s="25">
        <v>52310.16</v>
      </c>
      <c r="AL99" s="25">
        <v>52310.16</v>
      </c>
      <c r="AM99" s="25">
        <v>52310.16</v>
      </c>
      <c r="AN99" s="25">
        <v>52310.16</v>
      </c>
      <c r="AO99" s="25">
        <v>52310.16</v>
      </c>
      <c r="AP99" s="25">
        <v>52310.16</v>
      </c>
      <c r="AQ99" s="9">
        <f t="shared" si="10"/>
        <v>627265.63000000024</v>
      </c>
      <c r="AR99" s="9">
        <f t="shared" si="23"/>
        <v>207415.48</v>
      </c>
      <c r="AS99" s="26">
        <f t="shared" si="24"/>
        <v>2.7896985225385174</v>
      </c>
    </row>
    <row r="100" spans="1:48" s="9" customFormat="1" ht="16.5" hidden="1" x14ac:dyDescent="0.15">
      <c r="A100" s="9">
        <v>98</v>
      </c>
      <c r="B100" s="9" t="s">
        <v>34</v>
      </c>
      <c r="C100" s="15" t="s">
        <v>329</v>
      </c>
      <c r="D100" s="15" t="s">
        <v>330</v>
      </c>
      <c r="E100" s="9" t="s">
        <v>331</v>
      </c>
      <c r="F100" s="9" t="s">
        <v>37</v>
      </c>
      <c r="G100" s="9" t="s">
        <v>87</v>
      </c>
      <c r="H100" s="9" t="s">
        <v>39</v>
      </c>
      <c r="I100" s="9" t="s">
        <v>40</v>
      </c>
      <c r="J100" s="9" t="s">
        <v>41</v>
      </c>
      <c r="K100" s="9">
        <v>194.91</v>
      </c>
      <c r="L100" s="20">
        <v>43102</v>
      </c>
      <c r="M100" s="20">
        <v>44135</v>
      </c>
      <c r="N100" s="20">
        <v>44135</v>
      </c>
      <c r="O100" s="21">
        <f>R100*K100*12</f>
        <v>575608.21199999994</v>
      </c>
      <c r="P100" s="20">
        <v>43467</v>
      </c>
      <c r="Q100" s="20">
        <v>43831</v>
      </c>
      <c r="R100" s="24">
        <v>246.1</v>
      </c>
      <c r="S100" s="25">
        <v>47967.35</v>
      </c>
      <c r="T100" s="25">
        <v>47967.35</v>
      </c>
      <c r="U100" s="25">
        <v>47967.35</v>
      </c>
      <c r="V100" s="25">
        <v>47967.35</v>
      </c>
      <c r="W100" s="25">
        <v>47967.35</v>
      </c>
      <c r="X100" s="25">
        <v>47967.35</v>
      </c>
      <c r="Y100" s="25">
        <v>47967.35</v>
      </c>
      <c r="Z100" s="25">
        <v>47967.35</v>
      </c>
      <c r="AA100" s="25">
        <v>47967.35</v>
      </c>
      <c r="AB100" s="25">
        <v>47967.35</v>
      </c>
      <c r="AC100" s="25">
        <v>47967.35</v>
      </c>
      <c r="AD100" s="25">
        <v>47967.35</v>
      </c>
      <c r="AE100" s="25">
        <v>47967.35</v>
      </c>
      <c r="AF100" s="25">
        <v>47967.35</v>
      </c>
      <c r="AG100" s="25">
        <v>47967.35</v>
      </c>
      <c r="AH100" s="25">
        <v>47967.35</v>
      </c>
      <c r="AI100" s="25">
        <v>47967.35</v>
      </c>
      <c r="AJ100" s="25">
        <v>47967.35</v>
      </c>
      <c r="AK100" s="25">
        <v>47967.35</v>
      </c>
      <c r="AL100" s="25">
        <v>47967.35</v>
      </c>
      <c r="AM100" s="25">
        <v>47967.35</v>
      </c>
      <c r="AN100" s="25">
        <v>47967.35</v>
      </c>
      <c r="AO100" s="25">
        <v>47967.35</v>
      </c>
      <c r="AP100" s="25">
        <v>47967.35</v>
      </c>
      <c r="AQ100" s="9">
        <f t="shared" si="10"/>
        <v>575608.19999999984</v>
      </c>
    </row>
    <row r="101" spans="1:48" s="9" customFormat="1" ht="16.5" hidden="1" x14ac:dyDescent="0.15">
      <c r="A101" s="9">
        <v>99</v>
      </c>
      <c r="B101" s="9" t="s">
        <v>34</v>
      </c>
      <c r="C101" s="15" t="s">
        <v>332</v>
      </c>
      <c r="D101" s="15" t="s">
        <v>333</v>
      </c>
      <c r="E101" s="9" t="s">
        <v>334</v>
      </c>
      <c r="F101" s="9" t="s">
        <v>37</v>
      </c>
      <c r="G101" s="9" t="s">
        <v>87</v>
      </c>
      <c r="H101" s="9" t="s">
        <v>46</v>
      </c>
      <c r="I101" s="9" t="s">
        <v>40</v>
      </c>
      <c r="J101" s="9" t="s">
        <v>53</v>
      </c>
      <c r="K101" s="9">
        <v>276.95</v>
      </c>
      <c r="L101" s="20">
        <v>42637</v>
      </c>
      <c r="M101" s="20">
        <v>44309</v>
      </c>
      <c r="N101" s="20">
        <v>44309</v>
      </c>
      <c r="O101" s="21"/>
      <c r="P101" s="20">
        <v>43367</v>
      </c>
      <c r="Q101" s="20">
        <v>43731</v>
      </c>
      <c r="R101" s="24">
        <v>209.47</v>
      </c>
      <c r="S101" s="25">
        <v>58012.72</v>
      </c>
      <c r="T101" s="25">
        <v>58012.72</v>
      </c>
      <c r="U101" s="25">
        <v>58012.72</v>
      </c>
      <c r="V101" s="25">
        <v>58012.72</v>
      </c>
      <c r="W101" s="25">
        <v>58012.72</v>
      </c>
      <c r="X101" s="25">
        <v>58012.72</v>
      </c>
      <c r="Y101" s="25">
        <v>58012.72</v>
      </c>
      <c r="Z101" s="25">
        <v>58012.72</v>
      </c>
      <c r="AA101" s="25">
        <v>58689.31</v>
      </c>
      <c r="AB101" s="25">
        <v>60912.38</v>
      </c>
      <c r="AC101" s="25">
        <v>60912.38</v>
      </c>
      <c r="AD101" s="25">
        <v>60912.38</v>
      </c>
      <c r="AE101" s="25">
        <v>58012.72</v>
      </c>
      <c r="AF101" s="25">
        <v>58012.72</v>
      </c>
      <c r="AG101" s="25">
        <v>58012.72</v>
      </c>
      <c r="AH101" s="25">
        <v>58012.72</v>
      </c>
      <c r="AI101" s="25">
        <v>58012.72</v>
      </c>
      <c r="AJ101" s="25">
        <v>58012.72</v>
      </c>
      <c r="AK101" s="25">
        <v>58012.72</v>
      </c>
      <c r="AL101" s="25">
        <v>58012.72</v>
      </c>
      <c r="AM101" s="25">
        <v>58689.31</v>
      </c>
      <c r="AN101" s="25">
        <v>60912.38</v>
      </c>
      <c r="AO101" s="25">
        <v>60912.38</v>
      </c>
      <c r="AP101" s="25">
        <v>60912.38</v>
      </c>
      <c r="AQ101" s="9">
        <f t="shared" si="10"/>
        <v>705528.20999999985</v>
      </c>
      <c r="AR101" s="9">
        <f>AE101*4</f>
        <v>232050.88</v>
      </c>
      <c r="AS101" s="26">
        <f>AR101/365/K101</f>
        <v>2.2955617823305232</v>
      </c>
    </row>
    <row r="102" spans="1:48" s="9" customFormat="1" ht="16.5" hidden="1" x14ac:dyDescent="0.15">
      <c r="A102" s="9">
        <v>100</v>
      </c>
      <c r="B102" s="9" t="s">
        <v>42</v>
      </c>
      <c r="C102" s="15" t="s">
        <v>335</v>
      </c>
      <c r="D102" s="15" t="s">
        <v>336</v>
      </c>
      <c r="E102" s="9" t="s">
        <v>337</v>
      </c>
      <c r="F102" s="9" t="s">
        <v>37</v>
      </c>
      <c r="G102" s="9" t="s">
        <v>87</v>
      </c>
      <c r="H102" s="9" t="s">
        <v>179</v>
      </c>
      <c r="I102" s="9" t="s">
        <v>40</v>
      </c>
      <c r="J102" s="9" t="s">
        <v>41</v>
      </c>
      <c r="K102" s="9">
        <v>69.010000000000005</v>
      </c>
      <c r="L102" s="20">
        <v>42637</v>
      </c>
      <c r="M102" s="20">
        <v>43639</v>
      </c>
      <c r="N102" s="20">
        <v>43639</v>
      </c>
      <c r="O102" s="21"/>
      <c r="P102" s="20">
        <v>43367</v>
      </c>
      <c r="Q102" s="20">
        <v>43639</v>
      </c>
      <c r="R102" s="24">
        <v>303.39999999999998</v>
      </c>
      <c r="S102" s="25">
        <v>20937.63</v>
      </c>
      <c r="T102" s="25">
        <v>20937.63</v>
      </c>
      <c r="U102" s="25">
        <v>20937.63</v>
      </c>
      <c r="V102" s="25">
        <v>20937.63</v>
      </c>
      <c r="W102" s="25">
        <v>20937.63</v>
      </c>
      <c r="X102" s="25">
        <v>16052.19</v>
      </c>
      <c r="Y102" s="25"/>
      <c r="Z102" s="25"/>
      <c r="AA102" s="25"/>
      <c r="AB102" s="25"/>
      <c r="AC102" s="25"/>
      <c r="AD102" s="25"/>
      <c r="AE102" s="25">
        <v>20937.63</v>
      </c>
      <c r="AF102" s="25">
        <v>20937.63</v>
      </c>
      <c r="AG102" s="25">
        <v>20937.63</v>
      </c>
      <c r="AH102" s="25">
        <v>20937.63</v>
      </c>
      <c r="AI102" s="25">
        <v>20937.63</v>
      </c>
      <c r="AJ102" s="25">
        <v>16052.19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9">
        <f t="shared" si="10"/>
        <v>120740.34000000001</v>
      </c>
    </row>
    <row r="103" spans="1:48" s="9" customFormat="1" ht="16.5" hidden="1" x14ac:dyDescent="0.15">
      <c r="A103" s="9">
        <v>101</v>
      </c>
      <c r="B103" s="9" t="s">
        <v>42</v>
      </c>
      <c r="C103" s="15" t="s">
        <v>255</v>
      </c>
      <c r="D103" s="15" t="s">
        <v>338</v>
      </c>
      <c r="E103" s="9" t="s">
        <v>339</v>
      </c>
      <c r="F103" s="9" t="s">
        <v>37</v>
      </c>
      <c r="G103" s="9" t="s">
        <v>87</v>
      </c>
      <c r="H103" s="9" t="s">
        <v>39</v>
      </c>
      <c r="I103" s="9" t="s">
        <v>40</v>
      </c>
      <c r="J103" s="9" t="s">
        <v>53</v>
      </c>
      <c r="K103" s="9">
        <v>131.44</v>
      </c>
      <c r="L103" s="20">
        <v>42637</v>
      </c>
      <c r="M103" s="20">
        <v>43639</v>
      </c>
      <c r="N103" s="20">
        <v>43639</v>
      </c>
      <c r="O103" s="21"/>
      <c r="P103" s="20">
        <v>43367</v>
      </c>
      <c r="Q103" s="20">
        <v>43639</v>
      </c>
      <c r="R103" s="24">
        <v>269.05</v>
      </c>
      <c r="S103" s="25">
        <v>35363.93</v>
      </c>
      <c r="T103" s="25">
        <v>35363.93</v>
      </c>
      <c r="U103" s="25">
        <v>35363.93</v>
      </c>
      <c r="V103" s="25">
        <v>35363.93</v>
      </c>
      <c r="W103" s="25">
        <v>35363.93</v>
      </c>
      <c r="X103" s="25">
        <v>27112.35</v>
      </c>
      <c r="Y103" s="25"/>
      <c r="Z103" s="25"/>
      <c r="AA103" s="25"/>
      <c r="AB103" s="25"/>
      <c r="AC103" s="25"/>
      <c r="AD103" s="25"/>
      <c r="AE103" s="25">
        <v>35363.93</v>
      </c>
      <c r="AF103" s="25">
        <v>35363.93</v>
      </c>
      <c r="AG103" s="25">
        <v>35363.93</v>
      </c>
      <c r="AH103" s="25">
        <v>35363.93</v>
      </c>
      <c r="AI103" s="25">
        <v>35363.93</v>
      </c>
      <c r="AJ103" s="25">
        <v>27112.35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9">
        <f t="shared" si="10"/>
        <v>203932</v>
      </c>
      <c r="AR103" s="9">
        <f>AE103*4</f>
        <v>141455.72</v>
      </c>
      <c r="AS103" s="26">
        <f>AR103/365/K103</f>
        <v>2.9484929839334995</v>
      </c>
    </row>
    <row r="104" spans="1:48" s="9" customFormat="1" ht="16.5" x14ac:dyDescent="0.15">
      <c r="A104" s="9">
        <v>102</v>
      </c>
      <c r="B104" s="9" t="s">
        <v>42</v>
      </c>
      <c r="C104" s="15" t="s">
        <v>340</v>
      </c>
      <c r="D104" s="15" t="s">
        <v>341</v>
      </c>
      <c r="E104" s="9" t="s">
        <v>342</v>
      </c>
      <c r="F104" s="9" t="s">
        <v>37</v>
      </c>
      <c r="G104" s="9" t="s">
        <v>87</v>
      </c>
      <c r="H104" s="9" t="s">
        <v>46</v>
      </c>
      <c r="I104" s="9" t="s">
        <v>40</v>
      </c>
      <c r="J104" s="9" t="s">
        <v>47</v>
      </c>
      <c r="K104" s="9">
        <v>59.34</v>
      </c>
      <c r="L104" s="20">
        <v>42948</v>
      </c>
      <c r="M104" s="20">
        <v>43639</v>
      </c>
      <c r="N104" s="20">
        <v>43639</v>
      </c>
      <c r="O104" s="21"/>
      <c r="P104" s="20">
        <v>43313</v>
      </c>
      <c r="Q104" s="20">
        <v>43639</v>
      </c>
      <c r="R104" s="24">
        <v>262.5</v>
      </c>
      <c r="S104" s="25">
        <v>15576.75</v>
      </c>
      <c r="T104" s="25">
        <v>15576.75</v>
      </c>
      <c r="U104" s="25">
        <v>15576.75</v>
      </c>
      <c r="V104" s="25">
        <v>15576.75</v>
      </c>
      <c r="W104" s="25">
        <v>15576.75</v>
      </c>
      <c r="X104" s="25">
        <v>11942.18</v>
      </c>
      <c r="Y104" s="25"/>
      <c r="Z104" s="25"/>
      <c r="AA104" s="25"/>
      <c r="AB104" s="25"/>
      <c r="AC104" s="25"/>
      <c r="AD104" s="25"/>
      <c r="AE104" s="25">
        <v>15576.75</v>
      </c>
      <c r="AF104" s="25">
        <v>15576.75</v>
      </c>
      <c r="AG104" s="25">
        <v>15576.75</v>
      </c>
      <c r="AH104" s="25">
        <v>15576.75</v>
      </c>
      <c r="AI104" s="25">
        <v>15576.75</v>
      </c>
      <c r="AJ104" s="25">
        <v>11942.18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9">
        <f t="shared" si="10"/>
        <v>89825.93</v>
      </c>
      <c r="AU104" s="9">
        <f>AH104*12</f>
        <v>186921</v>
      </c>
      <c r="AV104" s="26">
        <f>AU104/365/K104</f>
        <v>8.6301369863013679</v>
      </c>
    </row>
    <row r="105" spans="1:48" s="9" customFormat="1" ht="16.5" hidden="1" x14ac:dyDescent="0.15">
      <c r="A105" s="9">
        <v>103</v>
      </c>
      <c r="B105" s="9" t="s">
        <v>34</v>
      </c>
      <c r="C105" s="15" t="s">
        <v>343</v>
      </c>
      <c r="D105" s="15" t="s">
        <v>344</v>
      </c>
      <c r="E105" s="9" t="s">
        <v>345</v>
      </c>
      <c r="F105" s="9" t="s">
        <v>37</v>
      </c>
      <c r="G105" s="9" t="s">
        <v>87</v>
      </c>
      <c r="H105" s="9" t="s">
        <v>46</v>
      </c>
      <c r="I105" s="22" t="s">
        <v>102</v>
      </c>
      <c r="J105" s="9" t="s">
        <v>64</v>
      </c>
      <c r="K105" s="9">
        <v>243.69</v>
      </c>
      <c r="L105" s="20">
        <v>42795</v>
      </c>
      <c r="M105" s="20">
        <v>44309</v>
      </c>
      <c r="N105" s="20">
        <v>44309</v>
      </c>
      <c r="O105" s="21"/>
      <c r="P105" s="20">
        <v>43525</v>
      </c>
      <c r="Q105" s="20">
        <v>43890</v>
      </c>
      <c r="R105" s="24">
        <v>198.45</v>
      </c>
      <c r="S105" s="25"/>
      <c r="T105" s="25"/>
      <c r="U105" s="25">
        <v>48360.280500000001</v>
      </c>
      <c r="V105" s="25">
        <v>48360.280500000001</v>
      </c>
      <c r="W105" s="25">
        <v>48360.280500000001</v>
      </c>
      <c r="X105" s="25">
        <v>48360.280500000001</v>
      </c>
      <c r="Y105" s="25">
        <v>48360.280500000001</v>
      </c>
      <c r="Z105" s="25">
        <v>48360.280500000001</v>
      </c>
      <c r="AA105" s="25">
        <v>48360.280500000001</v>
      </c>
      <c r="AB105" s="25">
        <v>48360.280500000001</v>
      </c>
      <c r="AC105" s="25">
        <v>48360.280500000001</v>
      </c>
      <c r="AD105" s="25">
        <v>48360.280500000001</v>
      </c>
      <c r="AE105" s="25">
        <v>0</v>
      </c>
      <c r="AF105" s="25">
        <v>0</v>
      </c>
      <c r="AG105" s="25">
        <v>48360.280500000001</v>
      </c>
      <c r="AH105" s="25">
        <v>48360.280500000001</v>
      </c>
      <c r="AI105" s="25">
        <v>48360.280500000001</v>
      </c>
      <c r="AJ105" s="25">
        <v>48360.280500000001</v>
      </c>
      <c r="AK105" s="25">
        <v>48360.280500000001</v>
      </c>
      <c r="AL105" s="25">
        <v>48360.280500000001</v>
      </c>
      <c r="AM105" s="25">
        <v>48360.280500000001</v>
      </c>
      <c r="AN105" s="25">
        <v>48360.280500000001</v>
      </c>
      <c r="AO105" s="25">
        <v>48360.280500000001</v>
      </c>
      <c r="AP105" s="25">
        <v>48360.280500000001</v>
      </c>
      <c r="AQ105" s="9">
        <f t="shared" si="10"/>
        <v>483602.80499999999</v>
      </c>
    </row>
    <row r="106" spans="1:48" s="9" customFormat="1" ht="16.5" hidden="1" x14ac:dyDescent="0.15">
      <c r="A106" s="9">
        <v>104</v>
      </c>
      <c r="B106" s="9" t="s">
        <v>42</v>
      </c>
      <c r="C106" s="15" t="s">
        <v>346</v>
      </c>
      <c r="D106" s="15" t="s">
        <v>347</v>
      </c>
      <c r="E106" s="9" t="s">
        <v>348</v>
      </c>
      <c r="F106" s="9" t="s">
        <v>37</v>
      </c>
      <c r="G106" s="9" t="s">
        <v>87</v>
      </c>
      <c r="H106" s="9" t="s">
        <v>58</v>
      </c>
      <c r="I106" s="9" t="s">
        <v>40</v>
      </c>
      <c r="J106" s="9" t="s">
        <v>53</v>
      </c>
      <c r="K106" s="9">
        <v>203.56</v>
      </c>
      <c r="L106" s="20">
        <v>42637</v>
      </c>
      <c r="M106" s="20">
        <v>43639</v>
      </c>
      <c r="N106" s="20">
        <v>43639</v>
      </c>
      <c r="O106" s="21"/>
      <c r="P106" s="20">
        <v>43367</v>
      </c>
      <c r="Q106" s="20">
        <v>43639</v>
      </c>
      <c r="R106" s="24">
        <v>246.15</v>
      </c>
      <c r="S106" s="25">
        <v>50106.29</v>
      </c>
      <c r="T106" s="25">
        <v>50106.29</v>
      </c>
      <c r="U106" s="25">
        <v>50106.29</v>
      </c>
      <c r="V106" s="25">
        <v>50106.29</v>
      </c>
      <c r="W106" s="25">
        <v>50106.29</v>
      </c>
      <c r="X106" s="25">
        <v>38414.83</v>
      </c>
      <c r="Y106" s="25"/>
      <c r="Z106" s="25"/>
      <c r="AA106" s="25"/>
      <c r="AB106" s="25"/>
      <c r="AC106" s="25"/>
      <c r="AD106" s="25"/>
      <c r="AE106" s="25">
        <v>50106.29</v>
      </c>
      <c r="AF106" s="25">
        <v>50106.29</v>
      </c>
      <c r="AG106" s="25">
        <v>50106.29</v>
      </c>
      <c r="AH106" s="25">
        <v>50106.29</v>
      </c>
      <c r="AI106" s="25">
        <v>50106.29</v>
      </c>
      <c r="AJ106" s="25">
        <v>38414.83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9">
        <f t="shared" si="10"/>
        <v>288946.28000000003</v>
      </c>
      <c r="AR106" s="9">
        <f>AE106*4</f>
        <v>200425.16</v>
      </c>
      <c r="AS106" s="26">
        <f>AR106/365/K106</f>
        <v>2.6975340312304001</v>
      </c>
    </row>
    <row r="107" spans="1:48" s="9" customFormat="1" ht="16.5" hidden="1" x14ac:dyDescent="0.15">
      <c r="A107" s="9">
        <v>105</v>
      </c>
      <c r="B107" s="9" t="s">
        <v>42</v>
      </c>
      <c r="C107" s="15" t="s">
        <v>349</v>
      </c>
      <c r="D107" s="15" t="s">
        <v>350</v>
      </c>
      <c r="E107" s="9" t="s">
        <v>351</v>
      </c>
      <c r="F107" s="9" t="s">
        <v>37</v>
      </c>
      <c r="G107" s="9" t="s">
        <v>87</v>
      </c>
      <c r="H107" s="9" t="s">
        <v>46</v>
      </c>
      <c r="I107" s="9" t="s">
        <v>40</v>
      </c>
      <c r="J107" s="9" t="s">
        <v>64</v>
      </c>
      <c r="K107" s="9">
        <v>169.48</v>
      </c>
      <c r="L107" s="20">
        <v>42841</v>
      </c>
      <c r="M107" s="20">
        <v>43639</v>
      </c>
      <c r="N107" s="20">
        <v>43639</v>
      </c>
      <c r="O107" s="21"/>
      <c r="P107" s="20">
        <v>43571</v>
      </c>
      <c r="Q107" s="20">
        <v>43639</v>
      </c>
      <c r="R107" s="24">
        <v>176.4</v>
      </c>
      <c r="S107" s="25">
        <v>28472.639999999999</v>
      </c>
      <c r="T107" s="25">
        <v>28472.639999999999</v>
      </c>
      <c r="U107" s="25">
        <v>28472.639999999999</v>
      </c>
      <c r="V107" s="25">
        <v>29184.46</v>
      </c>
      <c r="W107" s="25">
        <v>29896.27</v>
      </c>
      <c r="X107" s="25">
        <v>22920.48</v>
      </c>
      <c r="Y107" s="25"/>
      <c r="Z107" s="25"/>
      <c r="AA107" s="25"/>
      <c r="AB107" s="25"/>
      <c r="AC107" s="25"/>
      <c r="AD107" s="25"/>
      <c r="AE107" s="25">
        <v>28472.639999999999</v>
      </c>
      <c r="AF107" s="25">
        <v>28472.639999999999</v>
      </c>
      <c r="AG107" s="25">
        <v>28472.639999999999</v>
      </c>
      <c r="AH107" s="25">
        <v>29184.46</v>
      </c>
      <c r="AI107" s="25">
        <v>29896.27</v>
      </c>
      <c r="AJ107" s="25">
        <v>22920.48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9">
        <f t="shared" si="10"/>
        <v>167419.13</v>
      </c>
    </row>
    <row r="108" spans="1:48" s="9" customFormat="1" ht="16.5" hidden="1" x14ac:dyDescent="0.15">
      <c r="A108" s="9">
        <v>106</v>
      </c>
      <c r="B108" s="9" t="s">
        <v>34</v>
      </c>
      <c r="C108" s="15" t="s">
        <v>169</v>
      </c>
      <c r="D108" s="17" t="s">
        <v>352</v>
      </c>
      <c r="E108" s="9">
        <v>1010</v>
      </c>
      <c r="F108" s="9" t="s">
        <v>37</v>
      </c>
      <c r="G108" s="9" t="s">
        <v>87</v>
      </c>
      <c r="H108" s="9" t="s">
        <v>39</v>
      </c>
      <c r="I108" s="9" t="s">
        <v>40</v>
      </c>
      <c r="J108" s="9" t="s">
        <v>53</v>
      </c>
      <c r="K108" s="9">
        <v>73.59</v>
      </c>
      <c r="L108" s="20">
        <v>43525</v>
      </c>
      <c r="M108" s="20">
        <v>43889</v>
      </c>
      <c r="N108" s="20">
        <v>43889</v>
      </c>
      <c r="O108" s="20"/>
      <c r="P108" s="20">
        <v>43525</v>
      </c>
      <c r="Q108" s="20">
        <v>43889</v>
      </c>
      <c r="R108" s="24">
        <v>326.3</v>
      </c>
      <c r="S108" s="25"/>
      <c r="T108" s="25"/>
      <c r="U108" s="25">
        <v>24012.42</v>
      </c>
      <c r="V108" s="25">
        <v>24012.42</v>
      </c>
      <c r="W108" s="25">
        <v>24012.42</v>
      </c>
      <c r="X108" s="25">
        <v>24012.42</v>
      </c>
      <c r="Y108" s="25">
        <v>24012.42</v>
      </c>
      <c r="Z108" s="25">
        <v>24012.42</v>
      </c>
      <c r="AA108" s="25">
        <v>24012.42</v>
      </c>
      <c r="AB108" s="25">
        <v>24012.42</v>
      </c>
      <c r="AC108" s="25">
        <v>24012.42</v>
      </c>
      <c r="AD108" s="25">
        <v>24012.42</v>
      </c>
      <c r="AE108" s="25">
        <v>0</v>
      </c>
      <c r="AF108" s="25">
        <v>0</v>
      </c>
      <c r="AG108" s="25">
        <v>24012.42</v>
      </c>
      <c r="AH108" s="25">
        <v>24012.42</v>
      </c>
      <c r="AI108" s="25">
        <v>24012.42</v>
      </c>
      <c r="AJ108" s="25">
        <v>24012.42</v>
      </c>
      <c r="AK108" s="25">
        <v>24012.42</v>
      </c>
      <c r="AL108" s="25">
        <v>24012.42</v>
      </c>
      <c r="AM108" s="25">
        <v>24012.42</v>
      </c>
      <c r="AN108" s="25">
        <v>24012.42</v>
      </c>
      <c r="AO108" s="25">
        <v>24012.42</v>
      </c>
      <c r="AP108" s="25">
        <v>24012.42</v>
      </c>
      <c r="AQ108" s="9">
        <f t="shared" si="10"/>
        <v>240124.19999999995</v>
      </c>
      <c r="AR108" s="9">
        <f t="shared" ref="AR108:AR109" si="25">AE108*4</f>
        <v>0</v>
      </c>
      <c r="AS108" s="26">
        <f t="shared" ref="AS108:AS109" si="26">AR108/365/K108</f>
        <v>0</v>
      </c>
    </row>
    <row r="109" spans="1:48" s="9" customFormat="1" ht="16.5" hidden="1" x14ac:dyDescent="0.15">
      <c r="A109" s="9">
        <v>107</v>
      </c>
      <c r="B109" s="9" t="s">
        <v>42</v>
      </c>
      <c r="C109" s="15" t="s">
        <v>353</v>
      </c>
      <c r="D109" s="15" t="s">
        <v>354</v>
      </c>
      <c r="E109" s="9" t="s">
        <v>355</v>
      </c>
      <c r="F109" s="9" t="s">
        <v>37</v>
      </c>
      <c r="G109" s="9" t="s">
        <v>87</v>
      </c>
      <c r="H109" s="9" t="s">
        <v>39</v>
      </c>
      <c r="I109" s="9" t="s">
        <v>40</v>
      </c>
      <c r="J109" s="9" t="s">
        <v>53</v>
      </c>
      <c r="K109" s="9">
        <v>194.69</v>
      </c>
      <c r="L109" s="20">
        <v>43405</v>
      </c>
      <c r="M109" s="20">
        <v>43639</v>
      </c>
      <c r="N109" s="20">
        <v>43639</v>
      </c>
      <c r="O109" s="21">
        <f>R109*K109*2</f>
        <v>106993.83639999999</v>
      </c>
      <c r="P109" s="20">
        <v>43405</v>
      </c>
      <c r="Q109" s="20">
        <v>43639</v>
      </c>
      <c r="R109" s="24">
        <v>274.77999999999997</v>
      </c>
      <c r="S109" s="25">
        <v>53496.92</v>
      </c>
      <c r="T109" s="25">
        <v>53496.92</v>
      </c>
      <c r="U109" s="25">
        <v>53496.92</v>
      </c>
      <c r="V109" s="25">
        <v>53496.92</v>
      </c>
      <c r="W109" s="25">
        <v>53496.92</v>
      </c>
      <c r="X109" s="25">
        <v>41014.300000000003</v>
      </c>
      <c r="Y109" s="25"/>
      <c r="Z109" s="25"/>
      <c r="AA109" s="25"/>
      <c r="AB109" s="25"/>
      <c r="AC109" s="25"/>
      <c r="AD109" s="25"/>
      <c r="AE109" s="25">
        <v>53496.92</v>
      </c>
      <c r="AF109" s="25">
        <v>53496.92</v>
      </c>
      <c r="AG109" s="25">
        <v>53496.92</v>
      </c>
      <c r="AH109" s="25">
        <v>53496.92</v>
      </c>
      <c r="AI109" s="25">
        <v>53496.92</v>
      </c>
      <c r="AJ109" s="25">
        <v>41014.300000000003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9">
        <f t="shared" si="10"/>
        <v>308498.89999999997</v>
      </c>
      <c r="AR109" s="9">
        <f t="shared" si="25"/>
        <v>213987.68</v>
      </c>
      <c r="AS109" s="26">
        <f t="shared" si="26"/>
        <v>3.0112877725530649</v>
      </c>
    </row>
    <row r="110" spans="1:48" s="9" customFormat="1" ht="16.5" hidden="1" x14ac:dyDescent="0.15">
      <c r="A110" s="9">
        <v>108</v>
      </c>
      <c r="B110" s="9" t="s">
        <v>34</v>
      </c>
      <c r="C110" s="15" t="s">
        <v>356</v>
      </c>
      <c r="D110" s="15" t="s">
        <v>357</v>
      </c>
      <c r="E110" s="9" t="s">
        <v>358</v>
      </c>
      <c r="F110" s="9" t="s">
        <v>37</v>
      </c>
      <c r="G110" s="9" t="s">
        <v>359</v>
      </c>
      <c r="H110" s="9" t="s">
        <v>58</v>
      </c>
      <c r="I110" s="9" t="s">
        <v>40</v>
      </c>
      <c r="J110" s="9" t="s">
        <v>41</v>
      </c>
      <c r="K110" s="9">
        <v>154.02000000000001</v>
      </c>
      <c r="L110" s="20">
        <v>43389</v>
      </c>
      <c r="M110" s="20">
        <v>44484</v>
      </c>
      <c r="N110" s="20">
        <v>44484</v>
      </c>
      <c r="O110" s="21">
        <f>R110*K110*3</f>
        <v>124756.20000000001</v>
      </c>
      <c r="P110" s="20">
        <v>43389</v>
      </c>
      <c r="Q110" s="20">
        <v>43753</v>
      </c>
      <c r="R110" s="24">
        <v>270</v>
      </c>
      <c r="S110" s="25">
        <v>41585.4</v>
      </c>
      <c r="T110" s="25">
        <v>41585.4</v>
      </c>
      <c r="U110" s="25">
        <v>41585.4</v>
      </c>
      <c r="V110" s="25">
        <v>41585.4</v>
      </c>
      <c r="W110" s="25">
        <v>41585.4</v>
      </c>
      <c r="X110" s="25">
        <v>41585.4</v>
      </c>
      <c r="Y110" s="25">
        <v>41585.4</v>
      </c>
      <c r="Z110" s="25">
        <v>41585.4</v>
      </c>
      <c r="AA110" s="25">
        <v>41585.4</v>
      </c>
      <c r="AB110" s="25">
        <v>43040.889000000003</v>
      </c>
      <c r="AC110" s="25">
        <v>44496.377999999997</v>
      </c>
      <c r="AD110" s="25">
        <v>44496.377999999997</v>
      </c>
      <c r="AE110" s="25">
        <v>41585.4</v>
      </c>
      <c r="AF110" s="25">
        <v>41585.4</v>
      </c>
      <c r="AG110" s="25">
        <v>41585.4</v>
      </c>
      <c r="AH110" s="25">
        <v>41585.4</v>
      </c>
      <c r="AI110" s="25">
        <v>41585.4</v>
      </c>
      <c r="AJ110" s="25">
        <v>41585.4</v>
      </c>
      <c r="AK110" s="25">
        <v>41585.4</v>
      </c>
      <c r="AL110" s="25">
        <v>41585.4</v>
      </c>
      <c r="AM110" s="25">
        <v>41585.4</v>
      </c>
      <c r="AN110" s="25">
        <v>43040.889000000003</v>
      </c>
      <c r="AO110" s="25">
        <v>44496.377999999997</v>
      </c>
      <c r="AP110" s="25">
        <v>44496.377999999997</v>
      </c>
      <c r="AQ110" s="9">
        <f t="shared" si="10"/>
        <v>506302.24500000011</v>
      </c>
    </row>
    <row r="111" spans="1:48" s="9" customFormat="1" ht="16.5" hidden="1" x14ac:dyDescent="0.15">
      <c r="A111" s="9">
        <v>109</v>
      </c>
      <c r="B111" s="9" t="s">
        <v>34</v>
      </c>
      <c r="C111" s="15" t="s">
        <v>360</v>
      </c>
      <c r="D111" s="15" t="s">
        <v>361</v>
      </c>
      <c r="E111" s="9" t="s">
        <v>362</v>
      </c>
      <c r="F111" s="9" t="s">
        <v>37</v>
      </c>
      <c r="G111" s="9" t="s">
        <v>87</v>
      </c>
      <c r="H111" s="9" t="s">
        <v>39</v>
      </c>
      <c r="I111" s="9" t="s">
        <v>40</v>
      </c>
      <c r="J111" s="9" t="s">
        <v>53</v>
      </c>
      <c r="K111" s="9">
        <v>191.52</v>
      </c>
      <c r="L111" s="20">
        <v>43389</v>
      </c>
      <c r="M111" s="20">
        <v>44484</v>
      </c>
      <c r="N111" s="20">
        <v>44484</v>
      </c>
      <c r="O111" s="21">
        <f>R111*K111*3</f>
        <v>143640</v>
      </c>
      <c r="P111" s="20">
        <v>43389</v>
      </c>
      <c r="Q111" s="20">
        <v>43753</v>
      </c>
      <c r="R111" s="24">
        <v>250</v>
      </c>
      <c r="S111" s="25">
        <v>47880</v>
      </c>
      <c r="T111" s="25">
        <v>47880</v>
      </c>
      <c r="U111" s="25">
        <v>47880</v>
      </c>
      <c r="V111" s="25">
        <v>47880</v>
      </c>
      <c r="W111" s="25">
        <v>47880</v>
      </c>
      <c r="X111" s="25">
        <v>47880</v>
      </c>
      <c r="Y111" s="25">
        <v>47880</v>
      </c>
      <c r="Z111" s="25">
        <v>47880</v>
      </c>
      <c r="AA111" s="25">
        <v>47880</v>
      </c>
      <c r="AB111" s="25">
        <v>49555.8</v>
      </c>
      <c r="AC111" s="25">
        <v>51231.6</v>
      </c>
      <c r="AD111" s="25">
        <v>51231.6</v>
      </c>
      <c r="AE111" s="25">
        <v>47880</v>
      </c>
      <c r="AF111" s="25">
        <v>47880</v>
      </c>
      <c r="AG111" s="25">
        <v>47880</v>
      </c>
      <c r="AH111" s="25">
        <v>47880</v>
      </c>
      <c r="AI111" s="25">
        <v>47880</v>
      </c>
      <c r="AJ111" s="25">
        <v>47880</v>
      </c>
      <c r="AK111" s="25">
        <v>47880</v>
      </c>
      <c r="AL111" s="25">
        <v>47880</v>
      </c>
      <c r="AM111" s="25">
        <v>47880</v>
      </c>
      <c r="AN111" s="25">
        <v>49555.8</v>
      </c>
      <c r="AO111" s="25">
        <v>51231.6</v>
      </c>
      <c r="AP111" s="25">
        <v>51231.6</v>
      </c>
      <c r="AQ111" s="9">
        <f t="shared" si="10"/>
        <v>582939</v>
      </c>
      <c r="AR111" s="9">
        <f>AE111*4</f>
        <v>191520</v>
      </c>
      <c r="AS111" s="26">
        <f>AR111/365/K111</f>
        <v>2.7397260273972601</v>
      </c>
    </row>
    <row r="112" spans="1:48" s="9" customFormat="1" ht="16.5" hidden="1" x14ac:dyDescent="0.15">
      <c r="A112" s="9">
        <v>110</v>
      </c>
      <c r="B112" s="16" t="s">
        <v>42</v>
      </c>
      <c r="C112" s="15" t="s">
        <v>363</v>
      </c>
      <c r="D112" s="17" t="s">
        <v>364</v>
      </c>
      <c r="E112" s="9" t="s">
        <v>365</v>
      </c>
      <c r="F112" s="9" t="s">
        <v>37</v>
      </c>
      <c r="G112" s="9" t="s">
        <v>359</v>
      </c>
      <c r="H112" s="9" t="s">
        <v>46</v>
      </c>
      <c r="I112" s="9" t="s">
        <v>40</v>
      </c>
      <c r="J112" s="9" t="s">
        <v>64</v>
      </c>
      <c r="K112" s="9">
        <v>185.04</v>
      </c>
      <c r="L112" s="20">
        <v>43405</v>
      </c>
      <c r="M112" s="20">
        <v>44428</v>
      </c>
      <c r="N112" s="20">
        <v>43585</v>
      </c>
      <c r="O112" s="21">
        <f>R112*K112*2</f>
        <v>55512</v>
      </c>
      <c r="P112" s="20">
        <v>43405</v>
      </c>
      <c r="Q112" s="20">
        <v>43769</v>
      </c>
      <c r="R112" s="24">
        <v>150</v>
      </c>
      <c r="S112" s="25">
        <v>27756</v>
      </c>
      <c r="T112" s="25">
        <v>27756</v>
      </c>
      <c r="U112" s="25">
        <v>27756</v>
      </c>
      <c r="V112" s="25">
        <v>27756</v>
      </c>
      <c r="W112" s="25"/>
      <c r="X112" s="25"/>
      <c r="Y112" s="25"/>
      <c r="Z112" s="25"/>
      <c r="AA112" s="25"/>
      <c r="AB112" s="25"/>
      <c r="AC112" s="25"/>
      <c r="AD112" s="25"/>
      <c r="AE112" s="25">
        <v>21588</v>
      </c>
      <c r="AF112" s="25">
        <v>27756</v>
      </c>
      <c r="AG112" s="25">
        <v>27756</v>
      </c>
      <c r="AH112" s="25">
        <v>27756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9">
        <f t="shared" si="10"/>
        <v>104856</v>
      </c>
    </row>
    <row r="113" spans="1:48" s="9" customFormat="1" ht="16.5" x14ac:dyDescent="0.15">
      <c r="A113" s="9">
        <v>111</v>
      </c>
      <c r="B113" s="9" t="s">
        <v>34</v>
      </c>
      <c r="C113" s="15" t="s">
        <v>366</v>
      </c>
      <c r="D113" s="15" t="s">
        <v>367</v>
      </c>
      <c r="E113" s="9" t="s">
        <v>368</v>
      </c>
      <c r="F113" s="9" t="s">
        <v>37</v>
      </c>
      <c r="G113" s="9" t="s">
        <v>87</v>
      </c>
      <c r="H113" s="9" t="s">
        <v>46</v>
      </c>
      <c r="I113" s="9" t="s">
        <v>40</v>
      </c>
      <c r="J113" s="9" t="s">
        <v>47</v>
      </c>
      <c r="K113" s="9">
        <v>69.14</v>
      </c>
      <c r="L113" s="20">
        <v>43556</v>
      </c>
      <c r="M113" s="20">
        <v>44651</v>
      </c>
      <c r="N113" s="20">
        <v>44651</v>
      </c>
      <c r="O113" s="20"/>
      <c r="P113" s="20">
        <v>43556</v>
      </c>
      <c r="Q113" s="20">
        <v>43921</v>
      </c>
      <c r="R113" s="24">
        <v>255</v>
      </c>
      <c r="S113" s="25"/>
      <c r="T113" s="25"/>
      <c r="U113" s="25"/>
      <c r="V113" s="25">
        <v>17630.7</v>
      </c>
      <c r="W113" s="25">
        <v>17630.7</v>
      </c>
      <c r="X113" s="25">
        <v>17630.7</v>
      </c>
      <c r="Y113" s="25">
        <v>17630.7</v>
      </c>
      <c r="Z113" s="25">
        <v>17630.7</v>
      </c>
      <c r="AA113" s="25">
        <v>17630.7</v>
      </c>
      <c r="AB113" s="25">
        <v>17630.7</v>
      </c>
      <c r="AC113" s="25">
        <v>17630.7</v>
      </c>
      <c r="AD113" s="25">
        <v>17630.7</v>
      </c>
      <c r="AE113" s="25">
        <v>0</v>
      </c>
      <c r="AF113" s="25">
        <v>0</v>
      </c>
      <c r="AG113" s="25">
        <v>0</v>
      </c>
      <c r="AH113" s="25">
        <v>17630.7</v>
      </c>
      <c r="AI113" s="25">
        <v>17630.7</v>
      </c>
      <c r="AJ113" s="25">
        <v>17630.7</v>
      </c>
      <c r="AK113" s="25">
        <v>17630.7</v>
      </c>
      <c r="AL113" s="25">
        <v>17630.7</v>
      </c>
      <c r="AM113" s="25">
        <v>17630.7</v>
      </c>
      <c r="AN113" s="25">
        <v>17630.7</v>
      </c>
      <c r="AO113" s="25">
        <v>17630.7</v>
      </c>
      <c r="AP113" s="25">
        <v>17630.7</v>
      </c>
      <c r="AQ113" s="9">
        <f t="shared" si="10"/>
        <v>158676.30000000002</v>
      </c>
      <c r="AU113" s="9">
        <f t="shared" ref="AU113" si="27">AH113*12</f>
        <v>211568.40000000002</v>
      </c>
      <c r="AV113" s="26">
        <f t="shared" ref="AV113:AV114" si="28">AU113/365/K113</f>
        <v>8.3835616438356162</v>
      </c>
    </row>
    <row r="114" spans="1:48" s="9" customFormat="1" ht="16.5" x14ac:dyDescent="0.15">
      <c r="A114" s="9">
        <v>112</v>
      </c>
      <c r="B114" s="16" t="s">
        <v>42</v>
      </c>
      <c r="C114" s="15" t="s">
        <v>369</v>
      </c>
      <c r="D114" s="15" t="s">
        <v>370</v>
      </c>
      <c r="E114" s="9" t="s">
        <v>371</v>
      </c>
      <c r="F114" s="9" t="s">
        <v>37</v>
      </c>
      <c r="G114" s="9" t="s">
        <v>87</v>
      </c>
      <c r="H114" s="9" t="s">
        <v>122</v>
      </c>
      <c r="I114" s="9" t="s">
        <v>102</v>
      </c>
      <c r="J114" s="9" t="s">
        <v>47</v>
      </c>
      <c r="K114" s="9">
        <v>63.11</v>
      </c>
      <c r="L114" s="20">
        <v>43344</v>
      </c>
      <c r="M114" s="20">
        <v>43708</v>
      </c>
      <c r="N114" s="20">
        <v>43555</v>
      </c>
      <c r="O114" s="21">
        <f>R114*K114*4</f>
        <v>57051.44</v>
      </c>
      <c r="P114" s="20">
        <v>43344</v>
      </c>
      <c r="Q114" s="20">
        <v>43708</v>
      </c>
      <c r="R114" s="24">
        <v>226</v>
      </c>
      <c r="S114" s="25">
        <v>14262.86</v>
      </c>
      <c r="T114" s="25">
        <v>14262.86</v>
      </c>
      <c r="U114" s="25">
        <v>14262.86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>
        <v>14262.86</v>
      </c>
      <c r="AF114" s="25">
        <v>14262.86</v>
      </c>
      <c r="AG114" s="25">
        <v>14262.86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9">
        <f t="shared" si="10"/>
        <v>42788.58</v>
      </c>
      <c r="AU114" s="9">
        <f>AG114*12</f>
        <v>171154.32</v>
      </c>
      <c r="AV114" s="26">
        <f t="shared" si="28"/>
        <v>7.4301369863013704</v>
      </c>
    </row>
    <row r="115" spans="1:48" s="9" customFormat="1" ht="16.5" hidden="1" x14ac:dyDescent="0.15">
      <c r="A115" s="9">
        <v>113</v>
      </c>
      <c r="B115" s="9" t="s">
        <v>34</v>
      </c>
      <c r="C115" s="15" t="s">
        <v>372</v>
      </c>
      <c r="D115" s="15" t="s">
        <v>373</v>
      </c>
      <c r="E115" s="9" t="s">
        <v>374</v>
      </c>
      <c r="F115" s="9" t="s">
        <v>37</v>
      </c>
      <c r="G115" s="9" t="s">
        <v>87</v>
      </c>
      <c r="H115" s="9" t="s">
        <v>46</v>
      </c>
      <c r="I115" s="9" t="s">
        <v>40</v>
      </c>
      <c r="J115" s="9" t="s">
        <v>64</v>
      </c>
      <c r="K115" s="9">
        <v>205.46</v>
      </c>
      <c r="L115" s="20">
        <v>43344</v>
      </c>
      <c r="M115" s="20">
        <v>45169</v>
      </c>
      <c r="N115" s="20">
        <v>45169</v>
      </c>
      <c r="O115" s="21">
        <f t="shared" ref="O115:O127" si="29">R115*K115*4</f>
        <v>131494.39999999999</v>
      </c>
      <c r="P115" s="20">
        <v>43344</v>
      </c>
      <c r="Q115" s="20">
        <v>43708</v>
      </c>
      <c r="R115" s="24">
        <v>160</v>
      </c>
      <c r="S115" s="25">
        <v>32873.599999999999</v>
      </c>
      <c r="T115" s="25">
        <v>32873.599999999999</v>
      </c>
      <c r="U115" s="25">
        <v>32873.599999999999</v>
      </c>
      <c r="V115" s="25">
        <v>32873.599999999999</v>
      </c>
      <c r="W115" s="25">
        <v>32873.599999999999</v>
      </c>
      <c r="X115" s="25">
        <v>32873.599999999999</v>
      </c>
      <c r="Y115" s="25">
        <v>32873.599999999999</v>
      </c>
      <c r="Z115" s="25">
        <v>32873.599999999999</v>
      </c>
      <c r="AA115" s="25">
        <v>34517.279999999999</v>
      </c>
      <c r="AB115" s="25">
        <v>34517.279999999999</v>
      </c>
      <c r="AC115" s="25">
        <v>34517.279999999999</v>
      </c>
      <c r="AD115" s="25">
        <v>34517.279999999999</v>
      </c>
      <c r="AE115" s="25">
        <v>32873.599999999999</v>
      </c>
      <c r="AF115" s="25">
        <v>32873.599999999999</v>
      </c>
      <c r="AG115" s="25">
        <v>32873.599999999999</v>
      </c>
      <c r="AH115" s="25">
        <v>32873.599999999999</v>
      </c>
      <c r="AI115" s="25">
        <v>32873.599999999999</v>
      </c>
      <c r="AJ115" s="25">
        <v>32873.599999999999</v>
      </c>
      <c r="AK115" s="25">
        <v>32873.599999999999</v>
      </c>
      <c r="AL115" s="25">
        <v>32873.599999999999</v>
      </c>
      <c r="AM115" s="25">
        <v>34517.279999999999</v>
      </c>
      <c r="AN115" s="25">
        <v>34517.279999999999</v>
      </c>
      <c r="AO115" s="25">
        <v>34517.279999999999</v>
      </c>
      <c r="AP115" s="25">
        <v>34517.279999999999</v>
      </c>
      <c r="AQ115" s="9">
        <f t="shared" ref="AQ115:AQ178" si="30">SUM(AE115:AP115)</f>
        <v>401057.92000000004</v>
      </c>
    </row>
    <row r="116" spans="1:48" s="9" customFormat="1" ht="16.5" hidden="1" x14ac:dyDescent="0.15">
      <c r="A116" s="9">
        <v>114</v>
      </c>
      <c r="B116" s="16" t="s">
        <v>42</v>
      </c>
      <c r="C116" s="17" t="s">
        <v>375</v>
      </c>
      <c r="D116" s="15" t="s">
        <v>376</v>
      </c>
      <c r="E116" s="9" t="s">
        <v>377</v>
      </c>
      <c r="F116" s="9" t="s">
        <v>37</v>
      </c>
      <c r="G116" s="9" t="s">
        <v>87</v>
      </c>
      <c r="H116" s="9" t="s">
        <v>46</v>
      </c>
      <c r="I116" s="22" t="s">
        <v>102</v>
      </c>
      <c r="J116" s="9" t="s">
        <v>64</v>
      </c>
      <c r="K116" s="9">
        <v>150.52000000000001</v>
      </c>
      <c r="L116" s="20">
        <v>43364</v>
      </c>
      <c r="M116" s="20">
        <v>44428</v>
      </c>
      <c r="N116" s="20">
        <v>43585</v>
      </c>
      <c r="O116" s="21">
        <f t="shared" si="29"/>
        <v>96332.800000000003</v>
      </c>
      <c r="P116" s="20">
        <v>43364</v>
      </c>
      <c r="Q116" s="20">
        <v>43728</v>
      </c>
      <c r="R116" s="24">
        <v>160</v>
      </c>
      <c r="S116" s="25">
        <v>24083.200000000001</v>
      </c>
      <c r="T116" s="25">
        <v>24083.200000000001</v>
      </c>
      <c r="U116" s="25">
        <v>24083.200000000001</v>
      </c>
      <c r="V116" s="25">
        <v>24083.200000000001</v>
      </c>
      <c r="W116" s="25"/>
      <c r="X116" s="25"/>
      <c r="Y116" s="25"/>
      <c r="Z116" s="25"/>
      <c r="AA116" s="25"/>
      <c r="AB116" s="25"/>
      <c r="AC116" s="25"/>
      <c r="AD116" s="25"/>
      <c r="AE116" s="25">
        <v>16055.4666666667</v>
      </c>
      <c r="AF116" s="25">
        <v>16055.4666666667</v>
      </c>
      <c r="AG116" s="25">
        <v>16055.4666666667</v>
      </c>
      <c r="AH116" s="25">
        <v>24083.200000000001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9">
        <f t="shared" si="30"/>
        <v>72249.600000000093</v>
      </c>
    </row>
    <row r="117" spans="1:48" s="9" customFormat="1" ht="16.5" hidden="1" x14ac:dyDescent="0.15">
      <c r="A117" s="9">
        <v>115</v>
      </c>
      <c r="B117" s="9" t="s">
        <v>34</v>
      </c>
      <c r="C117" s="15" t="s">
        <v>378</v>
      </c>
      <c r="D117" s="15" t="s">
        <v>379</v>
      </c>
      <c r="E117" s="9" t="s">
        <v>380</v>
      </c>
      <c r="F117" s="9" t="s">
        <v>37</v>
      </c>
      <c r="G117" s="9" t="s">
        <v>87</v>
      </c>
      <c r="H117" s="9" t="s">
        <v>46</v>
      </c>
      <c r="I117" s="9" t="s">
        <v>40</v>
      </c>
      <c r="J117" s="9" t="s">
        <v>64</v>
      </c>
      <c r="K117" s="9">
        <v>228.05</v>
      </c>
      <c r="L117" s="20">
        <v>43344</v>
      </c>
      <c r="M117" s="20">
        <v>45169</v>
      </c>
      <c r="N117" s="20">
        <v>45169</v>
      </c>
      <c r="O117" s="21">
        <f t="shared" si="29"/>
        <v>134093.4</v>
      </c>
      <c r="P117" s="20">
        <v>43344</v>
      </c>
      <c r="Q117" s="20">
        <v>43708</v>
      </c>
      <c r="R117" s="24">
        <v>147</v>
      </c>
      <c r="S117" s="25">
        <v>33523.35</v>
      </c>
      <c r="T117" s="25">
        <v>33523.35</v>
      </c>
      <c r="U117" s="25">
        <v>33523.35</v>
      </c>
      <c r="V117" s="25">
        <v>33523.35</v>
      </c>
      <c r="W117" s="25">
        <v>33523.35</v>
      </c>
      <c r="X117" s="25">
        <v>33523.35</v>
      </c>
      <c r="Y117" s="25">
        <v>33523.35</v>
      </c>
      <c r="Z117" s="25">
        <v>33523.35</v>
      </c>
      <c r="AA117" s="25">
        <v>35199.517500000002</v>
      </c>
      <c r="AB117" s="25">
        <v>35199.517500000002</v>
      </c>
      <c r="AC117" s="25">
        <v>35199.517500000002</v>
      </c>
      <c r="AD117" s="25">
        <v>35199.517500000002</v>
      </c>
      <c r="AE117" s="25">
        <v>33523.35</v>
      </c>
      <c r="AF117" s="25">
        <v>33523.35</v>
      </c>
      <c r="AG117" s="25">
        <v>33523.35</v>
      </c>
      <c r="AH117" s="25">
        <v>33523.35</v>
      </c>
      <c r="AI117" s="25">
        <v>33523.35</v>
      </c>
      <c r="AJ117" s="25">
        <v>33523.35</v>
      </c>
      <c r="AK117" s="25">
        <v>33523.35</v>
      </c>
      <c r="AL117" s="25">
        <v>33523.35</v>
      </c>
      <c r="AM117" s="25">
        <v>35199.517500000002</v>
      </c>
      <c r="AN117" s="25">
        <v>35199.517500000002</v>
      </c>
      <c r="AO117" s="25">
        <v>35199.517500000002</v>
      </c>
      <c r="AP117" s="25">
        <v>35199.517500000002</v>
      </c>
      <c r="AQ117" s="9">
        <f t="shared" si="30"/>
        <v>408984.87000000005</v>
      </c>
    </row>
    <row r="118" spans="1:48" s="9" customFormat="1" ht="16.5" hidden="1" x14ac:dyDescent="0.15">
      <c r="A118" s="9">
        <v>116</v>
      </c>
      <c r="B118" s="9" t="s">
        <v>34</v>
      </c>
      <c r="C118" s="17" t="s">
        <v>381</v>
      </c>
      <c r="D118" s="15" t="s">
        <v>382</v>
      </c>
      <c r="E118" s="9" t="s">
        <v>383</v>
      </c>
      <c r="F118" s="9" t="s">
        <v>37</v>
      </c>
      <c r="G118" s="9" t="s">
        <v>87</v>
      </c>
      <c r="H118" s="9" t="s">
        <v>58</v>
      </c>
      <c r="I118" s="9" t="s">
        <v>40</v>
      </c>
      <c r="J118" s="9" t="s">
        <v>41</v>
      </c>
      <c r="K118" s="9">
        <v>118.76</v>
      </c>
      <c r="L118" s="20">
        <v>43344</v>
      </c>
      <c r="M118" s="20">
        <v>44439</v>
      </c>
      <c r="N118" s="20">
        <v>44439</v>
      </c>
      <c r="O118" s="21">
        <f t="shared" si="29"/>
        <v>125885.6</v>
      </c>
      <c r="P118" s="20">
        <v>43344</v>
      </c>
      <c r="Q118" s="20">
        <v>43708</v>
      </c>
      <c r="R118" s="24">
        <v>265</v>
      </c>
      <c r="S118" s="25">
        <v>31471.4</v>
      </c>
      <c r="T118" s="25">
        <v>31471.4</v>
      </c>
      <c r="U118" s="25">
        <v>31471.4</v>
      </c>
      <c r="V118" s="25">
        <v>31471.4</v>
      </c>
      <c r="W118" s="25">
        <v>31471.4</v>
      </c>
      <c r="X118" s="25">
        <v>31471.4</v>
      </c>
      <c r="Y118" s="25">
        <v>31471.4</v>
      </c>
      <c r="Z118" s="25">
        <v>31471.4</v>
      </c>
      <c r="AA118" s="25">
        <v>33674.398000000001</v>
      </c>
      <c r="AB118" s="25">
        <v>33674.398000000001</v>
      </c>
      <c r="AC118" s="25">
        <v>33674.398000000001</v>
      </c>
      <c r="AD118" s="25">
        <v>33674.398000000001</v>
      </c>
      <c r="AE118" s="25">
        <v>31471.4</v>
      </c>
      <c r="AF118" s="25">
        <v>31471.4</v>
      </c>
      <c r="AG118" s="25">
        <v>31471.4</v>
      </c>
      <c r="AH118" s="25">
        <v>31471.4</v>
      </c>
      <c r="AI118" s="25">
        <v>31471.4</v>
      </c>
      <c r="AJ118" s="25">
        <v>31471.4</v>
      </c>
      <c r="AK118" s="25">
        <v>31471.4</v>
      </c>
      <c r="AL118" s="25">
        <v>31471.4</v>
      </c>
      <c r="AM118" s="25">
        <v>33674.398000000001</v>
      </c>
      <c r="AN118" s="25">
        <v>33674.398000000001</v>
      </c>
      <c r="AO118" s="25">
        <v>33674.398000000001</v>
      </c>
      <c r="AP118" s="25">
        <v>33674.398000000001</v>
      </c>
      <c r="AQ118" s="9">
        <f t="shared" si="30"/>
        <v>386468.79199999996</v>
      </c>
    </row>
    <row r="119" spans="1:48" s="9" customFormat="1" ht="16.5" x14ac:dyDescent="0.15">
      <c r="A119" s="9">
        <v>117</v>
      </c>
      <c r="B119" s="9" t="s">
        <v>34</v>
      </c>
      <c r="C119" s="15" t="s">
        <v>384</v>
      </c>
      <c r="D119" s="15" t="s">
        <v>385</v>
      </c>
      <c r="E119" s="9" t="s">
        <v>386</v>
      </c>
      <c r="F119" s="9" t="s">
        <v>37</v>
      </c>
      <c r="G119" s="9" t="s">
        <v>87</v>
      </c>
      <c r="H119" s="9" t="s">
        <v>122</v>
      </c>
      <c r="I119" s="22" t="s">
        <v>40</v>
      </c>
      <c r="J119" s="9" t="s">
        <v>47</v>
      </c>
      <c r="K119" s="9">
        <v>104.78</v>
      </c>
      <c r="L119" s="20">
        <v>43344</v>
      </c>
      <c r="M119" s="20">
        <v>44347</v>
      </c>
      <c r="N119" s="20">
        <v>44347</v>
      </c>
      <c r="O119" s="21">
        <f t="shared" si="29"/>
        <v>77537.2</v>
      </c>
      <c r="P119" s="20">
        <v>43344</v>
      </c>
      <c r="Q119" s="20">
        <v>43708</v>
      </c>
      <c r="R119" s="24">
        <v>185</v>
      </c>
      <c r="S119" s="25">
        <v>19384.3</v>
      </c>
      <c r="T119" s="25">
        <v>19384.3</v>
      </c>
      <c r="U119" s="25">
        <v>19384.3</v>
      </c>
      <c r="V119" s="25">
        <v>19384.3</v>
      </c>
      <c r="W119" s="25">
        <v>19384.3</v>
      </c>
      <c r="X119" s="25">
        <v>19384.3</v>
      </c>
      <c r="Y119" s="25">
        <v>19384.3</v>
      </c>
      <c r="Z119" s="25">
        <v>19384.3</v>
      </c>
      <c r="AA119" s="25">
        <v>20353.514999999999</v>
      </c>
      <c r="AB119" s="25">
        <v>20353.514999999999</v>
      </c>
      <c r="AC119" s="25">
        <v>20353.514999999999</v>
      </c>
      <c r="AD119" s="25">
        <v>20353.514999999999</v>
      </c>
      <c r="AE119" s="25">
        <v>12922.8666666667</v>
      </c>
      <c r="AF119" s="25">
        <v>12922.8666666667</v>
      </c>
      <c r="AG119" s="25">
        <v>12884.3</v>
      </c>
      <c r="AH119" s="25">
        <v>12922.8666666667</v>
      </c>
      <c r="AI119" s="25">
        <v>12922.8666666667</v>
      </c>
      <c r="AJ119" s="25">
        <v>12922.8666666667</v>
      </c>
      <c r="AK119" s="25">
        <v>19384.3</v>
      </c>
      <c r="AL119" s="25">
        <v>19384.3</v>
      </c>
      <c r="AM119" s="25">
        <v>20353.514999999999</v>
      </c>
      <c r="AN119" s="25">
        <v>20353.514999999999</v>
      </c>
      <c r="AO119" s="25">
        <v>20353.514999999999</v>
      </c>
      <c r="AP119" s="25">
        <v>20353.514999999999</v>
      </c>
      <c r="AQ119" s="9">
        <f t="shared" si="30"/>
        <v>197681.29333333351</v>
      </c>
      <c r="AU119" s="9">
        <f>AH119*12</f>
        <v>155074.4000000004</v>
      </c>
      <c r="AV119" s="26">
        <f t="shared" ref="AV119:AV124" si="31">AU119/365/K119</f>
        <v>4.0547945205479552</v>
      </c>
    </row>
    <row r="120" spans="1:48" s="9" customFormat="1" ht="16.5" x14ac:dyDescent="0.15">
      <c r="A120" s="9">
        <v>118</v>
      </c>
      <c r="B120" s="9" t="s">
        <v>34</v>
      </c>
      <c r="C120" s="15" t="s">
        <v>387</v>
      </c>
      <c r="D120" s="15" t="s">
        <v>388</v>
      </c>
      <c r="E120" s="9" t="s">
        <v>389</v>
      </c>
      <c r="F120" s="9" t="s">
        <v>37</v>
      </c>
      <c r="G120" s="9" t="s">
        <v>87</v>
      </c>
      <c r="H120" s="9" t="s">
        <v>46</v>
      </c>
      <c r="I120" s="9" t="s">
        <v>40</v>
      </c>
      <c r="J120" s="9" t="s">
        <v>47</v>
      </c>
      <c r="K120" s="9">
        <v>73.69</v>
      </c>
      <c r="L120" s="20">
        <v>43344</v>
      </c>
      <c r="M120" s="20">
        <v>44347</v>
      </c>
      <c r="N120" s="20">
        <v>44347</v>
      </c>
      <c r="O120" s="21">
        <f t="shared" si="29"/>
        <v>74742.2932</v>
      </c>
      <c r="P120" s="20">
        <v>43344</v>
      </c>
      <c r="Q120" s="20">
        <v>43708</v>
      </c>
      <c r="R120" s="24">
        <v>253.57</v>
      </c>
      <c r="S120" s="25">
        <v>18685.5733</v>
      </c>
      <c r="T120" s="25">
        <v>18685.5733</v>
      </c>
      <c r="U120" s="25">
        <v>18685.5733</v>
      </c>
      <c r="V120" s="25">
        <v>18685.5733</v>
      </c>
      <c r="W120" s="25">
        <v>18685.5733</v>
      </c>
      <c r="X120" s="25">
        <v>18685.5733</v>
      </c>
      <c r="Y120" s="25">
        <v>18685.5733</v>
      </c>
      <c r="Z120" s="25">
        <v>18685.5733</v>
      </c>
      <c r="AA120" s="25">
        <v>19619.962500000001</v>
      </c>
      <c r="AB120" s="25">
        <v>19619.962500000001</v>
      </c>
      <c r="AC120" s="25">
        <v>19619.962500000001</v>
      </c>
      <c r="AD120" s="25">
        <v>19619.962500000001</v>
      </c>
      <c r="AE120" s="25">
        <v>18685.5733</v>
      </c>
      <c r="AF120" s="25">
        <v>18685.5733</v>
      </c>
      <c r="AG120" s="25">
        <v>18685.5733</v>
      </c>
      <c r="AH120" s="25">
        <v>18685.5733</v>
      </c>
      <c r="AI120" s="25">
        <v>18685.5733</v>
      </c>
      <c r="AJ120" s="25">
        <v>18685.5733</v>
      </c>
      <c r="AK120" s="25">
        <v>18685.5733</v>
      </c>
      <c r="AL120" s="25">
        <v>18685.5733</v>
      </c>
      <c r="AM120" s="25">
        <v>19619.962500000001</v>
      </c>
      <c r="AN120" s="25">
        <v>19619.962500000001</v>
      </c>
      <c r="AO120" s="25">
        <v>19619.962500000001</v>
      </c>
      <c r="AP120" s="25">
        <v>19619.962500000001</v>
      </c>
      <c r="AQ120" s="9">
        <f t="shared" si="30"/>
        <v>227964.43639999998</v>
      </c>
      <c r="AU120" s="9">
        <f t="shared" ref="AU120:AU124" si="32">AH120*12</f>
        <v>224226.87959999999</v>
      </c>
      <c r="AV120" s="26">
        <f t="shared" si="31"/>
        <v>8.3365479452054796</v>
      </c>
    </row>
    <row r="121" spans="1:48" s="9" customFormat="1" ht="16.5" x14ac:dyDescent="0.15">
      <c r="A121" s="9">
        <v>119</v>
      </c>
      <c r="B121" s="9" t="s">
        <v>34</v>
      </c>
      <c r="C121" s="15" t="s">
        <v>390</v>
      </c>
      <c r="D121" s="15" t="s">
        <v>391</v>
      </c>
      <c r="E121" s="9" t="s">
        <v>392</v>
      </c>
      <c r="F121" s="9" t="s">
        <v>37</v>
      </c>
      <c r="G121" s="9" t="s">
        <v>87</v>
      </c>
      <c r="H121" s="9" t="s">
        <v>58</v>
      </c>
      <c r="I121" s="22" t="s">
        <v>102</v>
      </c>
      <c r="J121" s="9" t="s">
        <v>47</v>
      </c>
      <c r="K121" s="9">
        <v>70</v>
      </c>
      <c r="L121" s="20">
        <v>43364</v>
      </c>
      <c r="M121" s="20">
        <v>44428</v>
      </c>
      <c r="N121" s="20">
        <v>43646</v>
      </c>
      <c r="O121" s="21">
        <f t="shared" si="29"/>
        <v>49000</v>
      </c>
      <c r="P121" s="20">
        <v>43364</v>
      </c>
      <c r="Q121" s="20">
        <v>43728</v>
      </c>
      <c r="R121" s="24">
        <v>175</v>
      </c>
      <c r="S121" s="25">
        <v>12250</v>
      </c>
      <c r="T121" s="25">
        <v>12250</v>
      </c>
      <c r="U121" s="25">
        <v>12250</v>
      </c>
      <c r="V121" s="25">
        <v>12250</v>
      </c>
      <c r="W121" s="25">
        <v>12250</v>
      </c>
      <c r="X121" s="25">
        <v>12250</v>
      </c>
      <c r="Y121" s="25"/>
      <c r="Z121" s="25"/>
      <c r="AA121" s="25"/>
      <c r="AB121" s="25"/>
      <c r="AC121" s="25"/>
      <c r="AD121" s="25"/>
      <c r="AE121" s="25">
        <v>12250</v>
      </c>
      <c r="AF121" s="25">
        <v>12250</v>
      </c>
      <c r="AG121" s="25">
        <v>12250</v>
      </c>
      <c r="AH121" s="25">
        <v>12250</v>
      </c>
      <c r="AI121" s="25">
        <v>12250</v>
      </c>
      <c r="AJ121" s="25">
        <v>12250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  <c r="AQ121" s="9">
        <f t="shared" si="30"/>
        <v>73500</v>
      </c>
      <c r="AU121" s="9">
        <f t="shared" si="32"/>
        <v>147000</v>
      </c>
      <c r="AV121" s="26">
        <f t="shared" si="31"/>
        <v>5.7534246575342465</v>
      </c>
    </row>
    <row r="122" spans="1:48" s="9" customFormat="1" ht="16.5" x14ac:dyDescent="0.15">
      <c r="A122" s="9">
        <v>120</v>
      </c>
      <c r="B122" s="9" t="s">
        <v>34</v>
      </c>
      <c r="C122" s="15" t="s">
        <v>393</v>
      </c>
      <c r="D122" s="15" t="s">
        <v>394</v>
      </c>
      <c r="E122" s="9" t="s">
        <v>395</v>
      </c>
      <c r="F122" s="9" t="s">
        <v>37</v>
      </c>
      <c r="G122" s="9" t="s">
        <v>87</v>
      </c>
      <c r="H122" s="9" t="s">
        <v>46</v>
      </c>
      <c r="I122" s="9" t="s">
        <v>40</v>
      </c>
      <c r="J122" s="9" t="s">
        <v>47</v>
      </c>
      <c r="K122" s="9">
        <v>125.74</v>
      </c>
      <c r="L122" s="20">
        <v>43344</v>
      </c>
      <c r="M122" s="20">
        <v>44347</v>
      </c>
      <c r="N122" s="20">
        <v>44347</v>
      </c>
      <c r="O122" s="21">
        <f t="shared" si="29"/>
        <v>103106.8</v>
      </c>
      <c r="P122" s="20">
        <v>43344</v>
      </c>
      <c r="Q122" s="20">
        <v>43708</v>
      </c>
      <c r="R122" s="24">
        <v>205</v>
      </c>
      <c r="S122" s="25">
        <v>25776.7</v>
      </c>
      <c r="T122" s="25">
        <v>25776.7</v>
      </c>
      <c r="U122" s="25">
        <v>25776.7</v>
      </c>
      <c r="V122" s="25">
        <v>25776.7</v>
      </c>
      <c r="W122" s="25">
        <v>25776.7</v>
      </c>
      <c r="X122" s="25">
        <v>25776.7</v>
      </c>
      <c r="Y122" s="25">
        <v>25776.7</v>
      </c>
      <c r="Z122" s="25">
        <v>25776.7</v>
      </c>
      <c r="AA122" s="25">
        <v>27065.535</v>
      </c>
      <c r="AB122" s="25">
        <v>27065.535</v>
      </c>
      <c r="AC122" s="25">
        <v>27065.535</v>
      </c>
      <c r="AD122" s="25">
        <v>27065.535</v>
      </c>
      <c r="AE122" s="25">
        <v>25776.7</v>
      </c>
      <c r="AF122" s="25">
        <v>25776.7</v>
      </c>
      <c r="AG122" s="25">
        <v>25776.7</v>
      </c>
      <c r="AH122" s="25">
        <v>25776.7</v>
      </c>
      <c r="AI122" s="25">
        <v>25776.7</v>
      </c>
      <c r="AJ122" s="25">
        <v>25776.7</v>
      </c>
      <c r="AK122" s="25">
        <v>25776.7</v>
      </c>
      <c r="AL122" s="25">
        <v>25776.7</v>
      </c>
      <c r="AM122" s="25">
        <v>27065.535</v>
      </c>
      <c r="AN122" s="25">
        <v>27065.535</v>
      </c>
      <c r="AO122" s="25">
        <v>27065.535</v>
      </c>
      <c r="AP122" s="25">
        <v>27065.535</v>
      </c>
      <c r="AQ122" s="9">
        <f t="shared" si="30"/>
        <v>314475.74</v>
      </c>
      <c r="AU122" s="9">
        <f t="shared" si="32"/>
        <v>309320.40000000002</v>
      </c>
      <c r="AV122" s="26">
        <f t="shared" si="31"/>
        <v>6.7397260273972606</v>
      </c>
    </row>
    <row r="123" spans="1:48" s="9" customFormat="1" ht="16.5" x14ac:dyDescent="0.15">
      <c r="A123" s="9">
        <v>121</v>
      </c>
      <c r="B123" s="16" t="s">
        <v>42</v>
      </c>
      <c r="C123" s="15" t="s">
        <v>396</v>
      </c>
      <c r="D123" s="15" t="s">
        <v>397</v>
      </c>
      <c r="E123" s="9" t="s">
        <v>398</v>
      </c>
      <c r="F123" s="9" t="s">
        <v>37</v>
      </c>
      <c r="G123" s="9" t="s">
        <v>87</v>
      </c>
      <c r="H123" s="9" t="s">
        <v>122</v>
      </c>
      <c r="I123" s="9" t="s">
        <v>40</v>
      </c>
      <c r="J123" s="9" t="s">
        <v>47</v>
      </c>
      <c r="K123" s="9">
        <v>104.78</v>
      </c>
      <c r="L123" s="20">
        <v>43344</v>
      </c>
      <c r="M123" s="20">
        <v>44439</v>
      </c>
      <c r="N123" s="20">
        <v>43616</v>
      </c>
      <c r="O123" s="21">
        <f t="shared" si="29"/>
        <v>94721.12</v>
      </c>
      <c r="P123" s="20">
        <v>43344</v>
      </c>
      <c r="Q123" s="20">
        <v>43708</v>
      </c>
      <c r="R123" s="24">
        <v>226</v>
      </c>
      <c r="S123" s="25">
        <v>23680.28</v>
      </c>
      <c r="T123" s="25">
        <v>23680.28</v>
      </c>
      <c r="U123" s="25">
        <v>23680.28</v>
      </c>
      <c r="V123" s="25">
        <v>23680.28</v>
      </c>
      <c r="W123" s="25">
        <v>23680.28</v>
      </c>
      <c r="X123" s="25"/>
      <c r="Y123" s="25"/>
      <c r="Z123" s="25"/>
      <c r="AA123" s="25"/>
      <c r="AB123" s="25"/>
      <c r="AC123" s="25"/>
      <c r="AD123" s="25"/>
      <c r="AE123" s="25">
        <v>23680.28</v>
      </c>
      <c r="AF123" s="25">
        <v>23680.28</v>
      </c>
      <c r="AG123" s="25">
        <v>15786.8533333333</v>
      </c>
      <c r="AH123" s="25">
        <v>15786.8533333333</v>
      </c>
      <c r="AI123" s="25">
        <v>15786.8533333333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9">
        <f t="shared" si="30"/>
        <v>94721.119999999908</v>
      </c>
      <c r="AU123" s="9">
        <f t="shared" si="32"/>
        <v>189442.23999999958</v>
      </c>
      <c r="AV123" s="26">
        <f t="shared" si="31"/>
        <v>4.953424657534236</v>
      </c>
    </row>
    <row r="124" spans="1:48" s="9" customFormat="1" ht="16.5" x14ac:dyDescent="0.15">
      <c r="A124" s="9">
        <v>122</v>
      </c>
      <c r="B124" s="9" t="s">
        <v>34</v>
      </c>
      <c r="C124" s="15" t="s">
        <v>399</v>
      </c>
      <c r="D124" s="15" t="s">
        <v>400</v>
      </c>
      <c r="E124" s="9" t="s">
        <v>401</v>
      </c>
      <c r="F124" s="9" t="s">
        <v>37</v>
      </c>
      <c r="G124" s="9" t="s">
        <v>87</v>
      </c>
      <c r="H124" s="9" t="s">
        <v>39</v>
      </c>
      <c r="I124" s="22" t="s">
        <v>40</v>
      </c>
      <c r="J124" s="9" t="s">
        <v>47</v>
      </c>
      <c r="K124" s="9">
        <v>85.41</v>
      </c>
      <c r="L124" s="20">
        <v>43364</v>
      </c>
      <c r="M124" s="20">
        <v>44428</v>
      </c>
      <c r="N124" s="20">
        <v>44428</v>
      </c>
      <c r="O124" s="21">
        <f t="shared" si="29"/>
        <v>58488.767999999996</v>
      </c>
      <c r="P124" s="20">
        <v>43364</v>
      </c>
      <c r="Q124" s="20">
        <v>43728</v>
      </c>
      <c r="R124" s="24">
        <v>171.2</v>
      </c>
      <c r="S124" s="25">
        <v>14622.191999999999</v>
      </c>
      <c r="T124" s="25">
        <v>14622.191999999999</v>
      </c>
      <c r="U124" s="25">
        <v>14622.191999999999</v>
      </c>
      <c r="V124" s="25">
        <v>14622.191999999999</v>
      </c>
      <c r="W124" s="25">
        <v>14622.191999999999</v>
      </c>
      <c r="X124" s="25">
        <v>14622.191999999999</v>
      </c>
      <c r="Y124" s="25">
        <v>14622.191999999999</v>
      </c>
      <c r="Z124" s="25">
        <v>14622.191999999999</v>
      </c>
      <c r="AA124" s="25">
        <v>14963.2626</v>
      </c>
      <c r="AB124" s="25">
        <v>15645.4038</v>
      </c>
      <c r="AC124" s="25">
        <v>15645.4038</v>
      </c>
      <c r="AD124" s="25">
        <v>15645.4038</v>
      </c>
      <c r="AE124" s="25">
        <v>14622.191999999999</v>
      </c>
      <c r="AF124" s="25">
        <v>14622.191999999999</v>
      </c>
      <c r="AG124" s="25">
        <v>14622.191999999999</v>
      </c>
      <c r="AH124" s="25">
        <v>14622.191999999999</v>
      </c>
      <c r="AI124" s="25">
        <v>14622.191999999999</v>
      </c>
      <c r="AJ124" s="25">
        <v>14622.191999999999</v>
      </c>
      <c r="AK124" s="25">
        <v>14622.191999999999</v>
      </c>
      <c r="AL124" s="25">
        <v>14622.191999999999</v>
      </c>
      <c r="AM124" s="25">
        <v>14963.2626</v>
      </c>
      <c r="AN124" s="25">
        <v>15645.4038</v>
      </c>
      <c r="AO124" s="25">
        <v>15645.4038</v>
      </c>
      <c r="AP124" s="25">
        <v>15645.4038</v>
      </c>
      <c r="AQ124" s="9">
        <f t="shared" si="30"/>
        <v>178877.00999999998</v>
      </c>
      <c r="AU124" s="9">
        <f t="shared" si="32"/>
        <v>175466.304</v>
      </c>
      <c r="AV124" s="26">
        <f t="shared" si="31"/>
        <v>5.6284931506849318</v>
      </c>
    </row>
    <row r="125" spans="1:48" s="9" customFormat="1" ht="16.5" hidden="1" x14ac:dyDescent="0.15">
      <c r="A125" s="9">
        <v>123</v>
      </c>
      <c r="B125" s="9" t="s">
        <v>34</v>
      </c>
      <c r="C125" s="15" t="s">
        <v>402</v>
      </c>
      <c r="D125" s="15" t="s">
        <v>403</v>
      </c>
      <c r="E125" s="9" t="s">
        <v>404</v>
      </c>
      <c r="F125" s="9" t="s">
        <v>37</v>
      </c>
      <c r="G125" s="9" t="s">
        <v>87</v>
      </c>
      <c r="H125" s="9" t="s">
        <v>179</v>
      </c>
      <c r="I125" s="9" t="s">
        <v>40</v>
      </c>
      <c r="J125" s="9" t="s">
        <v>41</v>
      </c>
      <c r="K125" s="9">
        <v>118.12</v>
      </c>
      <c r="L125" s="20">
        <v>43354</v>
      </c>
      <c r="M125" s="20">
        <v>44449</v>
      </c>
      <c r="N125" s="20">
        <v>44449</v>
      </c>
      <c r="O125" s="21">
        <f t="shared" si="29"/>
        <v>118120</v>
      </c>
      <c r="P125" s="20">
        <v>43354</v>
      </c>
      <c r="Q125" s="20">
        <v>43718</v>
      </c>
      <c r="R125" s="24">
        <v>250</v>
      </c>
      <c r="S125" s="25">
        <v>29530</v>
      </c>
      <c r="T125" s="25">
        <v>29530</v>
      </c>
      <c r="U125" s="25">
        <v>29530</v>
      </c>
      <c r="V125" s="25">
        <v>29530</v>
      </c>
      <c r="W125" s="25">
        <v>29530</v>
      </c>
      <c r="X125" s="25">
        <v>29530</v>
      </c>
      <c r="Y125" s="25">
        <v>29530</v>
      </c>
      <c r="Z125" s="25">
        <v>29530</v>
      </c>
      <c r="AA125" s="25">
        <v>30908.066666666698</v>
      </c>
      <c r="AB125" s="25">
        <v>31597.1</v>
      </c>
      <c r="AC125" s="25">
        <v>31597.1</v>
      </c>
      <c r="AD125" s="25">
        <v>31597.1</v>
      </c>
      <c r="AE125" s="25">
        <v>29530</v>
      </c>
      <c r="AF125" s="25">
        <v>29530</v>
      </c>
      <c r="AG125" s="25">
        <v>29530</v>
      </c>
      <c r="AH125" s="25">
        <v>29530</v>
      </c>
      <c r="AI125" s="25">
        <v>29530</v>
      </c>
      <c r="AJ125" s="25">
        <v>29530</v>
      </c>
      <c r="AK125" s="25">
        <v>29530</v>
      </c>
      <c r="AL125" s="25">
        <v>29530</v>
      </c>
      <c r="AM125" s="25">
        <v>30908.066666666698</v>
      </c>
      <c r="AN125" s="25">
        <v>31597.1</v>
      </c>
      <c r="AO125" s="25">
        <v>31597.1</v>
      </c>
      <c r="AP125" s="25">
        <v>31597.1</v>
      </c>
      <c r="AQ125" s="9">
        <f t="shared" si="30"/>
        <v>361939.36666666664</v>
      </c>
    </row>
    <row r="126" spans="1:48" s="9" customFormat="1" ht="16.5" hidden="1" x14ac:dyDescent="0.15">
      <c r="A126" s="9">
        <v>124</v>
      </c>
      <c r="B126" s="9" t="s">
        <v>34</v>
      </c>
      <c r="C126" s="15" t="s">
        <v>405</v>
      </c>
      <c r="D126" s="15" t="s">
        <v>406</v>
      </c>
      <c r="E126" s="9" t="s">
        <v>407</v>
      </c>
      <c r="F126" s="9" t="s">
        <v>37</v>
      </c>
      <c r="G126" s="9" t="s">
        <v>87</v>
      </c>
      <c r="H126" s="9" t="s">
        <v>46</v>
      </c>
      <c r="I126" s="9" t="s">
        <v>40</v>
      </c>
      <c r="J126" s="9" t="s">
        <v>64</v>
      </c>
      <c r="K126" s="9">
        <v>262.82</v>
      </c>
      <c r="L126" s="20">
        <v>43344</v>
      </c>
      <c r="M126" s="20">
        <v>45169</v>
      </c>
      <c r="N126" s="20">
        <v>45169</v>
      </c>
      <c r="O126" s="21">
        <f t="shared" si="29"/>
        <v>165576.6</v>
      </c>
      <c r="P126" s="20">
        <v>43344</v>
      </c>
      <c r="Q126" s="20">
        <v>43708</v>
      </c>
      <c r="R126" s="24">
        <v>157.5</v>
      </c>
      <c r="S126" s="25">
        <v>41394.15</v>
      </c>
      <c r="T126" s="25">
        <v>41394.15</v>
      </c>
      <c r="U126" s="25">
        <v>41394.15</v>
      </c>
      <c r="V126" s="25">
        <v>41394.15</v>
      </c>
      <c r="W126" s="25">
        <v>41394.15</v>
      </c>
      <c r="X126" s="25">
        <v>41394.15</v>
      </c>
      <c r="Y126" s="25">
        <v>41394.15</v>
      </c>
      <c r="Z126" s="25">
        <v>41394.15</v>
      </c>
      <c r="AA126" s="25">
        <v>43465.171600000001</v>
      </c>
      <c r="AB126" s="25">
        <v>43465.171600000001</v>
      </c>
      <c r="AC126" s="25">
        <v>43465.171600000001</v>
      </c>
      <c r="AD126" s="25">
        <v>43465.171600000001</v>
      </c>
      <c r="AE126" s="25">
        <v>41394.15</v>
      </c>
      <c r="AF126" s="25">
        <v>41394.15</v>
      </c>
      <c r="AG126" s="25">
        <v>41394.15</v>
      </c>
      <c r="AH126" s="25">
        <v>41394.15</v>
      </c>
      <c r="AI126" s="25">
        <v>41394.15</v>
      </c>
      <c r="AJ126" s="25">
        <v>34495.125</v>
      </c>
      <c r="AK126" s="25">
        <v>34495.125</v>
      </c>
      <c r="AL126" s="25">
        <v>41394.15</v>
      </c>
      <c r="AM126" s="25">
        <v>43465.171600000001</v>
      </c>
      <c r="AN126" s="25">
        <v>43465.171600000001</v>
      </c>
      <c r="AO126" s="25">
        <v>43465.171600000001</v>
      </c>
      <c r="AP126" s="25">
        <v>43465.171600000001</v>
      </c>
      <c r="AQ126" s="9">
        <f t="shared" si="30"/>
        <v>491215.83640000003</v>
      </c>
    </row>
    <row r="127" spans="1:48" s="9" customFormat="1" ht="16.5" hidden="1" x14ac:dyDescent="0.15">
      <c r="A127" s="9">
        <v>125</v>
      </c>
      <c r="B127" s="9" t="s">
        <v>34</v>
      </c>
      <c r="C127" s="15" t="s">
        <v>408</v>
      </c>
      <c r="D127" s="15" t="s">
        <v>409</v>
      </c>
      <c r="E127" s="9" t="s">
        <v>410</v>
      </c>
      <c r="F127" s="9" t="s">
        <v>37</v>
      </c>
      <c r="G127" s="9" t="s">
        <v>87</v>
      </c>
      <c r="H127" s="9" t="s">
        <v>46</v>
      </c>
      <c r="I127" s="9" t="s">
        <v>40</v>
      </c>
      <c r="J127" s="9" t="s">
        <v>64</v>
      </c>
      <c r="K127" s="9">
        <v>253.18</v>
      </c>
      <c r="L127" s="20">
        <v>43344</v>
      </c>
      <c r="M127" s="20">
        <v>45169</v>
      </c>
      <c r="N127" s="20">
        <v>45169</v>
      </c>
      <c r="O127" s="21">
        <f t="shared" si="29"/>
        <v>162035.20000000001</v>
      </c>
      <c r="P127" s="20">
        <v>43344</v>
      </c>
      <c r="Q127" s="20">
        <v>43708</v>
      </c>
      <c r="R127" s="24">
        <v>160</v>
      </c>
      <c r="S127" s="25">
        <v>40508.800000000003</v>
      </c>
      <c r="T127" s="25">
        <v>40508.800000000003</v>
      </c>
      <c r="U127" s="25">
        <v>40508.800000000003</v>
      </c>
      <c r="V127" s="25">
        <v>40508.800000000003</v>
      </c>
      <c r="W127" s="25">
        <v>40508.800000000003</v>
      </c>
      <c r="X127" s="25">
        <v>40508.800000000003</v>
      </c>
      <c r="Y127" s="25">
        <v>40508.800000000003</v>
      </c>
      <c r="Z127" s="25">
        <v>40508.800000000003</v>
      </c>
      <c r="AA127" s="25">
        <v>42534.239999999998</v>
      </c>
      <c r="AB127" s="25">
        <v>42534.239999999998</v>
      </c>
      <c r="AC127" s="25">
        <v>42534.239999999998</v>
      </c>
      <c r="AD127" s="25">
        <v>42534.239999999998</v>
      </c>
      <c r="AE127" s="25">
        <v>40508.800000000003</v>
      </c>
      <c r="AF127" s="25">
        <v>40508.800000000003</v>
      </c>
      <c r="AG127" s="25">
        <v>40508.800000000003</v>
      </c>
      <c r="AH127" s="25">
        <v>40508.800000000003</v>
      </c>
      <c r="AI127" s="25">
        <v>40508.800000000003</v>
      </c>
      <c r="AJ127" s="25">
        <v>40508.800000000003</v>
      </c>
      <c r="AK127" s="25">
        <v>40508.800000000003</v>
      </c>
      <c r="AL127" s="25">
        <v>40508.800000000003</v>
      </c>
      <c r="AM127" s="25">
        <v>42534.239999999998</v>
      </c>
      <c r="AN127" s="25">
        <v>42534.239999999998</v>
      </c>
      <c r="AO127" s="25">
        <v>42534.239999999998</v>
      </c>
      <c r="AP127" s="25">
        <v>42534.239999999998</v>
      </c>
      <c r="AQ127" s="9">
        <f t="shared" si="30"/>
        <v>494207.35999999993</v>
      </c>
    </row>
    <row r="128" spans="1:48" s="9" customFormat="1" ht="16.5" hidden="1" x14ac:dyDescent="0.15">
      <c r="A128" s="9">
        <v>126</v>
      </c>
      <c r="B128" s="9" t="s">
        <v>34</v>
      </c>
      <c r="C128" s="15" t="s">
        <v>411</v>
      </c>
      <c r="D128" s="15" t="s">
        <v>412</v>
      </c>
      <c r="E128" s="9" t="s">
        <v>413</v>
      </c>
      <c r="F128" s="9" t="s">
        <v>37</v>
      </c>
      <c r="G128" s="9" t="s">
        <v>87</v>
      </c>
      <c r="H128" s="9" t="s">
        <v>46</v>
      </c>
      <c r="I128" s="9" t="s">
        <v>40</v>
      </c>
      <c r="J128" s="9" t="s">
        <v>64</v>
      </c>
      <c r="K128" s="9">
        <v>328.43</v>
      </c>
      <c r="L128" s="20">
        <v>43374</v>
      </c>
      <c r="M128" s="20">
        <v>45169</v>
      </c>
      <c r="N128" s="20">
        <v>45169</v>
      </c>
      <c r="O128" s="21">
        <f>R128*K128*3</f>
        <v>113308.35</v>
      </c>
      <c r="P128" s="20">
        <v>43374</v>
      </c>
      <c r="Q128" s="20">
        <v>43738</v>
      </c>
      <c r="R128" s="24">
        <v>115</v>
      </c>
      <c r="S128" s="25">
        <v>37769.449999999997</v>
      </c>
      <c r="T128" s="25">
        <v>37769.449999999997</v>
      </c>
      <c r="U128" s="25">
        <v>37769.449999999997</v>
      </c>
      <c r="V128" s="25">
        <v>37769.449999999997</v>
      </c>
      <c r="W128" s="25">
        <v>37769.449999999997</v>
      </c>
      <c r="X128" s="25">
        <v>37769.449999999997</v>
      </c>
      <c r="Y128" s="25">
        <v>37769.449999999997</v>
      </c>
      <c r="Z128" s="25">
        <v>37769.449999999997</v>
      </c>
      <c r="AA128" s="25">
        <v>37769.449999999997</v>
      </c>
      <c r="AB128" s="25">
        <v>39657.922500000001</v>
      </c>
      <c r="AC128" s="25">
        <v>39657.922500000001</v>
      </c>
      <c r="AD128" s="25">
        <v>39657.922500000001</v>
      </c>
      <c r="AE128" s="25">
        <v>25179.633333333299</v>
      </c>
      <c r="AF128" s="25">
        <v>25179.633333333299</v>
      </c>
      <c r="AG128" s="25">
        <v>25179.633333333299</v>
      </c>
      <c r="AH128" s="25">
        <v>25179.63</v>
      </c>
      <c r="AI128" s="25">
        <v>25179.63</v>
      </c>
      <c r="AJ128" s="25">
        <v>25179.63</v>
      </c>
      <c r="AK128" s="25">
        <v>25179.633333333299</v>
      </c>
      <c r="AL128" s="25">
        <v>25179.633333333299</v>
      </c>
      <c r="AM128" s="25">
        <v>25179.633333333299</v>
      </c>
      <c r="AN128" s="25">
        <v>39657.922500000001</v>
      </c>
      <c r="AO128" s="25">
        <v>39657.922500000001</v>
      </c>
      <c r="AP128" s="25">
        <v>39657.922500000001</v>
      </c>
      <c r="AQ128" s="9">
        <f t="shared" si="30"/>
        <v>345590.45749999979</v>
      </c>
    </row>
    <row r="129" spans="1:48" s="9" customFormat="1" ht="16.5" x14ac:dyDescent="0.15">
      <c r="A129" s="9">
        <v>127</v>
      </c>
      <c r="B129" s="9" t="s">
        <v>34</v>
      </c>
      <c r="C129" s="15" t="s">
        <v>414</v>
      </c>
      <c r="D129" s="15" t="s">
        <v>415</v>
      </c>
      <c r="E129" s="9" t="s">
        <v>416</v>
      </c>
      <c r="F129" s="9" t="s">
        <v>37</v>
      </c>
      <c r="G129" s="9" t="s">
        <v>87</v>
      </c>
      <c r="H129" s="9" t="s">
        <v>46</v>
      </c>
      <c r="I129" s="9" t="s">
        <v>40</v>
      </c>
      <c r="J129" s="9" t="s">
        <v>47</v>
      </c>
      <c r="K129" s="9">
        <v>104.78</v>
      </c>
      <c r="L129" s="20">
        <v>43344</v>
      </c>
      <c r="M129" s="20">
        <v>44439</v>
      </c>
      <c r="N129" s="20">
        <v>44439</v>
      </c>
      <c r="O129" s="21">
        <f>R129*K129*4</f>
        <v>83824</v>
      </c>
      <c r="P129" s="20">
        <v>43344</v>
      </c>
      <c r="Q129" s="20">
        <v>43708</v>
      </c>
      <c r="R129" s="24">
        <v>200</v>
      </c>
      <c r="S129" s="25">
        <v>20956</v>
      </c>
      <c r="T129" s="25">
        <v>20956</v>
      </c>
      <c r="U129" s="25">
        <v>20956</v>
      </c>
      <c r="V129" s="25">
        <v>20956</v>
      </c>
      <c r="W129" s="25">
        <v>20956</v>
      </c>
      <c r="X129" s="25">
        <v>20956</v>
      </c>
      <c r="Y129" s="25">
        <v>20956</v>
      </c>
      <c r="Z129" s="25">
        <v>20956</v>
      </c>
      <c r="AA129" s="25">
        <v>22003.8</v>
      </c>
      <c r="AB129" s="25">
        <v>22003.8</v>
      </c>
      <c r="AC129" s="25">
        <v>22003.8</v>
      </c>
      <c r="AD129" s="25">
        <v>22003.8</v>
      </c>
      <c r="AE129" s="25">
        <v>20956</v>
      </c>
      <c r="AF129" s="25">
        <v>20956</v>
      </c>
      <c r="AG129" s="25">
        <v>20956</v>
      </c>
      <c r="AH129" s="25">
        <v>20956</v>
      </c>
      <c r="AI129" s="25">
        <v>20956</v>
      </c>
      <c r="AJ129" s="25">
        <v>20956</v>
      </c>
      <c r="AK129" s="25">
        <v>20956</v>
      </c>
      <c r="AL129" s="25">
        <v>20956</v>
      </c>
      <c r="AM129" s="25">
        <v>22003.8</v>
      </c>
      <c r="AN129" s="25">
        <v>22003.8</v>
      </c>
      <c r="AO129" s="25">
        <v>22003.8</v>
      </c>
      <c r="AP129" s="25">
        <v>22003.8</v>
      </c>
      <c r="AQ129" s="9">
        <f t="shared" si="30"/>
        <v>255663.19999999995</v>
      </c>
      <c r="AU129" s="9">
        <f>AH129*12</f>
        <v>251472</v>
      </c>
      <c r="AV129" s="26">
        <f>AU129/365/K129</f>
        <v>6.5753424657534243</v>
      </c>
    </row>
    <row r="130" spans="1:48" s="9" customFormat="1" ht="16.5" hidden="1" x14ac:dyDescent="0.15">
      <c r="A130" s="9">
        <v>128</v>
      </c>
      <c r="B130" s="9" t="s">
        <v>34</v>
      </c>
      <c r="C130" s="15" t="s">
        <v>417</v>
      </c>
      <c r="D130" s="15" t="s">
        <v>418</v>
      </c>
      <c r="E130" s="9" t="s">
        <v>419</v>
      </c>
      <c r="F130" s="9" t="s">
        <v>37</v>
      </c>
      <c r="G130" s="9" t="s">
        <v>87</v>
      </c>
      <c r="H130" s="9" t="s">
        <v>39</v>
      </c>
      <c r="I130" s="9" t="s">
        <v>40</v>
      </c>
      <c r="J130" s="9" t="s">
        <v>53</v>
      </c>
      <c r="K130" s="9">
        <v>120.02</v>
      </c>
      <c r="L130" s="20">
        <v>43344</v>
      </c>
      <c r="M130" s="20">
        <v>44439</v>
      </c>
      <c r="N130" s="20">
        <v>44439</v>
      </c>
      <c r="O130" s="21">
        <f>R130*K130*4</f>
        <v>144024</v>
      </c>
      <c r="P130" s="20">
        <v>43344</v>
      </c>
      <c r="Q130" s="20">
        <v>43708</v>
      </c>
      <c r="R130" s="24">
        <v>300</v>
      </c>
      <c r="S130" s="25">
        <v>36006</v>
      </c>
      <c r="T130" s="25">
        <v>36006</v>
      </c>
      <c r="U130" s="25">
        <v>36006</v>
      </c>
      <c r="V130" s="25">
        <v>36006</v>
      </c>
      <c r="W130" s="25">
        <v>36006</v>
      </c>
      <c r="X130" s="25">
        <v>36006</v>
      </c>
      <c r="Y130" s="25">
        <v>36006</v>
      </c>
      <c r="Z130" s="25">
        <v>36006</v>
      </c>
      <c r="AA130" s="25">
        <v>38526.42</v>
      </c>
      <c r="AB130" s="25">
        <v>38526.42</v>
      </c>
      <c r="AC130" s="25">
        <v>38526.42</v>
      </c>
      <c r="AD130" s="25">
        <v>38526.42</v>
      </c>
      <c r="AE130" s="25">
        <v>36006</v>
      </c>
      <c r="AF130" s="25">
        <v>36006</v>
      </c>
      <c r="AG130" s="25">
        <v>36006</v>
      </c>
      <c r="AH130" s="25">
        <v>36006</v>
      </c>
      <c r="AI130" s="25">
        <v>36006</v>
      </c>
      <c r="AJ130" s="25">
        <v>36006</v>
      </c>
      <c r="AK130" s="25">
        <v>36006</v>
      </c>
      <c r="AL130" s="25">
        <v>36006</v>
      </c>
      <c r="AM130" s="25">
        <v>38526.42</v>
      </c>
      <c r="AN130" s="25">
        <v>38526.42</v>
      </c>
      <c r="AO130" s="25">
        <v>38526.42</v>
      </c>
      <c r="AP130" s="25">
        <v>38526.42</v>
      </c>
      <c r="AQ130" s="9">
        <f t="shared" si="30"/>
        <v>442153.67999999993</v>
      </c>
      <c r="AR130" s="9">
        <f>AE130*4</f>
        <v>144024</v>
      </c>
      <c r="AS130" s="26">
        <f>AR130/365/K130</f>
        <v>3.2876712328767126</v>
      </c>
    </row>
    <row r="131" spans="1:48" s="9" customFormat="1" ht="16.5" hidden="1" x14ac:dyDescent="0.15">
      <c r="A131" s="9">
        <v>129</v>
      </c>
      <c r="B131" s="9" t="s">
        <v>42</v>
      </c>
      <c r="C131" s="15" t="s">
        <v>420</v>
      </c>
      <c r="D131" s="15" t="s">
        <v>421</v>
      </c>
      <c r="E131" s="9" t="s">
        <v>422</v>
      </c>
      <c r="F131" s="9" t="s">
        <v>37</v>
      </c>
      <c r="G131" s="9" t="s">
        <v>87</v>
      </c>
      <c r="H131" s="9" t="s">
        <v>46</v>
      </c>
      <c r="I131" s="9" t="s">
        <v>40</v>
      </c>
      <c r="J131" s="9" t="s">
        <v>41</v>
      </c>
      <c r="K131" s="9">
        <v>59.19</v>
      </c>
      <c r="L131" s="20">
        <v>43435</v>
      </c>
      <c r="M131" s="20">
        <v>43639</v>
      </c>
      <c r="N131" s="20">
        <v>43639</v>
      </c>
      <c r="O131" s="21">
        <f>R131*K131</f>
        <v>17619.679199999999</v>
      </c>
      <c r="P131" s="20">
        <v>43435</v>
      </c>
      <c r="Q131" s="20">
        <v>43639</v>
      </c>
      <c r="R131" s="24">
        <v>297.68</v>
      </c>
      <c r="S131" s="25">
        <v>17619.68</v>
      </c>
      <c r="T131" s="25">
        <v>17619.68</v>
      </c>
      <c r="U131" s="25">
        <v>17619.68</v>
      </c>
      <c r="V131" s="25">
        <v>17619.68</v>
      </c>
      <c r="W131" s="25">
        <v>17619.68</v>
      </c>
      <c r="X131" s="25">
        <v>13508.42</v>
      </c>
      <c r="Y131" s="25"/>
      <c r="Z131" s="25"/>
      <c r="AA131" s="25"/>
      <c r="AB131" s="25"/>
      <c r="AC131" s="25"/>
      <c r="AD131" s="25"/>
      <c r="AE131" s="25">
        <v>17619.68</v>
      </c>
      <c r="AF131" s="25">
        <v>17619.68</v>
      </c>
      <c r="AG131" s="25">
        <v>17619.68</v>
      </c>
      <c r="AH131" s="25">
        <v>17619.68</v>
      </c>
      <c r="AI131" s="25">
        <v>17619.68</v>
      </c>
      <c r="AJ131" s="25">
        <v>13508.42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  <c r="AQ131" s="9">
        <f t="shared" si="30"/>
        <v>101606.81999999999</v>
      </c>
    </row>
    <row r="132" spans="1:48" s="9" customFormat="1" ht="16.5" hidden="1" x14ac:dyDescent="0.15">
      <c r="A132" s="9">
        <v>130</v>
      </c>
      <c r="B132" s="9" t="s">
        <v>34</v>
      </c>
      <c r="C132" s="15" t="s">
        <v>423</v>
      </c>
      <c r="D132" s="15" t="s">
        <v>424</v>
      </c>
      <c r="E132" s="9">
        <v>2031</v>
      </c>
      <c r="F132" s="9" t="s">
        <v>37</v>
      </c>
      <c r="G132" s="9" t="s">
        <v>87</v>
      </c>
      <c r="H132" s="9" t="s">
        <v>39</v>
      </c>
      <c r="I132" s="9" t="s">
        <v>40</v>
      </c>
      <c r="J132" s="9" t="s">
        <v>41</v>
      </c>
      <c r="K132" s="9">
        <v>125.84</v>
      </c>
      <c r="L132" s="20">
        <v>43435</v>
      </c>
      <c r="M132" s="20">
        <v>44530</v>
      </c>
      <c r="N132" s="20">
        <v>44530</v>
      </c>
      <c r="O132" s="21">
        <f>R132*K132</f>
        <v>33976.800000000003</v>
      </c>
      <c r="P132" s="20">
        <v>43435</v>
      </c>
      <c r="Q132" s="20">
        <v>43799</v>
      </c>
      <c r="R132" s="24">
        <v>270</v>
      </c>
      <c r="S132" s="25">
        <v>33976.800000000003</v>
      </c>
      <c r="T132" s="25">
        <v>33976.800000000003</v>
      </c>
      <c r="U132" s="25">
        <v>33976.800000000003</v>
      </c>
      <c r="V132" s="25">
        <v>33976.800000000003</v>
      </c>
      <c r="W132" s="25">
        <v>33976.800000000003</v>
      </c>
      <c r="X132" s="25">
        <v>33976.800000000003</v>
      </c>
      <c r="Y132" s="25">
        <v>33976.800000000003</v>
      </c>
      <c r="Z132" s="25">
        <v>33976.800000000003</v>
      </c>
      <c r="AA132" s="25">
        <v>33976.800000000003</v>
      </c>
      <c r="AB132" s="25">
        <v>33976.800000000003</v>
      </c>
      <c r="AC132" s="25">
        <v>33976.800000000003</v>
      </c>
      <c r="AD132" s="25">
        <v>36355.175999999999</v>
      </c>
      <c r="AE132" s="25">
        <v>33976.800000000003</v>
      </c>
      <c r="AF132" s="25">
        <v>33976.800000000003</v>
      </c>
      <c r="AG132" s="25">
        <v>33976.800000000003</v>
      </c>
      <c r="AH132" s="25">
        <v>33976.800000000003</v>
      </c>
      <c r="AI132" s="25">
        <v>33976.800000000003</v>
      </c>
      <c r="AJ132" s="25">
        <v>33976.800000000003</v>
      </c>
      <c r="AK132" s="25">
        <v>33976.800000000003</v>
      </c>
      <c r="AL132" s="25">
        <v>33976.800000000003</v>
      </c>
      <c r="AM132" s="25">
        <v>33976.800000000003</v>
      </c>
      <c r="AN132" s="25">
        <v>33976.800000000003</v>
      </c>
      <c r="AO132" s="25">
        <v>33976.800000000003</v>
      </c>
      <c r="AP132" s="25">
        <v>36355.175999999999</v>
      </c>
      <c r="AQ132" s="9">
        <f t="shared" si="30"/>
        <v>410099.97599999991</v>
      </c>
    </row>
    <row r="133" spans="1:48" s="9" customFormat="1" ht="16.5" hidden="1" x14ac:dyDescent="0.15">
      <c r="A133" s="9">
        <v>131</v>
      </c>
      <c r="B133" s="9" t="s">
        <v>34</v>
      </c>
      <c r="C133" s="15" t="s">
        <v>425</v>
      </c>
      <c r="D133" s="15" t="s">
        <v>426</v>
      </c>
      <c r="E133" s="9" t="s">
        <v>427</v>
      </c>
      <c r="F133" s="9" t="s">
        <v>37</v>
      </c>
      <c r="G133" s="9" t="s">
        <v>87</v>
      </c>
      <c r="H133" s="9" t="s">
        <v>39</v>
      </c>
      <c r="I133" s="9" t="s">
        <v>40</v>
      </c>
      <c r="J133" s="9" t="s">
        <v>41</v>
      </c>
      <c r="K133" s="9">
        <v>85.75</v>
      </c>
      <c r="L133" s="20">
        <v>43313</v>
      </c>
      <c r="M133" s="20">
        <v>44347</v>
      </c>
      <c r="N133" s="20">
        <v>44347</v>
      </c>
      <c r="O133" s="21">
        <f>R133*K133*5</f>
        <v>90037.5</v>
      </c>
      <c r="P133" s="20">
        <v>43313</v>
      </c>
      <c r="Q133" s="20">
        <v>43677</v>
      </c>
      <c r="R133" s="24">
        <v>210</v>
      </c>
      <c r="S133" s="25">
        <v>18007.5</v>
      </c>
      <c r="T133" s="25">
        <v>18007.5</v>
      </c>
      <c r="U133" s="25">
        <v>18007.5</v>
      </c>
      <c r="V133" s="25">
        <v>18007.5</v>
      </c>
      <c r="W133" s="25">
        <v>18007.5</v>
      </c>
      <c r="X133" s="25">
        <v>18007.5</v>
      </c>
      <c r="Y133" s="25">
        <v>18007.5</v>
      </c>
      <c r="Z133" s="25">
        <v>19268.025000000001</v>
      </c>
      <c r="AA133" s="25">
        <v>19268.025000000001</v>
      </c>
      <c r="AB133" s="25">
        <v>19268.025000000001</v>
      </c>
      <c r="AC133" s="25">
        <v>19268.025000000001</v>
      </c>
      <c r="AD133" s="25">
        <v>19268.025000000001</v>
      </c>
      <c r="AE133" s="25">
        <v>18007.5</v>
      </c>
      <c r="AF133" s="25">
        <v>18007.5</v>
      </c>
      <c r="AG133" s="25">
        <v>18007.5</v>
      </c>
      <c r="AH133" s="25">
        <v>18007.5</v>
      </c>
      <c r="AI133" s="25">
        <v>18007.5</v>
      </c>
      <c r="AJ133" s="25">
        <v>18007.5</v>
      </c>
      <c r="AK133" s="25">
        <v>18007.5</v>
      </c>
      <c r="AL133" s="25">
        <v>19268.025000000001</v>
      </c>
      <c r="AM133" s="25">
        <v>19268.025000000001</v>
      </c>
      <c r="AN133" s="25">
        <v>19268.025000000001</v>
      </c>
      <c r="AO133" s="25">
        <v>19268.025000000001</v>
      </c>
      <c r="AP133" s="25">
        <v>19268.025000000001</v>
      </c>
      <c r="AQ133" s="9">
        <f t="shared" si="30"/>
        <v>222392.62499999997</v>
      </c>
    </row>
    <row r="134" spans="1:48" s="9" customFormat="1" ht="16.5" hidden="1" x14ac:dyDescent="0.15">
      <c r="A134" s="9">
        <v>132</v>
      </c>
      <c r="B134" s="9" t="s">
        <v>42</v>
      </c>
      <c r="C134" s="15" t="s">
        <v>428</v>
      </c>
      <c r="D134" s="15" t="s">
        <v>429</v>
      </c>
      <c r="E134" s="9" t="s">
        <v>430</v>
      </c>
      <c r="F134" s="9" t="s">
        <v>37</v>
      </c>
      <c r="G134" s="16" t="s">
        <v>38</v>
      </c>
      <c r="H134" s="16" t="s">
        <v>71</v>
      </c>
      <c r="I134" s="9" t="s">
        <v>40</v>
      </c>
      <c r="J134" s="9" t="s">
        <v>41</v>
      </c>
      <c r="K134" s="9">
        <v>150.19999999999999</v>
      </c>
      <c r="L134" s="20">
        <v>43282</v>
      </c>
      <c r="M134" s="20">
        <v>43639</v>
      </c>
      <c r="N134" s="20">
        <v>43639</v>
      </c>
      <c r="O134" s="21">
        <f>R134*K134*6</f>
        <v>247631.73599999995</v>
      </c>
      <c r="P134" s="20">
        <v>43367</v>
      </c>
      <c r="Q134" s="20">
        <v>43639</v>
      </c>
      <c r="R134" s="24">
        <v>274.77999999999997</v>
      </c>
      <c r="S134" s="25">
        <v>41271.96</v>
      </c>
      <c r="T134" s="25">
        <v>41271.96</v>
      </c>
      <c r="U134" s="25">
        <v>41271.96</v>
      </c>
      <c r="V134" s="25">
        <v>41271.96</v>
      </c>
      <c r="W134" s="25">
        <v>41271.96</v>
      </c>
      <c r="X134" s="25">
        <v>31641.83</v>
      </c>
      <c r="Y134" s="25"/>
      <c r="Z134" s="25"/>
      <c r="AA134" s="25"/>
      <c r="AB134" s="25"/>
      <c r="AC134" s="25"/>
      <c r="AD134" s="25"/>
      <c r="AE134" s="25">
        <v>41271.96</v>
      </c>
      <c r="AF134" s="25">
        <v>41271.96</v>
      </c>
      <c r="AG134" s="25">
        <v>41271.96</v>
      </c>
      <c r="AH134" s="25">
        <v>41271.96</v>
      </c>
      <c r="AI134" s="25">
        <v>41271.96</v>
      </c>
      <c r="AJ134" s="25">
        <v>31641.83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9">
        <f t="shared" si="30"/>
        <v>238001.63</v>
      </c>
    </row>
    <row r="135" spans="1:48" s="9" customFormat="1" ht="16.5" hidden="1" x14ac:dyDescent="0.15">
      <c r="A135" s="9">
        <v>133</v>
      </c>
      <c r="B135" s="9" t="s">
        <v>34</v>
      </c>
      <c r="C135" s="15" t="s">
        <v>431</v>
      </c>
      <c r="D135" s="15" t="s">
        <v>432</v>
      </c>
      <c r="E135" s="9" t="s">
        <v>433</v>
      </c>
      <c r="F135" s="9" t="s">
        <v>37</v>
      </c>
      <c r="G135" s="9" t="s">
        <v>87</v>
      </c>
      <c r="H135" s="9" t="s">
        <v>39</v>
      </c>
      <c r="I135" s="9" t="s">
        <v>40</v>
      </c>
      <c r="J135" s="9" t="s">
        <v>41</v>
      </c>
      <c r="K135" s="9">
        <v>184.56</v>
      </c>
      <c r="L135" s="20">
        <v>43344</v>
      </c>
      <c r="M135" s="20">
        <v>44439</v>
      </c>
      <c r="N135" s="20">
        <v>44439</v>
      </c>
      <c r="O135" s="21">
        <f>R135*K135*4</f>
        <v>177915.84</v>
      </c>
      <c r="P135" s="20">
        <v>43344</v>
      </c>
      <c r="Q135" s="20">
        <v>43708</v>
      </c>
      <c r="R135" s="24">
        <v>241</v>
      </c>
      <c r="S135" s="25">
        <v>44478.96</v>
      </c>
      <c r="T135" s="25">
        <v>44478.96</v>
      </c>
      <c r="U135" s="25">
        <v>44478.96</v>
      </c>
      <c r="V135" s="25">
        <v>44478.96</v>
      </c>
      <c r="W135" s="25">
        <v>44478.96</v>
      </c>
      <c r="X135" s="25">
        <v>44478.96</v>
      </c>
      <c r="Y135" s="25">
        <v>44478.96</v>
      </c>
      <c r="Z135" s="25">
        <v>44478.96</v>
      </c>
      <c r="AA135" s="25">
        <v>47592.487200000003</v>
      </c>
      <c r="AB135" s="25">
        <v>47592.487200000003</v>
      </c>
      <c r="AC135" s="25">
        <v>47592.487200000003</v>
      </c>
      <c r="AD135" s="25">
        <v>47592.487200000003</v>
      </c>
      <c r="AE135" s="25">
        <v>44478.96</v>
      </c>
      <c r="AF135" s="25">
        <v>44478.96</v>
      </c>
      <c r="AG135" s="25">
        <v>44478.96</v>
      </c>
      <c r="AH135" s="25">
        <v>44478.96</v>
      </c>
      <c r="AI135" s="25">
        <v>44478.96</v>
      </c>
      <c r="AJ135" s="25">
        <v>44478.96</v>
      </c>
      <c r="AK135" s="25">
        <v>44478.96</v>
      </c>
      <c r="AL135" s="25">
        <v>44478.96</v>
      </c>
      <c r="AM135" s="25">
        <v>47592.487200000003</v>
      </c>
      <c r="AN135" s="25">
        <v>47592.487200000003</v>
      </c>
      <c r="AO135" s="25">
        <v>47592.487200000003</v>
      </c>
      <c r="AP135" s="25">
        <v>47592.487200000003</v>
      </c>
      <c r="AQ135" s="9">
        <f t="shared" si="30"/>
        <v>546201.62879999995</v>
      </c>
    </row>
    <row r="136" spans="1:48" s="9" customFormat="1" ht="16.5" hidden="1" x14ac:dyDescent="0.15">
      <c r="A136" s="9">
        <v>134</v>
      </c>
      <c r="B136" s="9" t="s">
        <v>34</v>
      </c>
      <c r="C136" s="15" t="s">
        <v>434</v>
      </c>
      <c r="D136" s="15" t="s">
        <v>435</v>
      </c>
      <c r="E136" s="9" t="s">
        <v>436</v>
      </c>
      <c r="F136" s="9" t="s">
        <v>37</v>
      </c>
      <c r="G136" s="9" t="s">
        <v>87</v>
      </c>
      <c r="H136" s="9" t="s">
        <v>58</v>
      </c>
      <c r="I136" s="9" t="s">
        <v>40</v>
      </c>
      <c r="J136" s="9" t="s">
        <v>53</v>
      </c>
      <c r="K136" s="9">
        <v>298.06</v>
      </c>
      <c r="L136" s="20">
        <v>43282</v>
      </c>
      <c r="M136" s="20">
        <v>44286</v>
      </c>
      <c r="N136" s="20">
        <v>44286</v>
      </c>
      <c r="O136" s="21">
        <f>R136*K136*6</f>
        <v>393439.19999999995</v>
      </c>
      <c r="P136" s="20">
        <v>43282</v>
      </c>
      <c r="Q136" s="20">
        <v>43646</v>
      </c>
      <c r="R136" s="24">
        <v>220</v>
      </c>
      <c r="S136" s="25">
        <v>65573.2</v>
      </c>
      <c r="T136" s="25">
        <v>65573.2</v>
      </c>
      <c r="U136" s="25">
        <v>65573.2</v>
      </c>
      <c r="V136" s="25">
        <v>65573.2</v>
      </c>
      <c r="W136" s="25">
        <v>65573.2</v>
      </c>
      <c r="X136" s="25">
        <v>65573.2</v>
      </c>
      <c r="Y136" s="25">
        <v>70163.323999999993</v>
      </c>
      <c r="Z136" s="25">
        <v>70163.323999999993</v>
      </c>
      <c r="AA136" s="25">
        <v>70163.323999999993</v>
      </c>
      <c r="AB136" s="25">
        <v>70163.323999999993</v>
      </c>
      <c r="AC136" s="25">
        <v>70163.323999999993</v>
      </c>
      <c r="AD136" s="25">
        <v>70163.323999999993</v>
      </c>
      <c r="AE136" s="25">
        <v>65573.2</v>
      </c>
      <c r="AF136" s="25">
        <v>65573.2</v>
      </c>
      <c r="AG136" s="25">
        <v>65573.2</v>
      </c>
      <c r="AH136" s="25">
        <v>65573.2</v>
      </c>
      <c r="AI136" s="25">
        <v>65573.2</v>
      </c>
      <c r="AJ136" s="25">
        <v>65573.2</v>
      </c>
      <c r="AK136" s="25">
        <v>70163.323999999993</v>
      </c>
      <c r="AL136" s="25">
        <v>70163.323999999993</v>
      </c>
      <c r="AM136" s="25">
        <v>70163.323999999993</v>
      </c>
      <c r="AN136" s="25">
        <v>70163.323999999993</v>
      </c>
      <c r="AO136" s="25">
        <v>70163.323999999993</v>
      </c>
      <c r="AP136" s="25">
        <v>70163.323999999993</v>
      </c>
      <c r="AQ136" s="9">
        <f t="shared" si="30"/>
        <v>814419.14400000009</v>
      </c>
      <c r="AR136" s="9">
        <f>AE136*4</f>
        <v>262292.8</v>
      </c>
      <c r="AS136" s="26">
        <f>AR136/365/K136</f>
        <v>2.4109589041095889</v>
      </c>
    </row>
    <row r="137" spans="1:48" s="9" customFormat="1" ht="16.5" hidden="1" x14ac:dyDescent="0.15">
      <c r="A137" s="9">
        <v>135</v>
      </c>
      <c r="B137" s="9" t="s">
        <v>42</v>
      </c>
      <c r="C137" s="15" t="s">
        <v>139</v>
      </c>
      <c r="D137" s="17" t="s">
        <v>437</v>
      </c>
      <c r="E137" s="9" t="s">
        <v>438</v>
      </c>
      <c r="F137" s="9" t="s">
        <v>37</v>
      </c>
      <c r="G137" s="9" t="s">
        <v>87</v>
      </c>
      <c r="H137" s="9" t="s">
        <v>46</v>
      </c>
      <c r="I137" s="9" t="s">
        <v>40</v>
      </c>
      <c r="J137" s="9" t="s">
        <v>64</v>
      </c>
      <c r="K137" s="9">
        <v>27</v>
      </c>
      <c r="L137" s="20">
        <v>42917</v>
      </c>
      <c r="M137" s="20">
        <v>43639</v>
      </c>
      <c r="N137" s="20">
        <v>43639</v>
      </c>
      <c r="O137" s="21"/>
      <c r="P137" s="20">
        <v>43282</v>
      </c>
      <c r="Q137" s="20">
        <v>43639</v>
      </c>
      <c r="R137" s="24">
        <v>253.58</v>
      </c>
      <c r="S137" s="25">
        <v>6846.66</v>
      </c>
      <c r="T137" s="25">
        <v>6846.66</v>
      </c>
      <c r="U137" s="25">
        <v>6846.66</v>
      </c>
      <c r="V137" s="25">
        <v>6846.66</v>
      </c>
      <c r="W137" s="25">
        <v>6846.66</v>
      </c>
      <c r="X137" s="25">
        <v>5249.11</v>
      </c>
      <c r="Y137" s="25"/>
      <c r="Z137" s="25"/>
      <c r="AA137" s="25"/>
      <c r="AB137" s="25"/>
      <c r="AC137" s="25"/>
      <c r="AD137" s="25"/>
      <c r="AE137" s="25">
        <v>6846.66</v>
      </c>
      <c r="AF137" s="25">
        <v>6846.66</v>
      </c>
      <c r="AG137" s="25">
        <v>6846.66</v>
      </c>
      <c r="AH137" s="25">
        <v>6846.66</v>
      </c>
      <c r="AI137" s="25">
        <v>6846.66</v>
      </c>
      <c r="AJ137" s="25">
        <v>5249.11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9">
        <f t="shared" si="30"/>
        <v>39482.410000000003</v>
      </c>
    </row>
    <row r="138" spans="1:48" s="9" customFormat="1" ht="16.5" hidden="1" x14ac:dyDescent="0.15">
      <c r="A138" s="9">
        <v>136</v>
      </c>
      <c r="B138" s="9" t="s">
        <v>34</v>
      </c>
      <c r="C138" s="15" t="s">
        <v>439</v>
      </c>
      <c r="D138" s="15" t="s">
        <v>440</v>
      </c>
      <c r="E138" s="9" t="s">
        <v>441</v>
      </c>
      <c r="F138" s="9" t="s">
        <v>37</v>
      </c>
      <c r="G138" s="9" t="s">
        <v>87</v>
      </c>
      <c r="H138" s="9" t="s">
        <v>39</v>
      </c>
      <c r="I138" s="9" t="s">
        <v>40</v>
      </c>
      <c r="J138" s="9" t="s">
        <v>41</v>
      </c>
      <c r="K138" s="9">
        <v>75.47</v>
      </c>
      <c r="L138" s="20">
        <v>43313</v>
      </c>
      <c r="M138" s="20">
        <v>44347</v>
      </c>
      <c r="N138" s="20">
        <v>44347</v>
      </c>
      <c r="O138" s="21">
        <f>R138*K138*5</f>
        <v>115091.75</v>
      </c>
      <c r="P138" s="20">
        <v>43313</v>
      </c>
      <c r="Q138" s="20">
        <v>43677</v>
      </c>
      <c r="R138" s="24">
        <v>305</v>
      </c>
      <c r="S138" s="25">
        <v>23018.35</v>
      </c>
      <c r="T138" s="25">
        <v>23018.35</v>
      </c>
      <c r="U138" s="25">
        <v>23018.35</v>
      </c>
      <c r="V138" s="25">
        <v>23018.35</v>
      </c>
      <c r="W138" s="25">
        <v>23018.35</v>
      </c>
      <c r="X138" s="25">
        <v>23018.35</v>
      </c>
      <c r="Y138" s="25">
        <v>23018.35</v>
      </c>
      <c r="Z138" s="25">
        <v>24629.6345</v>
      </c>
      <c r="AA138" s="25">
        <v>24629.6345</v>
      </c>
      <c r="AB138" s="25">
        <v>24629.6345</v>
      </c>
      <c r="AC138" s="25">
        <v>24629.6345</v>
      </c>
      <c r="AD138" s="25">
        <v>24629.6345</v>
      </c>
      <c r="AE138" s="25">
        <v>23018.35</v>
      </c>
      <c r="AF138" s="25">
        <v>23018.35</v>
      </c>
      <c r="AG138" s="25">
        <v>23018.35</v>
      </c>
      <c r="AH138" s="25">
        <v>23018.35</v>
      </c>
      <c r="AI138" s="25">
        <v>23018.35</v>
      </c>
      <c r="AJ138" s="25">
        <v>23018.35</v>
      </c>
      <c r="AK138" s="25">
        <v>23018.35</v>
      </c>
      <c r="AL138" s="25">
        <v>24629.6345</v>
      </c>
      <c r="AM138" s="25">
        <v>24629.6345</v>
      </c>
      <c r="AN138" s="25">
        <v>24629.6345</v>
      </c>
      <c r="AO138" s="25">
        <v>24629.6345</v>
      </c>
      <c r="AP138" s="25">
        <v>24629.6345</v>
      </c>
      <c r="AQ138" s="9">
        <f t="shared" si="30"/>
        <v>284276.62249999994</v>
      </c>
    </row>
    <row r="139" spans="1:48" s="9" customFormat="1" ht="16.5" hidden="1" x14ac:dyDescent="0.15">
      <c r="A139" s="9">
        <v>137</v>
      </c>
      <c r="B139" s="16" t="s">
        <v>42</v>
      </c>
      <c r="C139" s="15" t="s">
        <v>442</v>
      </c>
      <c r="D139" s="15" t="s">
        <v>443</v>
      </c>
      <c r="E139" s="9" t="s">
        <v>444</v>
      </c>
      <c r="F139" s="9" t="s">
        <v>37</v>
      </c>
      <c r="G139" s="9" t="s">
        <v>87</v>
      </c>
      <c r="H139" s="9" t="s">
        <v>46</v>
      </c>
      <c r="I139" s="9" t="s">
        <v>40</v>
      </c>
      <c r="J139" s="9" t="s">
        <v>64</v>
      </c>
      <c r="K139" s="9">
        <v>43.4</v>
      </c>
      <c r="L139" s="20">
        <v>43282</v>
      </c>
      <c r="M139" s="20">
        <v>44012</v>
      </c>
      <c r="N139" s="20">
        <v>43646</v>
      </c>
      <c r="O139" s="21">
        <f>R139*K139*6</f>
        <v>63798</v>
      </c>
      <c r="P139" s="20">
        <v>43282</v>
      </c>
      <c r="Q139" s="20">
        <v>43646</v>
      </c>
      <c r="R139" s="24">
        <v>245</v>
      </c>
      <c r="S139" s="25">
        <v>10633</v>
      </c>
      <c r="T139" s="25">
        <v>10633</v>
      </c>
      <c r="U139" s="25">
        <v>10633</v>
      </c>
      <c r="V139" s="25">
        <v>10633</v>
      </c>
      <c r="W139" s="25">
        <v>10633</v>
      </c>
      <c r="X139" s="25">
        <v>10633</v>
      </c>
      <c r="Y139" s="25"/>
      <c r="Z139" s="25"/>
      <c r="AA139" s="25"/>
      <c r="AB139" s="25"/>
      <c r="AC139" s="25"/>
      <c r="AD139" s="25"/>
      <c r="AE139" s="25">
        <v>10633</v>
      </c>
      <c r="AF139" s="25">
        <v>10633</v>
      </c>
      <c r="AG139" s="25">
        <v>10633</v>
      </c>
      <c r="AH139" s="25">
        <v>10633</v>
      </c>
      <c r="AI139" s="25">
        <v>10633</v>
      </c>
      <c r="AJ139" s="25">
        <v>10633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9">
        <f t="shared" si="30"/>
        <v>63798</v>
      </c>
    </row>
    <row r="140" spans="1:48" s="9" customFormat="1" ht="16.5" hidden="1" x14ac:dyDescent="0.15">
      <c r="A140" s="9">
        <v>138</v>
      </c>
      <c r="B140" s="9" t="s">
        <v>34</v>
      </c>
      <c r="C140" s="15" t="s">
        <v>445</v>
      </c>
      <c r="D140" s="15" t="s">
        <v>446</v>
      </c>
      <c r="E140" s="9" t="s">
        <v>447</v>
      </c>
      <c r="F140" s="9" t="s">
        <v>37</v>
      </c>
      <c r="G140" s="9" t="s">
        <v>87</v>
      </c>
      <c r="H140" s="9" t="s">
        <v>46</v>
      </c>
      <c r="I140" s="9" t="s">
        <v>102</v>
      </c>
      <c r="J140" s="9" t="s">
        <v>64</v>
      </c>
      <c r="K140" s="9">
        <v>164.8</v>
      </c>
      <c r="L140" s="20">
        <v>43282</v>
      </c>
      <c r="M140" s="20">
        <v>44347</v>
      </c>
      <c r="N140" s="20">
        <v>44347</v>
      </c>
      <c r="O140" s="21">
        <f>R140*K140*6</f>
        <v>158208</v>
      </c>
      <c r="P140" s="20">
        <v>43282</v>
      </c>
      <c r="Q140" s="20">
        <v>43646</v>
      </c>
      <c r="R140" s="24">
        <v>160</v>
      </c>
      <c r="S140" s="25">
        <v>26368</v>
      </c>
      <c r="T140" s="25">
        <v>26368</v>
      </c>
      <c r="U140" s="25">
        <v>26368</v>
      </c>
      <c r="V140" s="25">
        <v>26368</v>
      </c>
      <c r="W140" s="25">
        <v>26368</v>
      </c>
      <c r="X140" s="25">
        <v>26368</v>
      </c>
      <c r="Y140" s="25">
        <v>27686.400000000001</v>
      </c>
      <c r="Z140" s="25">
        <v>27686.400000000001</v>
      </c>
      <c r="AA140" s="25">
        <v>27686.400000000001</v>
      </c>
      <c r="AB140" s="25">
        <v>27686.400000000001</v>
      </c>
      <c r="AC140" s="25">
        <v>27686.400000000001</v>
      </c>
      <c r="AD140" s="25">
        <v>27686.400000000001</v>
      </c>
      <c r="AE140" s="25">
        <v>26368</v>
      </c>
      <c r="AF140" s="25">
        <v>26368</v>
      </c>
      <c r="AG140" s="25">
        <v>26368</v>
      </c>
      <c r="AH140" s="25">
        <v>26368</v>
      </c>
      <c r="AI140" s="25">
        <v>26368</v>
      </c>
      <c r="AJ140" s="25">
        <v>26368</v>
      </c>
      <c r="AK140" s="25">
        <v>27686.400000000001</v>
      </c>
      <c r="AL140" s="25">
        <v>27686.400000000001</v>
      </c>
      <c r="AM140" s="25">
        <v>27686.400000000001</v>
      </c>
      <c r="AN140" s="25">
        <v>27686.400000000001</v>
      </c>
      <c r="AO140" s="25">
        <v>27686.400000000001</v>
      </c>
      <c r="AP140" s="25">
        <v>27686.400000000001</v>
      </c>
      <c r="AQ140" s="9">
        <f t="shared" si="30"/>
        <v>324326.40000000002</v>
      </c>
    </row>
    <row r="141" spans="1:48" s="9" customFormat="1" ht="16.5" hidden="1" x14ac:dyDescent="0.15">
      <c r="A141" s="9">
        <v>139</v>
      </c>
      <c r="B141" s="9" t="s">
        <v>34</v>
      </c>
      <c r="C141" s="15" t="s">
        <v>448</v>
      </c>
      <c r="D141" s="15" t="s">
        <v>449</v>
      </c>
      <c r="E141" s="9" t="s">
        <v>450</v>
      </c>
      <c r="F141" s="9" t="s">
        <v>37</v>
      </c>
      <c r="G141" s="9" t="s">
        <v>87</v>
      </c>
      <c r="H141" s="9" t="s">
        <v>46</v>
      </c>
      <c r="I141" s="22" t="s">
        <v>102</v>
      </c>
      <c r="J141" s="9" t="s">
        <v>64</v>
      </c>
      <c r="K141" s="9">
        <v>399.35</v>
      </c>
      <c r="L141" s="20">
        <v>43282</v>
      </c>
      <c r="M141" s="20">
        <v>44309</v>
      </c>
      <c r="N141" s="20">
        <v>44309</v>
      </c>
      <c r="O141" s="21">
        <f>R141*K141*6</f>
        <v>343433.01300000004</v>
      </c>
      <c r="P141" s="20">
        <v>43367</v>
      </c>
      <c r="Q141" s="20">
        <v>43731</v>
      </c>
      <c r="R141" s="24">
        <v>143.33000000000001</v>
      </c>
      <c r="S141" s="25">
        <v>57238.84</v>
      </c>
      <c r="T141" s="25">
        <v>57238.84</v>
      </c>
      <c r="U141" s="25">
        <v>57238.84</v>
      </c>
      <c r="V141" s="25">
        <v>57238.84</v>
      </c>
      <c r="W141" s="25">
        <v>57238.84</v>
      </c>
      <c r="X141" s="25">
        <v>57238.84</v>
      </c>
      <c r="Y141" s="25">
        <v>57238.84</v>
      </c>
      <c r="Z141" s="25">
        <v>57238.84</v>
      </c>
      <c r="AA141" s="25">
        <v>57906.95</v>
      </c>
      <c r="AB141" s="25">
        <v>60102.18</v>
      </c>
      <c r="AC141" s="25">
        <v>60102.18</v>
      </c>
      <c r="AD141" s="25">
        <v>60102.18</v>
      </c>
      <c r="AE141" s="25">
        <v>57238.84</v>
      </c>
      <c r="AF141" s="25">
        <v>57238.84</v>
      </c>
      <c r="AG141" s="25">
        <v>57238.84</v>
      </c>
      <c r="AH141" s="25">
        <v>57238.84</v>
      </c>
      <c r="AI141" s="25">
        <v>57238.84</v>
      </c>
      <c r="AJ141" s="25">
        <v>19079.616333333299</v>
      </c>
      <c r="AK141" s="25">
        <v>19079.616333333299</v>
      </c>
      <c r="AL141" s="25">
        <v>57238.84</v>
      </c>
      <c r="AM141" s="25">
        <v>57906.95</v>
      </c>
      <c r="AN141" s="25">
        <v>60102.18</v>
      </c>
      <c r="AO141" s="25">
        <v>60102.18</v>
      </c>
      <c r="AP141" s="25">
        <v>60102.18</v>
      </c>
      <c r="AQ141" s="9">
        <f t="shared" si="30"/>
        <v>619805.76266666665</v>
      </c>
    </row>
    <row r="142" spans="1:48" s="9" customFormat="1" ht="16.5" hidden="1" x14ac:dyDescent="0.15">
      <c r="A142" s="9">
        <v>140</v>
      </c>
      <c r="B142" s="16" t="s">
        <v>42</v>
      </c>
      <c r="C142" s="15" t="s">
        <v>451</v>
      </c>
      <c r="D142" s="15" t="s">
        <v>452</v>
      </c>
      <c r="E142" s="9" t="s">
        <v>453</v>
      </c>
      <c r="F142" s="9" t="s">
        <v>37</v>
      </c>
      <c r="G142" s="9" t="s">
        <v>87</v>
      </c>
      <c r="H142" s="9" t="s">
        <v>39</v>
      </c>
      <c r="I142" s="9" t="s">
        <v>40</v>
      </c>
      <c r="J142" s="9" t="s">
        <v>41</v>
      </c>
      <c r="K142" s="9">
        <v>82.72</v>
      </c>
      <c r="L142" s="20">
        <v>43282</v>
      </c>
      <c r="M142" s="20">
        <v>44012</v>
      </c>
      <c r="N142" s="20">
        <v>43646</v>
      </c>
      <c r="O142" s="21">
        <f>R142*K142*6</f>
        <v>119116.79999999999</v>
      </c>
      <c r="P142" s="20">
        <v>43282</v>
      </c>
      <c r="Q142" s="20">
        <v>43646</v>
      </c>
      <c r="R142" s="24">
        <v>240</v>
      </c>
      <c r="S142" s="25">
        <v>19852.8</v>
      </c>
      <c r="T142" s="25">
        <v>19852.8</v>
      </c>
      <c r="U142" s="25">
        <v>19852.8</v>
      </c>
      <c r="V142" s="25">
        <v>19852.8</v>
      </c>
      <c r="W142" s="25">
        <v>19852.8</v>
      </c>
      <c r="X142" s="25">
        <v>19852.8</v>
      </c>
      <c r="Y142" s="25"/>
      <c r="Z142" s="25"/>
      <c r="AA142" s="25"/>
      <c r="AB142" s="25"/>
      <c r="AC142" s="25"/>
      <c r="AD142" s="25"/>
      <c r="AE142" s="25">
        <v>19852.8</v>
      </c>
      <c r="AF142" s="25">
        <v>19852.8</v>
      </c>
      <c r="AG142" s="25">
        <v>19852.8</v>
      </c>
      <c r="AH142" s="25">
        <v>19852.8</v>
      </c>
      <c r="AI142" s="25">
        <v>19852.8</v>
      </c>
      <c r="AJ142" s="25">
        <v>19852.8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9">
        <f t="shared" si="30"/>
        <v>119116.8</v>
      </c>
    </row>
    <row r="143" spans="1:48" s="9" customFormat="1" ht="16.5" hidden="1" x14ac:dyDescent="0.15">
      <c r="A143" s="9">
        <v>141</v>
      </c>
      <c r="B143" s="16" t="s">
        <v>42</v>
      </c>
      <c r="C143" s="15" t="s">
        <v>454</v>
      </c>
      <c r="D143" s="15" t="s">
        <v>455</v>
      </c>
      <c r="E143" s="9" t="s">
        <v>456</v>
      </c>
      <c r="F143" s="9" t="s">
        <v>37</v>
      </c>
      <c r="G143" s="9" t="s">
        <v>87</v>
      </c>
      <c r="H143" s="9" t="s">
        <v>39</v>
      </c>
      <c r="I143" s="22" t="s">
        <v>102</v>
      </c>
      <c r="J143" s="9" t="s">
        <v>41</v>
      </c>
      <c r="K143" s="9">
        <v>81.290000000000006</v>
      </c>
      <c r="L143" s="20">
        <v>43252</v>
      </c>
      <c r="M143" s="20">
        <v>44255</v>
      </c>
      <c r="N143" s="20">
        <v>43646</v>
      </c>
      <c r="O143" s="21">
        <f>R143*K143</f>
        <v>15445.1</v>
      </c>
      <c r="P143" s="20">
        <v>43252</v>
      </c>
      <c r="Q143" s="20">
        <v>43616</v>
      </c>
      <c r="R143" s="24">
        <v>190</v>
      </c>
      <c r="S143" s="25">
        <v>15445.1</v>
      </c>
      <c r="T143" s="25">
        <v>15445.1</v>
      </c>
      <c r="U143" s="25">
        <v>15445.1</v>
      </c>
      <c r="V143" s="25">
        <v>15445.1</v>
      </c>
      <c r="W143" s="25">
        <v>15445.1</v>
      </c>
      <c r="X143" s="25">
        <v>16526.257000000001</v>
      </c>
      <c r="Y143" s="25"/>
      <c r="Z143" s="25"/>
      <c r="AA143" s="25"/>
      <c r="AB143" s="25"/>
      <c r="AC143" s="25"/>
      <c r="AD143" s="25"/>
      <c r="AE143" s="25">
        <v>15445.1</v>
      </c>
      <c r="AF143" s="25">
        <v>15445.1</v>
      </c>
      <c r="AG143" s="25">
        <v>15445.1</v>
      </c>
      <c r="AH143" s="25">
        <v>15445.1</v>
      </c>
      <c r="AI143" s="25">
        <v>15445.1</v>
      </c>
      <c r="AJ143" s="25">
        <v>16526.257000000001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9">
        <f t="shared" si="30"/>
        <v>93751.756999999998</v>
      </c>
    </row>
    <row r="144" spans="1:48" s="9" customFormat="1" ht="16.5" x14ac:dyDescent="0.15">
      <c r="A144" s="9">
        <v>142</v>
      </c>
      <c r="B144" s="16" t="s">
        <v>42</v>
      </c>
      <c r="C144" s="15" t="s">
        <v>457</v>
      </c>
      <c r="D144" s="15" t="s">
        <v>458</v>
      </c>
      <c r="E144" s="9" t="s">
        <v>459</v>
      </c>
      <c r="F144" s="9" t="s">
        <v>37</v>
      </c>
      <c r="G144" s="9" t="s">
        <v>87</v>
      </c>
      <c r="H144" s="9" t="s">
        <v>122</v>
      </c>
      <c r="I144" s="9" t="s">
        <v>102</v>
      </c>
      <c r="J144" s="9" t="s">
        <v>47</v>
      </c>
      <c r="K144" s="9">
        <v>71.03</v>
      </c>
      <c r="L144" s="20">
        <v>43252</v>
      </c>
      <c r="M144" s="20">
        <v>44255</v>
      </c>
      <c r="N144" s="20">
        <v>43646</v>
      </c>
      <c r="O144" s="21">
        <f>R144*K144</f>
        <v>14206</v>
      </c>
      <c r="P144" s="20">
        <v>43252</v>
      </c>
      <c r="Q144" s="20">
        <v>43616</v>
      </c>
      <c r="R144" s="24">
        <v>200</v>
      </c>
      <c r="S144" s="25">
        <v>14206</v>
      </c>
      <c r="T144" s="25">
        <v>14206</v>
      </c>
      <c r="U144" s="25">
        <v>14206</v>
      </c>
      <c r="V144" s="25">
        <v>14206</v>
      </c>
      <c r="W144" s="25">
        <v>14206</v>
      </c>
      <c r="X144" s="25">
        <v>14916.3</v>
      </c>
      <c r="Y144" s="25"/>
      <c r="Z144" s="25"/>
      <c r="AA144" s="25"/>
      <c r="AB144" s="25"/>
      <c r="AC144" s="25"/>
      <c r="AD144" s="25"/>
      <c r="AE144" s="25">
        <v>9470.6666666666697</v>
      </c>
      <c r="AF144" s="25">
        <v>9470.6666666666697</v>
      </c>
      <c r="AG144" s="25">
        <v>9506</v>
      </c>
      <c r="AH144" s="25">
        <v>9470.6666666666697</v>
      </c>
      <c r="AI144" s="25">
        <v>9470.6666666666697</v>
      </c>
      <c r="AJ144" s="25">
        <v>10180.9666666667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9">
        <f t="shared" si="30"/>
        <v>57569.633333333375</v>
      </c>
      <c r="AU144" s="9">
        <f t="shared" ref="AU144:AU146" si="33">AH144*12</f>
        <v>113648.00000000003</v>
      </c>
      <c r="AV144" s="26">
        <f t="shared" ref="AV144:AV146" si="34">AU144/365/K144</f>
        <v>4.383561643835618</v>
      </c>
    </row>
    <row r="145" spans="1:48" s="9" customFormat="1" ht="16.5" x14ac:dyDescent="0.15">
      <c r="A145" s="9">
        <v>143</v>
      </c>
      <c r="B145" s="9" t="s">
        <v>34</v>
      </c>
      <c r="C145" s="15" t="s">
        <v>460</v>
      </c>
      <c r="D145" s="15" t="s">
        <v>461</v>
      </c>
      <c r="E145" s="9" t="s">
        <v>462</v>
      </c>
      <c r="F145" s="9" t="s">
        <v>37</v>
      </c>
      <c r="G145" s="9" t="s">
        <v>87</v>
      </c>
      <c r="H145" s="9" t="s">
        <v>122</v>
      </c>
      <c r="I145" s="9" t="s">
        <v>40</v>
      </c>
      <c r="J145" s="9" t="s">
        <v>47</v>
      </c>
      <c r="K145" s="9">
        <v>123.73</v>
      </c>
      <c r="L145" s="20">
        <v>42826</v>
      </c>
      <c r="M145" s="20">
        <v>43890</v>
      </c>
      <c r="N145" s="20">
        <v>43890</v>
      </c>
      <c r="O145" s="21"/>
      <c r="P145" s="20">
        <v>43191</v>
      </c>
      <c r="Q145" s="20">
        <v>43555</v>
      </c>
      <c r="R145" s="24">
        <v>141.75</v>
      </c>
      <c r="S145" s="25">
        <v>17538.73</v>
      </c>
      <c r="T145" s="25">
        <v>17538.73</v>
      </c>
      <c r="U145" s="25">
        <v>17538.73</v>
      </c>
      <c r="V145" s="25">
        <v>18415.663874999998</v>
      </c>
      <c r="W145" s="25">
        <v>18415.663874999998</v>
      </c>
      <c r="X145" s="25">
        <v>18415.663874999998</v>
      </c>
      <c r="Y145" s="25">
        <v>18415.663874999998</v>
      </c>
      <c r="Z145" s="25">
        <v>18415.663874999998</v>
      </c>
      <c r="AA145" s="25">
        <v>18415.663874999998</v>
      </c>
      <c r="AB145" s="25">
        <v>18415.663874999998</v>
      </c>
      <c r="AC145" s="25">
        <v>18415.663874999998</v>
      </c>
      <c r="AD145" s="25">
        <v>18415.663874999998</v>
      </c>
      <c r="AE145" s="25">
        <v>17538.73</v>
      </c>
      <c r="AF145" s="25">
        <v>17538.73</v>
      </c>
      <c r="AG145" s="25">
        <v>17538.73</v>
      </c>
      <c r="AH145" s="25">
        <v>18415.663874999998</v>
      </c>
      <c r="AI145" s="25">
        <v>18415.663874999998</v>
      </c>
      <c r="AJ145" s="25">
        <v>18415.663874999998</v>
      </c>
      <c r="AK145" s="25">
        <v>18415.663874999998</v>
      </c>
      <c r="AL145" s="25">
        <v>18415.663874999998</v>
      </c>
      <c r="AM145" s="25">
        <v>18415.663874999998</v>
      </c>
      <c r="AN145" s="25">
        <v>18415.663874999998</v>
      </c>
      <c r="AO145" s="25">
        <v>18415.663874999998</v>
      </c>
      <c r="AP145" s="25">
        <v>18415.663874999998</v>
      </c>
      <c r="AQ145" s="9">
        <f t="shared" si="30"/>
        <v>218357.16487499999</v>
      </c>
      <c r="AU145" s="9">
        <f t="shared" si="33"/>
        <v>220987.96649999998</v>
      </c>
      <c r="AV145" s="26">
        <f t="shared" si="34"/>
        <v>4.8932876712328754</v>
      </c>
    </row>
    <row r="146" spans="1:48" s="9" customFormat="1" ht="16.5" x14ac:dyDescent="0.15">
      <c r="A146" s="9">
        <v>144</v>
      </c>
      <c r="B146" s="9" t="s">
        <v>34</v>
      </c>
      <c r="C146" s="15" t="s">
        <v>463</v>
      </c>
      <c r="D146" s="17" t="s">
        <v>464</v>
      </c>
      <c r="E146" s="9" t="s">
        <v>465</v>
      </c>
      <c r="F146" s="9" t="s">
        <v>37</v>
      </c>
      <c r="G146" s="9" t="s">
        <v>87</v>
      </c>
      <c r="H146" s="9" t="s">
        <v>46</v>
      </c>
      <c r="I146" s="9" t="s">
        <v>40</v>
      </c>
      <c r="J146" s="9" t="s">
        <v>47</v>
      </c>
      <c r="K146" s="9">
        <v>27.26</v>
      </c>
      <c r="L146" s="20">
        <v>43556</v>
      </c>
      <c r="M146" s="20">
        <v>43921</v>
      </c>
      <c r="N146" s="20">
        <v>43921</v>
      </c>
      <c r="O146" s="20"/>
      <c r="P146" s="20">
        <v>43556</v>
      </c>
      <c r="Q146" s="20">
        <v>43921</v>
      </c>
      <c r="R146" s="24">
        <v>390</v>
      </c>
      <c r="S146" s="25"/>
      <c r="T146" s="25"/>
      <c r="U146" s="25"/>
      <c r="V146" s="25">
        <v>10631.4</v>
      </c>
      <c r="W146" s="25">
        <v>10631.4</v>
      </c>
      <c r="X146" s="25">
        <v>10631.4</v>
      </c>
      <c r="Y146" s="25">
        <v>10631.4</v>
      </c>
      <c r="Z146" s="25">
        <v>10631.4</v>
      </c>
      <c r="AA146" s="25">
        <v>10631.4</v>
      </c>
      <c r="AB146" s="25">
        <v>10631.4</v>
      </c>
      <c r="AC146" s="25">
        <v>10631.4</v>
      </c>
      <c r="AD146" s="25">
        <v>10631.4</v>
      </c>
      <c r="AE146" s="25">
        <v>0</v>
      </c>
      <c r="AF146" s="25">
        <v>0</v>
      </c>
      <c r="AG146" s="25">
        <v>0</v>
      </c>
      <c r="AH146" s="25">
        <v>10631.4</v>
      </c>
      <c r="AI146" s="25">
        <v>10631.4</v>
      </c>
      <c r="AJ146" s="25">
        <v>10631.4</v>
      </c>
      <c r="AK146" s="25">
        <v>10631.4</v>
      </c>
      <c r="AL146" s="25">
        <v>10631.4</v>
      </c>
      <c r="AM146" s="25">
        <v>10631.4</v>
      </c>
      <c r="AN146" s="25">
        <v>10631.4</v>
      </c>
      <c r="AO146" s="25">
        <v>10631.4</v>
      </c>
      <c r="AP146" s="25">
        <v>10631.4</v>
      </c>
      <c r="AQ146" s="9">
        <f t="shared" si="30"/>
        <v>95682.599999999991</v>
      </c>
      <c r="AU146" s="9">
        <f t="shared" si="33"/>
        <v>127576.79999999999</v>
      </c>
      <c r="AV146" s="26">
        <f t="shared" si="34"/>
        <v>12.821917808219176</v>
      </c>
    </row>
    <row r="147" spans="1:48" s="9" customFormat="1" ht="16.5" hidden="1" x14ac:dyDescent="0.15">
      <c r="A147" s="9">
        <v>145</v>
      </c>
      <c r="B147" s="9" t="s">
        <v>34</v>
      </c>
      <c r="C147" s="15" t="s">
        <v>466</v>
      </c>
      <c r="D147" s="15" t="s">
        <v>467</v>
      </c>
      <c r="E147" s="9" t="s">
        <v>468</v>
      </c>
      <c r="F147" s="9" t="s">
        <v>37</v>
      </c>
      <c r="G147" s="9" t="s">
        <v>87</v>
      </c>
      <c r="H147" s="9" t="s">
        <v>46</v>
      </c>
      <c r="I147" s="9" t="s">
        <v>40</v>
      </c>
      <c r="J147" s="9" t="s">
        <v>64</v>
      </c>
      <c r="K147" s="9">
        <v>324.31</v>
      </c>
      <c r="L147" s="20">
        <v>42887</v>
      </c>
      <c r="M147" s="20">
        <v>44309</v>
      </c>
      <c r="N147" s="20">
        <v>44309</v>
      </c>
      <c r="O147" s="21"/>
      <c r="P147" s="20">
        <v>43252</v>
      </c>
      <c r="Q147" s="20">
        <v>43616</v>
      </c>
      <c r="R147" s="24">
        <v>131.25</v>
      </c>
      <c r="S147" s="25">
        <v>42565.69</v>
      </c>
      <c r="T147" s="25">
        <v>42565.69</v>
      </c>
      <c r="U147" s="25">
        <v>42565.69</v>
      </c>
      <c r="V147" s="25">
        <v>42565.69</v>
      </c>
      <c r="W147" s="25">
        <v>42565.69</v>
      </c>
      <c r="X147" s="25">
        <v>44693.971875000003</v>
      </c>
      <c r="Y147" s="25">
        <v>44693.971875000003</v>
      </c>
      <c r="Z147" s="25">
        <v>44693.971875000003</v>
      </c>
      <c r="AA147" s="25">
        <v>44693.971875000003</v>
      </c>
      <c r="AB147" s="25">
        <v>44693.971875000003</v>
      </c>
      <c r="AC147" s="25">
        <v>44693.971875000003</v>
      </c>
      <c r="AD147" s="25">
        <v>44693.971875000003</v>
      </c>
      <c r="AE147" s="25">
        <v>42565.69</v>
      </c>
      <c r="AF147" s="25">
        <v>42565.69</v>
      </c>
      <c r="AG147" s="25">
        <v>42565.69</v>
      </c>
      <c r="AH147" s="25">
        <v>42565.69</v>
      </c>
      <c r="AI147" s="25">
        <v>42565.69</v>
      </c>
      <c r="AJ147" s="25">
        <v>44693.971875000003</v>
      </c>
      <c r="AK147" s="25">
        <v>44693.971875000003</v>
      </c>
      <c r="AL147" s="25">
        <v>44693.971875000003</v>
      </c>
      <c r="AM147" s="25">
        <v>44693.971875000003</v>
      </c>
      <c r="AN147" s="25">
        <v>44693.971875000003</v>
      </c>
      <c r="AO147" s="25">
        <v>44693.971875000003</v>
      </c>
      <c r="AP147" s="25">
        <v>44693.971875000003</v>
      </c>
      <c r="AQ147" s="9">
        <f t="shared" si="30"/>
        <v>525686.25312499993</v>
      </c>
    </row>
    <row r="148" spans="1:48" s="9" customFormat="1" ht="16.5" hidden="1" x14ac:dyDescent="0.15">
      <c r="A148" s="9">
        <v>146</v>
      </c>
      <c r="B148" s="9" t="s">
        <v>34</v>
      </c>
      <c r="C148" s="15" t="s">
        <v>469</v>
      </c>
      <c r="D148" s="15" t="s">
        <v>470</v>
      </c>
      <c r="E148" s="9" t="s">
        <v>471</v>
      </c>
      <c r="F148" s="9" t="s">
        <v>37</v>
      </c>
      <c r="G148" s="9" t="s">
        <v>87</v>
      </c>
      <c r="H148" s="9" t="s">
        <v>46</v>
      </c>
      <c r="I148" s="22" t="s">
        <v>102</v>
      </c>
      <c r="J148" s="9" t="s">
        <v>64</v>
      </c>
      <c r="K148" s="9">
        <v>370.85</v>
      </c>
      <c r="L148" s="20">
        <v>42917</v>
      </c>
      <c r="M148" s="20">
        <v>44620</v>
      </c>
      <c r="N148" s="20">
        <v>44620</v>
      </c>
      <c r="O148" s="21"/>
      <c r="P148" s="20">
        <v>43282</v>
      </c>
      <c r="Q148" s="20">
        <v>43646</v>
      </c>
      <c r="R148" s="24">
        <v>157.5</v>
      </c>
      <c r="S148" s="25">
        <v>58408.88</v>
      </c>
      <c r="T148" s="25">
        <v>58408.88</v>
      </c>
      <c r="U148" s="25">
        <v>58408.88</v>
      </c>
      <c r="V148" s="25">
        <v>58408.88</v>
      </c>
      <c r="W148" s="25">
        <v>58408.88</v>
      </c>
      <c r="X148" s="25">
        <v>58408.88</v>
      </c>
      <c r="Y148" s="25">
        <v>61331.173000000003</v>
      </c>
      <c r="Z148" s="25">
        <v>61331.173000000003</v>
      </c>
      <c r="AA148" s="25">
        <v>61331.173000000003</v>
      </c>
      <c r="AB148" s="25">
        <v>61331.173000000003</v>
      </c>
      <c r="AC148" s="25">
        <v>61331.173000000003</v>
      </c>
      <c r="AD148" s="25">
        <v>61331.173000000003</v>
      </c>
      <c r="AE148" s="25">
        <v>58408.88</v>
      </c>
      <c r="AF148" s="25">
        <v>58408.88</v>
      </c>
      <c r="AG148" s="25">
        <v>58408.88</v>
      </c>
      <c r="AH148" s="25">
        <v>48674.067499999997</v>
      </c>
      <c r="AI148" s="25">
        <v>48674.067499999997</v>
      </c>
      <c r="AJ148" s="25">
        <v>58408.88</v>
      </c>
      <c r="AK148" s="25">
        <v>51109.3108333333</v>
      </c>
      <c r="AL148" s="25">
        <v>51109.3108333333</v>
      </c>
      <c r="AM148" s="25">
        <v>51109.3108333333</v>
      </c>
      <c r="AN148" s="25">
        <v>61331.173000000003</v>
      </c>
      <c r="AO148" s="25">
        <v>61331.173000000003</v>
      </c>
      <c r="AP148" s="25">
        <v>61331.173000000003</v>
      </c>
      <c r="AQ148" s="9">
        <f t="shared" si="30"/>
        <v>668305.10649999976</v>
      </c>
    </row>
    <row r="149" spans="1:48" s="9" customFormat="1" ht="16.5" hidden="1" x14ac:dyDescent="0.15">
      <c r="A149" s="9">
        <v>147</v>
      </c>
      <c r="B149" s="16" t="s">
        <v>42</v>
      </c>
      <c r="C149" s="17" t="s">
        <v>472</v>
      </c>
      <c r="D149" s="15" t="s">
        <v>473</v>
      </c>
      <c r="E149" s="9" t="s">
        <v>474</v>
      </c>
      <c r="F149" s="9" t="s">
        <v>37</v>
      </c>
      <c r="G149" s="9" t="s">
        <v>87</v>
      </c>
      <c r="H149" s="9" t="s">
        <v>46</v>
      </c>
      <c r="I149" s="22" t="s">
        <v>102</v>
      </c>
      <c r="J149" s="9" t="s">
        <v>64</v>
      </c>
      <c r="K149" s="9">
        <v>464.19</v>
      </c>
      <c r="L149" s="20">
        <v>43019</v>
      </c>
      <c r="M149" s="20">
        <v>44309</v>
      </c>
      <c r="N149" s="20">
        <v>43616</v>
      </c>
      <c r="O149" s="21"/>
      <c r="P149" s="20">
        <v>43384</v>
      </c>
      <c r="Q149" s="20">
        <v>43748</v>
      </c>
      <c r="R149" s="24">
        <v>147</v>
      </c>
      <c r="S149" s="25">
        <v>68235.929999999993</v>
      </c>
      <c r="T149" s="25">
        <v>68235.929999999993</v>
      </c>
      <c r="U149" s="25">
        <v>68235.929999999993</v>
      </c>
      <c r="V149" s="25">
        <v>68235.929999999993</v>
      </c>
      <c r="W149" s="25">
        <v>68235.929999999993</v>
      </c>
      <c r="X149" s="25"/>
      <c r="Y149" s="25"/>
      <c r="Z149" s="25"/>
      <c r="AA149" s="25"/>
      <c r="AB149" s="25"/>
      <c r="AC149" s="25"/>
      <c r="AD149" s="25"/>
      <c r="AE149" s="25">
        <v>68235.929999999993</v>
      </c>
      <c r="AF149" s="25">
        <v>68235.929999999993</v>
      </c>
      <c r="AG149" s="25">
        <v>68235.929999999993</v>
      </c>
      <c r="AH149" s="25">
        <v>68235.929999999993</v>
      </c>
      <c r="AI149" s="25">
        <v>68235.929999999993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9">
        <f t="shared" si="30"/>
        <v>341179.64999999997</v>
      </c>
    </row>
    <row r="150" spans="1:48" s="9" customFormat="1" ht="16.5" hidden="1" x14ac:dyDescent="0.15">
      <c r="A150" s="9">
        <v>148</v>
      </c>
      <c r="B150" s="9" t="s">
        <v>34</v>
      </c>
      <c r="C150" s="15" t="s">
        <v>475</v>
      </c>
      <c r="D150" s="15" t="s">
        <v>476</v>
      </c>
      <c r="E150" s="9" t="s">
        <v>477</v>
      </c>
      <c r="F150" s="9" t="s">
        <v>37</v>
      </c>
      <c r="G150" s="9" t="s">
        <v>87</v>
      </c>
      <c r="H150" s="9" t="s">
        <v>46</v>
      </c>
      <c r="I150" s="9" t="s">
        <v>40</v>
      </c>
      <c r="J150" s="9" t="s">
        <v>64</v>
      </c>
      <c r="K150" s="9">
        <v>371.4</v>
      </c>
      <c r="L150" s="20">
        <v>43040</v>
      </c>
      <c r="M150" s="20">
        <v>44865</v>
      </c>
      <c r="N150" s="20">
        <v>44865</v>
      </c>
      <c r="O150" s="21"/>
      <c r="P150" s="20">
        <v>43405</v>
      </c>
      <c r="Q150" s="20">
        <v>43769</v>
      </c>
      <c r="R150" s="24">
        <v>162.75</v>
      </c>
      <c r="S150" s="25">
        <v>60445.35</v>
      </c>
      <c r="T150" s="25">
        <v>60445.35</v>
      </c>
      <c r="U150" s="25">
        <v>60445.35</v>
      </c>
      <c r="V150" s="25">
        <v>60445.35</v>
      </c>
      <c r="W150" s="25">
        <v>60445.35</v>
      </c>
      <c r="X150" s="25">
        <v>60445.35</v>
      </c>
      <c r="Y150" s="25">
        <v>60445.35</v>
      </c>
      <c r="Z150" s="25">
        <v>60445.35</v>
      </c>
      <c r="AA150" s="25">
        <v>60445.35</v>
      </c>
      <c r="AB150" s="25">
        <v>60445.35</v>
      </c>
      <c r="AC150" s="25">
        <v>63468.546000000002</v>
      </c>
      <c r="AD150" s="25">
        <v>63468.546000000002</v>
      </c>
      <c r="AE150" s="25">
        <v>60445.35</v>
      </c>
      <c r="AF150" s="25">
        <v>60445.35</v>
      </c>
      <c r="AG150" s="25">
        <v>60445.35</v>
      </c>
      <c r="AH150" s="25">
        <v>60445.35</v>
      </c>
      <c r="AI150" s="25">
        <v>60445.35</v>
      </c>
      <c r="AJ150" s="25">
        <v>60445.35</v>
      </c>
      <c r="AK150" s="25">
        <v>60445.35</v>
      </c>
      <c r="AL150" s="25">
        <v>60445.35</v>
      </c>
      <c r="AM150" s="25">
        <v>60445.35</v>
      </c>
      <c r="AN150" s="25">
        <v>60445.35</v>
      </c>
      <c r="AO150" s="25">
        <v>63468.546000000002</v>
      </c>
      <c r="AP150" s="25">
        <v>63468.546000000002</v>
      </c>
      <c r="AQ150" s="9">
        <f t="shared" si="30"/>
        <v>731390.59199999983</v>
      </c>
    </row>
    <row r="151" spans="1:48" s="9" customFormat="1" ht="16.5" hidden="1" x14ac:dyDescent="0.15">
      <c r="A151" s="9">
        <v>149</v>
      </c>
      <c r="B151" s="9" t="s">
        <v>34</v>
      </c>
      <c r="C151" s="15" t="s">
        <v>478</v>
      </c>
      <c r="D151" s="15" t="s">
        <v>479</v>
      </c>
      <c r="E151" s="9" t="s">
        <v>480</v>
      </c>
      <c r="F151" s="9" t="s">
        <v>37</v>
      </c>
      <c r="G151" s="9" t="s">
        <v>87</v>
      </c>
      <c r="H151" s="9" t="s">
        <v>39</v>
      </c>
      <c r="I151" s="9" t="s">
        <v>40</v>
      </c>
      <c r="J151" s="9" t="s">
        <v>53</v>
      </c>
      <c r="K151" s="9">
        <v>539.67999999999995</v>
      </c>
      <c r="L151" s="20">
        <v>43101</v>
      </c>
      <c r="M151" s="20">
        <v>44931</v>
      </c>
      <c r="N151" s="20">
        <v>44931</v>
      </c>
      <c r="O151" s="21">
        <f>R151*K151*12</f>
        <v>917995.67999999993</v>
      </c>
      <c r="P151" s="20">
        <v>43466</v>
      </c>
      <c r="Q151" s="20">
        <v>43830</v>
      </c>
      <c r="R151" s="24">
        <v>141.75</v>
      </c>
      <c r="S151" s="25">
        <v>76499.64</v>
      </c>
      <c r="T151" s="25">
        <v>76499.64</v>
      </c>
      <c r="U151" s="25">
        <v>76499.64</v>
      </c>
      <c r="V151" s="25">
        <v>76499.64</v>
      </c>
      <c r="W151" s="25">
        <v>76499.64</v>
      </c>
      <c r="X151" s="25">
        <v>76499.64</v>
      </c>
      <c r="Y151" s="25">
        <v>76499.64</v>
      </c>
      <c r="Z151" s="25">
        <v>76499.64</v>
      </c>
      <c r="AA151" s="25">
        <v>76499.64</v>
      </c>
      <c r="AB151" s="25">
        <v>76499.64</v>
      </c>
      <c r="AC151" s="25">
        <v>76499.64</v>
      </c>
      <c r="AD151" s="25">
        <v>76499.64</v>
      </c>
      <c r="AE151" s="25">
        <v>76499.64</v>
      </c>
      <c r="AF151" s="25">
        <v>76499.64</v>
      </c>
      <c r="AG151" s="25">
        <v>76499.64</v>
      </c>
      <c r="AH151" s="25">
        <v>76499.64</v>
      </c>
      <c r="AI151" s="25">
        <v>76499.64</v>
      </c>
      <c r="AJ151" s="25">
        <v>76499.64</v>
      </c>
      <c r="AK151" s="25">
        <v>76499.64</v>
      </c>
      <c r="AL151" s="25">
        <v>76499.64</v>
      </c>
      <c r="AM151" s="25">
        <v>76499.64</v>
      </c>
      <c r="AN151" s="25">
        <v>76499.64</v>
      </c>
      <c r="AO151" s="25">
        <v>76499.64</v>
      </c>
      <c r="AP151" s="25">
        <v>76499.64</v>
      </c>
      <c r="AQ151" s="9">
        <f t="shared" si="30"/>
        <v>917995.68</v>
      </c>
      <c r="AR151" s="9">
        <f>AE151*4</f>
        <v>305998.56</v>
      </c>
      <c r="AS151" s="26">
        <f>AR151/365/K151</f>
        <v>1.5534246575342467</v>
      </c>
    </row>
    <row r="152" spans="1:48" s="9" customFormat="1" ht="16.5" hidden="1" x14ac:dyDescent="0.15">
      <c r="A152" s="9">
        <v>150</v>
      </c>
      <c r="B152" s="9" t="s">
        <v>34</v>
      </c>
      <c r="C152" s="15" t="s">
        <v>481</v>
      </c>
      <c r="D152" s="15" t="s">
        <v>482</v>
      </c>
      <c r="E152" s="9" t="s">
        <v>483</v>
      </c>
      <c r="F152" s="9" t="s">
        <v>37</v>
      </c>
      <c r="G152" s="9" t="s">
        <v>87</v>
      </c>
      <c r="H152" s="9" t="s">
        <v>46</v>
      </c>
      <c r="I152" s="9" t="s">
        <v>40</v>
      </c>
      <c r="J152" s="9" t="s">
        <v>64</v>
      </c>
      <c r="K152" s="9">
        <v>363.69</v>
      </c>
      <c r="L152" s="20">
        <v>43101</v>
      </c>
      <c r="M152" s="20">
        <v>44931</v>
      </c>
      <c r="N152" s="20">
        <v>44931</v>
      </c>
      <c r="O152" s="21">
        <f>R152*K152*12</f>
        <v>733199.04</v>
      </c>
      <c r="P152" s="20">
        <v>43466</v>
      </c>
      <c r="Q152" s="20">
        <v>43830</v>
      </c>
      <c r="R152" s="24">
        <v>168</v>
      </c>
      <c r="S152" s="25">
        <v>61099.92</v>
      </c>
      <c r="T152" s="25">
        <v>61099.92</v>
      </c>
      <c r="U152" s="25">
        <v>61099.92</v>
      </c>
      <c r="V152" s="25">
        <v>61099.92</v>
      </c>
      <c r="W152" s="25">
        <v>61099.92</v>
      </c>
      <c r="X152" s="25">
        <v>61099.92</v>
      </c>
      <c r="Y152" s="25">
        <v>61099.92</v>
      </c>
      <c r="Z152" s="25">
        <v>61099.92</v>
      </c>
      <c r="AA152" s="25">
        <v>61099.92</v>
      </c>
      <c r="AB152" s="25">
        <v>61099.92</v>
      </c>
      <c r="AC152" s="25">
        <v>61099.92</v>
      </c>
      <c r="AD152" s="25">
        <v>61099.92</v>
      </c>
      <c r="AE152" s="25">
        <v>61099.92</v>
      </c>
      <c r="AF152" s="25">
        <v>61099.92</v>
      </c>
      <c r="AG152" s="25">
        <v>61099.92</v>
      </c>
      <c r="AH152" s="25">
        <v>61099.92</v>
      </c>
      <c r="AI152" s="25">
        <v>61099.92</v>
      </c>
      <c r="AJ152" s="25">
        <v>61099.92</v>
      </c>
      <c r="AK152" s="25">
        <v>61099.92</v>
      </c>
      <c r="AL152" s="25">
        <v>61099.92</v>
      </c>
      <c r="AM152" s="25">
        <v>61099.92</v>
      </c>
      <c r="AN152" s="25">
        <v>61099.92</v>
      </c>
      <c r="AO152" s="25">
        <v>61099.92</v>
      </c>
      <c r="AP152" s="25">
        <v>61099.92</v>
      </c>
      <c r="AQ152" s="9">
        <f t="shared" si="30"/>
        <v>733199.04</v>
      </c>
    </row>
    <row r="153" spans="1:48" s="9" customFormat="1" ht="16.5" hidden="1" x14ac:dyDescent="0.15">
      <c r="A153" s="9">
        <v>151</v>
      </c>
      <c r="B153" s="9" t="s">
        <v>34</v>
      </c>
      <c r="C153" s="15" t="s">
        <v>484</v>
      </c>
      <c r="D153" s="15" t="s">
        <v>485</v>
      </c>
      <c r="E153" s="9" t="s">
        <v>486</v>
      </c>
      <c r="F153" s="9" t="s">
        <v>175</v>
      </c>
      <c r="G153" s="9" t="s">
        <v>87</v>
      </c>
      <c r="H153" s="9" t="s">
        <v>39</v>
      </c>
      <c r="I153" s="9" t="s">
        <v>102</v>
      </c>
      <c r="J153" s="9" t="s">
        <v>53</v>
      </c>
      <c r="K153" s="9">
        <v>1921.27</v>
      </c>
      <c r="L153" s="20">
        <v>43101</v>
      </c>
      <c r="M153" s="20">
        <v>46022</v>
      </c>
      <c r="N153" s="20">
        <v>46022</v>
      </c>
      <c r="O153" s="21">
        <f>R153*K153*12</f>
        <v>1558534.2239999999</v>
      </c>
      <c r="P153" s="20">
        <v>43466</v>
      </c>
      <c r="Q153" s="20">
        <v>43830</v>
      </c>
      <c r="R153" s="24">
        <v>67.599999999999994</v>
      </c>
      <c r="S153" s="25">
        <v>129877.85</v>
      </c>
      <c r="T153" s="25">
        <v>129877.85</v>
      </c>
      <c r="U153" s="25">
        <v>129877.85</v>
      </c>
      <c r="V153" s="25">
        <v>129877.85</v>
      </c>
      <c r="W153" s="25">
        <v>129877.85</v>
      </c>
      <c r="X153" s="25">
        <v>129877.85</v>
      </c>
      <c r="Y153" s="25">
        <v>129877.85</v>
      </c>
      <c r="Z153" s="25">
        <v>129877.85</v>
      </c>
      <c r="AA153" s="25">
        <v>129877.85</v>
      </c>
      <c r="AB153" s="25">
        <v>129877.85</v>
      </c>
      <c r="AC153" s="25">
        <v>129877.85</v>
      </c>
      <c r="AD153" s="25">
        <v>129877.85</v>
      </c>
      <c r="AE153" s="25">
        <v>129877.85</v>
      </c>
      <c r="AF153" s="25">
        <v>129877.85</v>
      </c>
      <c r="AG153" s="25">
        <v>129877.85</v>
      </c>
      <c r="AH153" s="25">
        <v>129877.85</v>
      </c>
      <c r="AI153" s="25">
        <v>129877.85</v>
      </c>
      <c r="AJ153" s="25">
        <v>129877.85</v>
      </c>
      <c r="AK153" s="25">
        <v>129877.85</v>
      </c>
      <c r="AL153" s="25">
        <v>129877.85</v>
      </c>
      <c r="AM153" s="25">
        <v>129877.85</v>
      </c>
      <c r="AN153" s="25">
        <v>129877.85</v>
      </c>
      <c r="AO153" s="25">
        <v>129877.85</v>
      </c>
      <c r="AP153" s="25">
        <v>129877.85</v>
      </c>
      <c r="AQ153" s="9">
        <f t="shared" si="30"/>
        <v>1558534.2000000002</v>
      </c>
      <c r="AR153" s="9">
        <f>AE153*4</f>
        <v>519511.4</v>
      </c>
      <c r="AS153" s="26">
        <f>AR153/365/K153</f>
        <v>0.74082190640024004</v>
      </c>
    </row>
    <row r="154" spans="1:48" s="9" customFormat="1" ht="16.5" hidden="1" x14ac:dyDescent="0.15">
      <c r="A154" s="9">
        <v>152</v>
      </c>
      <c r="B154" s="9" t="s">
        <v>34</v>
      </c>
      <c r="C154" s="15" t="s">
        <v>487</v>
      </c>
      <c r="D154" s="15" t="s">
        <v>488</v>
      </c>
      <c r="E154" s="9" t="s">
        <v>489</v>
      </c>
      <c r="F154" s="9" t="s">
        <v>37</v>
      </c>
      <c r="G154" s="9" t="s">
        <v>87</v>
      </c>
      <c r="H154" s="9" t="s">
        <v>46</v>
      </c>
      <c r="I154" s="9" t="s">
        <v>40</v>
      </c>
      <c r="J154" s="9" t="s">
        <v>64</v>
      </c>
      <c r="K154" s="9">
        <v>243.53</v>
      </c>
      <c r="L154" s="20">
        <v>43102</v>
      </c>
      <c r="M154" s="20">
        <v>44895</v>
      </c>
      <c r="N154" s="20">
        <v>44895</v>
      </c>
      <c r="O154" s="21">
        <f>R154*K154*12</f>
        <v>583010.82000000007</v>
      </c>
      <c r="P154" s="20">
        <v>43467</v>
      </c>
      <c r="Q154" s="20">
        <v>43831</v>
      </c>
      <c r="R154" s="24">
        <v>199.5</v>
      </c>
      <c r="S154" s="25">
        <v>48584.24</v>
      </c>
      <c r="T154" s="25">
        <v>48584.24</v>
      </c>
      <c r="U154" s="25">
        <v>48584.24</v>
      </c>
      <c r="V154" s="25">
        <v>48584.24</v>
      </c>
      <c r="W154" s="25">
        <v>48584.24</v>
      </c>
      <c r="X154" s="25">
        <v>48584.24</v>
      </c>
      <c r="Y154" s="25">
        <v>48584.24</v>
      </c>
      <c r="Z154" s="25">
        <v>48584.24</v>
      </c>
      <c r="AA154" s="25">
        <v>48584.24</v>
      </c>
      <c r="AB154" s="25">
        <v>48584.24</v>
      </c>
      <c r="AC154" s="25">
        <v>48584.24</v>
      </c>
      <c r="AD154" s="25">
        <v>48584.24</v>
      </c>
      <c r="AE154" s="25">
        <v>48584.24</v>
      </c>
      <c r="AF154" s="25">
        <v>48584.24</v>
      </c>
      <c r="AG154" s="25">
        <v>48584.24</v>
      </c>
      <c r="AH154" s="25">
        <v>48584.24</v>
      </c>
      <c r="AI154" s="25">
        <v>48584.24</v>
      </c>
      <c r="AJ154" s="25">
        <v>48584.24</v>
      </c>
      <c r="AK154" s="25">
        <v>48584.24</v>
      </c>
      <c r="AL154" s="25">
        <v>48584.24</v>
      </c>
      <c r="AM154" s="25">
        <v>48584.24</v>
      </c>
      <c r="AN154" s="25">
        <v>48584.24</v>
      </c>
      <c r="AO154" s="25">
        <v>48584.24</v>
      </c>
      <c r="AP154" s="25">
        <v>48584.24</v>
      </c>
      <c r="AQ154" s="9">
        <f t="shared" si="30"/>
        <v>583010.88</v>
      </c>
    </row>
    <row r="155" spans="1:48" s="9" customFormat="1" ht="16.5" x14ac:dyDescent="0.15">
      <c r="A155" s="9">
        <v>153</v>
      </c>
      <c r="B155" s="9" t="s">
        <v>34</v>
      </c>
      <c r="C155" s="15" t="s">
        <v>490</v>
      </c>
      <c r="D155" s="15" t="s">
        <v>491</v>
      </c>
      <c r="E155" s="9" t="s">
        <v>492</v>
      </c>
      <c r="F155" s="9" t="s">
        <v>37</v>
      </c>
      <c r="G155" s="9" t="s">
        <v>87</v>
      </c>
      <c r="H155" s="9" t="s">
        <v>46</v>
      </c>
      <c r="I155" s="9" t="s">
        <v>102</v>
      </c>
      <c r="J155" s="9" t="s">
        <v>47</v>
      </c>
      <c r="K155" s="9">
        <v>216.09</v>
      </c>
      <c r="L155" s="20">
        <v>43160</v>
      </c>
      <c r="M155" s="20">
        <v>44309</v>
      </c>
      <c r="N155" s="20">
        <v>44309</v>
      </c>
      <c r="O155" s="21">
        <f>R155*K155*10</f>
        <v>238239.22500000001</v>
      </c>
      <c r="P155" s="20">
        <v>43525</v>
      </c>
      <c r="Q155" s="20">
        <v>43889</v>
      </c>
      <c r="R155" s="24">
        <v>110.25</v>
      </c>
      <c r="S155" s="25">
        <v>22689.45</v>
      </c>
      <c r="T155" s="25">
        <v>22689.45</v>
      </c>
      <c r="U155" s="25">
        <v>23823.922500000001</v>
      </c>
      <c r="V155" s="25">
        <v>23823.922500000001</v>
      </c>
      <c r="W155" s="25">
        <v>7436.6584999999995</v>
      </c>
      <c r="X155" s="27"/>
      <c r="Y155" s="25"/>
      <c r="Z155" s="25"/>
      <c r="AA155" s="25"/>
      <c r="AB155" s="25"/>
      <c r="AC155" s="25"/>
      <c r="AD155" s="25"/>
      <c r="AE155" s="25">
        <v>14748.1425</v>
      </c>
      <c r="AF155" s="25">
        <v>15504.4575</v>
      </c>
      <c r="AG155" s="25">
        <v>16223.922500000001</v>
      </c>
      <c r="AH155" s="25">
        <v>23823.922500000001</v>
      </c>
      <c r="AI155" s="25">
        <v>7436.6584999999995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9">
        <f t="shared" si="30"/>
        <v>77737.103500000012</v>
      </c>
      <c r="AU155" s="9">
        <f t="shared" ref="AU155:AU157" si="35">AH155*12</f>
        <v>285887.07</v>
      </c>
      <c r="AV155" s="26">
        <f t="shared" ref="AV155:AV157" si="36">AU155/365/K155</f>
        <v>3.6246575342465754</v>
      </c>
    </row>
    <row r="156" spans="1:48" s="9" customFormat="1" ht="16.5" x14ac:dyDescent="0.15">
      <c r="A156" s="9">
        <v>154</v>
      </c>
      <c r="B156" s="9" t="s">
        <v>34</v>
      </c>
      <c r="C156" s="15" t="s">
        <v>490</v>
      </c>
      <c r="D156" s="15" t="s">
        <v>493</v>
      </c>
      <c r="E156" s="9" t="s">
        <v>494</v>
      </c>
      <c r="F156" s="9" t="s">
        <v>37</v>
      </c>
      <c r="G156" s="9" t="s">
        <v>87</v>
      </c>
      <c r="H156" s="9" t="s">
        <v>46</v>
      </c>
      <c r="I156" s="9" t="s">
        <v>102</v>
      </c>
      <c r="J156" s="9" t="s">
        <v>47</v>
      </c>
      <c r="K156" s="9">
        <v>247.28</v>
      </c>
      <c r="L156" s="20">
        <v>43160</v>
      </c>
      <c r="M156" s="20">
        <v>44309</v>
      </c>
      <c r="N156" s="20">
        <v>44309</v>
      </c>
      <c r="O156" s="21">
        <f>R156*K156*10</f>
        <v>272626.2</v>
      </c>
      <c r="P156" s="20">
        <v>43525</v>
      </c>
      <c r="Q156" s="20">
        <v>43889</v>
      </c>
      <c r="R156" s="24">
        <v>110.25</v>
      </c>
      <c r="S156" s="25">
        <v>25964.400000000001</v>
      </c>
      <c r="T156" s="25">
        <v>25964.400000000001</v>
      </c>
      <c r="U156" s="25">
        <v>27262.62</v>
      </c>
      <c r="V156" s="25">
        <v>27262.62</v>
      </c>
      <c r="W156" s="25">
        <v>3997.9609999999998</v>
      </c>
      <c r="X156" s="27"/>
      <c r="Y156" s="25"/>
      <c r="Z156" s="25"/>
      <c r="AA156" s="25"/>
      <c r="AB156" s="25"/>
      <c r="AC156" s="25"/>
      <c r="AD156" s="25"/>
      <c r="AE156" s="25">
        <v>16876.86</v>
      </c>
      <c r="AF156" s="25">
        <v>17742.34</v>
      </c>
      <c r="AG156" s="25">
        <v>18562.62</v>
      </c>
      <c r="AH156" s="25">
        <v>27262.62</v>
      </c>
      <c r="AI156" s="25">
        <v>3997.9609999999998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9">
        <f t="shared" si="30"/>
        <v>84442.400999999983</v>
      </c>
      <c r="AU156" s="9">
        <f t="shared" si="35"/>
        <v>327151.44</v>
      </c>
      <c r="AV156" s="26">
        <f t="shared" si="36"/>
        <v>3.6246575342465754</v>
      </c>
    </row>
    <row r="157" spans="1:48" s="9" customFormat="1" ht="16.5" x14ac:dyDescent="0.15">
      <c r="A157" s="9">
        <v>155</v>
      </c>
      <c r="B157" s="9" t="s">
        <v>34</v>
      </c>
      <c r="C157" s="15" t="s">
        <v>495</v>
      </c>
      <c r="D157" s="15" t="s">
        <v>496</v>
      </c>
      <c r="E157" s="9" t="s">
        <v>497</v>
      </c>
      <c r="F157" s="9" t="s">
        <v>37</v>
      </c>
      <c r="G157" s="9" t="s">
        <v>87</v>
      </c>
      <c r="H157" s="9" t="s">
        <v>179</v>
      </c>
      <c r="I157" s="9" t="s">
        <v>40</v>
      </c>
      <c r="J157" s="9" t="s">
        <v>47</v>
      </c>
      <c r="K157" s="9">
        <v>66.069999999999993</v>
      </c>
      <c r="L157" s="20">
        <v>43191</v>
      </c>
      <c r="M157" s="20">
        <v>44165</v>
      </c>
      <c r="N157" s="20">
        <v>44165</v>
      </c>
      <c r="O157" s="21">
        <f>R157*K157*9</f>
        <v>165426.06599999999</v>
      </c>
      <c r="P157" s="20">
        <v>43556</v>
      </c>
      <c r="Q157" s="20">
        <v>43921</v>
      </c>
      <c r="R157" s="24">
        <v>278.2</v>
      </c>
      <c r="S157" s="25">
        <v>17178.2</v>
      </c>
      <c r="T157" s="25">
        <v>17178.2</v>
      </c>
      <c r="U157" s="25">
        <v>17178.2</v>
      </c>
      <c r="V157" s="25">
        <v>18380.673999999999</v>
      </c>
      <c r="W157" s="25">
        <v>18380.673999999999</v>
      </c>
      <c r="X157" s="25">
        <v>18380.673999999999</v>
      </c>
      <c r="Y157" s="25">
        <v>18380.673999999999</v>
      </c>
      <c r="Z157" s="25">
        <v>18380.673999999999</v>
      </c>
      <c r="AA157" s="25">
        <v>18380.673999999999</v>
      </c>
      <c r="AB157" s="25">
        <v>18380.673999999999</v>
      </c>
      <c r="AC157" s="25">
        <v>18380.673999999999</v>
      </c>
      <c r="AD157" s="25">
        <v>18380.673999999999</v>
      </c>
      <c r="AE157" s="25">
        <v>17178.2</v>
      </c>
      <c r="AF157" s="25">
        <v>17178.2</v>
      </c>
      <c r="AG157" s="25">
        <v>17178.2</v>
      </c>
      <c r="AH157" s="25">
        <v>18380.673999999999</v>
      </c>
      <c r="AI157" s="25">
        <v>18380.673999999999</v>
      </c>
      <c r="AJ157" s="25">
        <v>18380.673999999999</v>
      </c>
      <c r="AK157" s="25">
        <v>18380.673999999999</v>
      </c>
      <c r="AL157" s="25">
        <v>18380.673999999999</v>
      </c>
      <c r="AM157" s="25">
        <v>18380.673999999999</v>
      </c>
      <c r="AN157" s="25">
        <v>18380.673999999999</v>
      </c>
      <c r="AO157" s="25">
        <v>18380.673999999999</v>
      </c>
      <c r="AP157" s="25">
        <v>18380.673999999999</v>
      </c>
      <c r="AQ157" s="9">
        <f t="shared" si="30"/>
        <v>216960.666</v>
      </c>
      <c r="AU157" s="9">
        <f t="shared" si="35"/>
        <v>220568.08799999999</v>
      </c>
      <c r="AV157" s="26">
        <f t="shared" si="36"/>
        <v>9.1463013698630142</v>
      </c>
    </row>
    <row r="158" spans="1:48" s="9" customFormat="1" ht="16.5" hidden="1" x14ac:dyDescent="0.15">
      <c r="A158" s="9">
        <v>156</v>
      </c>
      <c r="B158" s="9" t="s">
        <v>34</v>
      </c>
      <c r="C158" s="15" t="s">
        <v>498</v>
      </c>
      <c r="D158" s="15" t="s">
        <v>499</v>
      </c>
      <c r="E158" s="9" t="s">
        <v>500</v>
      </c>
      <c r="F158" s="9" t="s">
        <v>37</v>
      </c>
      <c r="G158" s="9" t="s">
        <v>87</v>
      </c>
      <c r="H158" s="9" t="s">
        <v>39</v>
      </c>
      <c r="I158" s="9" t="s">
        <v>40</v>
      </c>
      <c r="J158" s="9" t="s">
        <v>53</v>
      </c>
      <c r="K158" s="9">
        <v>131.72</v>
      </c>
      <c r="L158" s="20">
        <v>43175</v>
      </c>
      <c r="M158" s="20">
        <v>44270</v>
      </c>
      <c r="N158" s="20">
        <v>44270</v>
      </c>
      <c r="O158" s="21">
        <f>R158*K158*10</f>
        <v>352351</v>
      </c>
      <c r="P158" s="20">
        <v>43540</v>
      </c>
      <c r="Q158" s="20">
        <v>43905</v>
      </c>
      <c r="R158" s="24">
        <v>267.5</v>
      </c>
      <c r="S158" s="25">
        <v>32930</v>
      </c>
      <c r="T158" s="25">
        <v>32930</v>
      </c>
      <c r="U158" s="25">
        <v>34159.386666666702</v>
      </c>
      <c r="V158" s="25">
        <v>35235.1</v>
      </c>
      <c r="W158" s="25">
        <v>35235.1</v>
      </c>
      <c r="X158" s="25">
        <v>35235.1</v>
      </c>
      <c r="Y158" s="25">
        <v>35235.1</v>
      </c>
      <c r="Z158" s="25">
        <v>35235.1</v>
      </c>
      <c r="AA158" s="25">
        <v>35235.1</v>
      </c>
      <c r="AB158" s="25">
        <v>35235.1</v>
      </c>
      <c r="AC158" s="25">
        <v>35235.1</v>
      </c>
      <c r="AD158" s="25">
        <v>35235.1</v>
      </c>
      <c r="AE158" s="25">
        <v>32930</v>
      </c>
      <c r="AF158" s="25">
        <v>32930</v>
      </c>
      <c r="AG158" s="25">
        <v>34159.386666666702</v>
      </c>
      <c r="AH158" s="25">
        <v>35235.1</v>
      </c>
      <c r="AI158" s="25">
        <v>35235.1</v>
      </c>
      <c r="AJ158" s="25">
        <v>35235.1</v>
      </c>
      <c r="AK158" s="25">
        <v>35235.1</v>
      </c>
      <c r="AL158" s="25">
        <v>35235.1</v>
      </c>
      <c r="AM158" s="25">
        <v>35235.1</v>
      </c>
      <c r="AN158" s="25">
        <v>35235.1</v>
      </c>
      <c r="AO158" s="25">
        <v>35235.1</v>
      </c>
      <c r="AP158" s="25">
        <v>35235.1</v>
      </c>
      <c r="AQ158" s="9">
        <f t="shared" si="30"/>
        <v>417135.28666666662</v>
      </c>
      <c r="AR158" s="9">
        <f t="shared" ref="AR158:AR159" si="37">AE158*4</f>
        <v>131720</v>
      </c>
      <c r="AS158" s="26">
        <f t="shared" ref="AS158:AS159" si="38">AR158/365/K158</f>
        <v>2.7397260273972601</v>
      </c>
    </row>
    <row r="159" spans="1:48" s="9" customFormat="1" ht="16.5" hidden="1" x14ac:dyDescent="0.15">
      <c r="A159" s="9">
        <v>157</v>
      </c>
      <c r="B159" s="9" t="s">
        <v>34</v>
      </c>
      <c r="C159" s="15" t="s">
        <v>501</v>
      </c>
      <c r="D159" s="15" t="s">
        <v>502</v>
      </c>
      <c r="E159" s="9" t="s">
        <v>503</v>
      </c>
      <c r="F159" s="9" t="s">
        <v>175</v>
      </c>
      <c r="G159" s="9" t="s">
        <v>87</v>
      </c>
      <c r="H159" s="9" t="s">
        <v>39</v>
      </c>
      <c r="I159" s="9" t="s">
        <v>102</v>
      </c>
      <c r="J159" s="9" t="s">
        <v>53</v>
      </c>
      <c r="K159" s="9">
        <v>1823</v>
      </c>
      <c r="L159" s="20">
        <v>43191</v>
      </c>
      <c r="M159" s="20">
        <v>46112</v>
      </c>
      <c r="N159" s="20">
        <v>46112</v>
      </c>
      <c r="O159" s="21">
        <f>R159*K159*9</f>
        <v>902385</v>
      </c>
      <c r="P159" s="20">
        <v>43556</v>
      </c>
      <c r="Q159" s="20">
        <v>43921</v>
      </c>
      <c r="R159" s="24">
        <v>55</v>
      </c>
      <c r="S159" s="25">
        <v>100265</v>
      </c>
      <c r="T159" s="25">
        <v>100265</v>
      </c>
      <c r="U159" s="25">
        <v>100265</v>
      </c>
      <c r="V159" s="25">
        <v>100265</v>
      </c>
      <c r="W159" s="25">
        <v>100265</v>
      </c>
      <c r="X159" s="25">
        <v>100265</v>
      </c>
      <c r="Y159" s="25">
        <v>100265</v>
      </c>
      <c r="Z159" s="25">
        <v>100265</v>
      </c>
      <c r="AA159" s="25">
        <v>100265</v>
      </c>
      <c r="AB159" s="25">
        <v>100265</v>
      </c>
      <c r="AC159" s="25">
        <v>100265</v>
      </c>
      <c r="AD159" s="25">
        <v>100265</v>
      </c>
      <c r="AE159" s="25">
        <v>100265</v>
      </c>
      <c r="AF159" s="25">
        <v>100265</v>
      </c>
      <c r="AG159" s="25">
        <v>100265</v>
      </c>
      <c r="AH159" s="25">
        <v>100265</v>
      </c>
      <c r="AI159" s="25">
        <v>100265</v>
      </c>
      <c r="AJ159" s="25">
        <v>100265</v>
      </c>
      <c r="AK159" s="25">
        <v>100265</v>
      </c>
      <c r="AL159" s="25">
        <v>100265</v>
      </c>
      <c r="AM159" s="25">
        <v>100265</v>
      </c>
      <c r="AN159" s="25">
        <v>100265</v>
      </c>
      <c r="AO159" s="25">
        <v>100265</v>
      </c>
      <c r="AP159" s="25">
        <v>100265</v>
      </c>
      <c r="AQ159" s="9">
        <f t="shared" si="30"/>
        <v>1203180</v>
      </c>
      <c r="AR159" s="9">
        <f t="shared" si="37"/>
        <v>401060</v>
      </c>
      <c r="AS159" s="26">
        <f t="shared" si="38"/>
        <v>0.60273972602739723</v>
      </c>
    </row>
    <row r="160" spans="1:48" s="9" customFormat="1" ht="16.5" x14ac:dyDescent="0.15">
      <c r="A160" s="9">
        <v>158</v>
      </c>
      <c r="B160" s="9" t="s">
        <v>34</v>
      </c>
      <c r="C160" s="15" t="s">
        <v>504</v>
      </c>
      <c r="D160" s="15" t="s">
        <v>505</v>
      </c>
      <c r="E160" s="9" t="s">
        <v>506</v>
      </c>
      <c r="F160" s="9" t="s">
        <v>37</v>
      </c>
      <c r="G160" s="9" t="s">
        <v>87</v>
      </c>
      <c r="H160" s="9" t="s">
        <v>46</v>
      </c>
      <c r="I160" s="9" t="s">
        <v>40</v>
      </c>
      <c r="J160" s="9" t="s">
        <v>47</v>
      </c>
      <c r="K160" s="9">
        <v>89.34</v>
      </c>
      <c r="L160" s="20">
        <v>43222</v>
      </c>
      <c r="M160" s="20">
        <v>44227</v>
      </c>
      <c r="N160" s="20">
        <v>44227</v>
      </c>
      <c r="O160" s="21">
        <f>R160*K160*8</f>
        <v>191366.28</v>
      </c>
      <c r="P160" s="20">
        <v>43222</v>
      </c>
      <c r="Q160" s="20">
        <v>43586</v>
      </c>
      <c r="R160" s="24">
        <v>267.75</v>
      </c>
      <c r="S160" s="25">
        <v>23920.785</v>
      </c>
      <c r="T160" s="25">
        <v>23920.785</v>
      </c>
      <c r="U160" s="25">
        <v>23920.785</v>
      </c>
      <c r="V160" s="25">
        <v>23920.785</v>
      </c>
      <c r="W160" s="25">
        <v>25117.047600000002</v>
      </c>
      <c r="X160" s="25">
        <v>25117.047600000002</v>
      </c>
      <c r="Y160" s="25">
        <v>25117.047600000002</v>
      </c>
      <c r="Z160" s="25">
        <v>25117.047600000002</v>
      </c>
      <c r="AA160" s="25">
        <v>25117.047600000002</v>
      </c>
      <c r="AB160" s="25">
        <v>25117.047600000002</v>
      </c>
      <c r="AC160" s="25">
        <v>25117.047600000002</v>
      </c>
      <c r="AD160" s="25">
        <v>25117.047600000002</v>
      </c>
      <c r="AE160" s="25">
        <v>23920.785</v>
      </c>
      <c r="AF160" s="25">
        <v>23920.785</v>
      </c>
      <c r="AG160" s="25">
        <v>23920.785</v>
      </c>
      <c r="AH160" s="25">
        <v>23920.785</v>
      </c>
      <c r="AI160" s="25">
        <v>25117.047600000002</v>
      </c>
      <c r="AJ160" s="25">
        <v>25117.047600000002</v>
      </c>
      <c r="AK160" s="25">
        <v>25117.047600000002</v>
      </c>
      <c r="AL160" s="25">
        <v>25117.047600000002</v>
      </c>
      <c r="AM160" s="25">
        <v>25117.047600000002</v>
      </c>
      <c r="AN160" s="25">
        <v>25117.047600000002</v>
      </c>
      <c r="AO160" s="25">
        <v>25117.047600000002</v>
      </c>
      <c r="AP160" s="25">
        <v>25117.047600000002</v>
      </c>
      <c r="AQ160" s="9">
        <f t="shared" si="30"/>
        <v>296619.52079999994</v>
      </c>
      <c r="AU160" s="9">
        <f>AH160*12</f>
        <v>287049.42</v>
      </c>
      <c r="AV160" s="26">
        <f>AU160/365/K160</f>
        <v>8.8027397260273954</v>
      </c>
    </row>
    <row r="161" spans="1:48" s="9" customFormat="1" ht="16.5" hidden="1" x14ac:dyDescent="0.15">
      <c r="A161" s="9">
        <v>159</v>
      </c>
      <c r="B161" s="9" t="s">
        <v>42</v>
      </c>
      <c r="C161" s="15" t="s">
        <v>507</v>
      </c>
      <c r="D161" s="15" t="s">
        <v>508</v>
      </c>
      <c r="E161" s="9" t="s">
        <v>509</v>
      </c>
      <c r="F161" s="9" t="s">
        <v>37</v>
      </c>
      <c r="G161" s="9" t="s">
        <v>87</v>
      </c>
      <c r="H161" s="9" t="s">
        <v>39</v>
      </c>
      <c r="I161" s="9" t="s">
        <v>40</v>
      </c>
      <c r="J161" s="9" t="s">
        <v>41</v>
      </c>
      <c r="K161" s="9">
        <v>67.14</v>
      </c>
      <c r="L161" s="20">
        <v>42637</v>
      </c>
      <c r="M161" s="20">
        <v>43639</v>
      </c>
      <c r="N161" s="20">
        <v>43639</v>
      </c>
      <c r="O161" s="21"/>
      <c r="P161" s="20">
        <v>43367</v>
      </c>
      <c r="Q161" s="20">
        <v>43639</v>
      </c>
      <c r="R161" s="24">
        <v>320.57</v>
      </c>
      <c r="S161" s="25">
        <v>21523.07</v>
      </c>
      <c r="T161" s="25">
        <v>21523.07</v>
      </c>
      <c r="U161" s="25">
        <v>21523.07</v>
      </c>
      <c r="V161" s="25">
        <v>21523.07</v>
      </c>
      <c r="W161" s="25">
        <v>21523.07</v>
      </c>
      <c r="X161" s="25">
        <v>16501.02</v>
      </c>
      <c r="Y161" s="25"/>
      <c r="Z161" s="25"/>
      <c r="AA161" s="25"/>
      <c r="AB161" s="25"/>
      <c r="AC161" s="25"/>
      <c r="AD161" s="25"/>
      <c r="AE161" s="25">
        <v>21523.07</v>
      </c>
      <c r="AF161" s="25">
        <v>21523.07</v>
      </c>
      <c r="AG161" s="25">
        <v>21523.07</v>
      </c>
      <c r="AH161" s="25">
        <v>21523.07</v>
      </c>
      <c r="AI161" s="25">
        <v>21523.07</v>
      </c>
      <c r="AJ161" s="25">
        <v>16501.02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9">
        <f t="shared" si="30"/>
        <v>124116.37000000001</v>
      </c>
    </row>
    <row r="162" spans="1:48" s="9" customFormat="1" ht="16.5" hidden="1" x14ac:dyDescent="0.15">
      <c r="A162" s="9">
        <v>160</v>
      </c>
      <c r="B162" s="9" t="s">
        <v>42</v>
      </c>
      <c r="C162" s="15" t="s">
        <v>510</v>
      </c>
      <c r="D162" s="15" t="s">
        <v>511</v>
      </c>
      <c r="E162" s="9" t="s">
        <v>512</v>
      </c>
      <c r="F162" s="9" t="s">
        <v>37</v>
      </c>
      <c r="G162" s="9" t="s">
        <v>87</v>
      </c>
      <c r="H162" s="9" t="s">
        <v>39</v>
      </c>
      <c r="I162" s="9" t="s">
        <v>40</v>
      </c>
      <c r="J162" s="9" t="s">
        <v>53</v>
      </c>
      <c r="K162" s="9">
        <v>163.99</v>
      </c>
      <c r="L162" s="20">
        <v>42637</v>
      </c>
      <c r="M162" s="20">
        <v>43639</v>
      </c>
      <c r="N162" s="20">
        <v>43639</v>
      </c>
      <c r="O162" s="21"/>
      <c r="P162" s="20">
        <v>43367</v>
      </c>
      <c r="Q162" s="20">
        <v>43639</v>
      </c>
      <c r="R162" s="24">
        <v>303.39999999999998</v>
      </c>
      <c r="S162" s="25">
        <v>49754.57</v>
      </c>
      <c r="T162" s="25">
        <v>49754.57</v>
      </c>
      <c r="U162" s="25">
        <v>49754.57</v>
      </c>
      <c r="V162" s="25">
        <v>49754.57</v>
      </c>
      <c r="W162" s="25">
        <v>49754.57</v>
      </c>
      <c r="X162" s="25">
        <v>38145.17</v>
      </c>
      <c r="Y162" s="25"/>
      <c r="Z162" s="25"/>
      <c r="AA162" s="25"/>
      <c r="AB162" s="25"/>
      <c r="AC162" s="25"/>
      <c r="AD162" s="25"/>
      <c r="AE162" s="25">
        <v>49754.57</v>
      </c>
      <c r="AF162" s="25">
        <v>49754.57</v>
      </c>
      <c r="AG162" s="25">
        <v>49754.57</v>
      </c>
      <c r="AH162" s="25">
        <v>49754.57</v>
      </c>
      <c r="AI162" s="25">
        <v>49754.57</v>
      </c>
      <c r="AJ162" s="25">
        <v>38145.17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9">
        <f t="shared" si="30"/>
        <v>286918.02</v>
      </c>
      <c r="AR162" s="9">
        <f>AE162*4</f>
        <v>199018.28</v>
      </c>
      <c r="AS162" s="26">
        <f>AR162/365/K162</f>
        <v>3.3249317741559579</v>
      </c>
    </row>
    <row r="163" spans="1:48" s="9" customFormat="1" ht="16.5" hidden="1" x14ac:dyDescent="0.15">
      <c r="A163" s="9">
        <v>161</v>
      </c>
      <c r="B163" s="16" t="s">
        <v>42</v>
      </c>
      <c r="C163" s="15" t="s">
        <v>513</v>
      </c>
      <c r="D163" s="15" t="s">
        <v>514</v>
      </c>
      <c r="E163" s="9" t="s">
        <v>515</v>
      </c>
      <c r="F163" s="9" t="s">
        <v>37</v>
      </c>
      <c r="G163" s="9" t="s">
        <v>87</v>
      </c>
      <c r="H163" s="9" t="s">
        <v>46</v>
      </c>
      <c r="I163" s="22" t="s">
        <v>102</v>
      </c>
      <c r="J163" s="9" t="s">
        <v>64</v>
      </c>
      <c r="K163" s="9">
        <v>226.1</v>
      </c>
      <c r="L163" s="20">
        <v>42637</v>
      </c>
      <c r="M163" s="20">
        <v>44309</v>
      </c>
      <c r="N163" s="20">
        <v>43616</v>
      </c>
      <c r="O163" s="21"/>
      <c r="P163" s="20">
        <v>43367</v>
      </c>
      <c r="Q163" s="20">
        <v>43731</v>
      </c>
      <c r="R163" s="24">
        <v>181.91</v>
      </c>
      <c r="S163" s="25">
        <v>41129.85</v>
      </c>
      <c r="T163" s="25">
        <v>41129.85</v>
      </c>
      <c r="U163" s="25">
        <v>41129.85</v>
      </c>
      <c r="V163" s="25">
        <v>41129.85</v>
      </c>
      <c r="W163" s="25">
        <v>41129.85</v>
      </c>
      <c r="X163" s="25"/>
      <c r="Y163" s="25"/>
      <c r="Z163" s="25"/>
      <c r="AA163" s="25"/>
      <c r="AB163" s="25"/>
      <c r="AC163" s="25"/>
      <c r="AD163" s="25"/>
      <c r="AE163" s="25">
        <v>41129.85</v>
      </c>
      <c r="AF163" s="25">
        <v>41129.85</v>
      </c>
      <c r="AG163" s="25">
        <v>41129.85</v>
      </c>
      <c r="AH163" s="25">
        <v>41129.85</v>
      </c>
      <c r="AI163" s="25">
        <v>41129.85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9">
        <f t="shared" si="30"/>
        <v>205649.25</v>
      </c>
    </row>
    <row r="164" spans="1:48" s="9" customFormat="1" ht="16.5" hidden="1" x14ac:dyDescent="0.15">
      <c r="A164" s="9">
        <v>162</v>
      </c>
      <c r="B164" s="9" t="s">
        <v>42</v>
      </c>
      <c r="C164" s="15" t="s">
        <v>516</v>
      </c>
      <c r="D164" s="15" t="s">
        <v>517</v>
      </c>
      <c r="E164" s="9" t="s">
        <v>518</v>
      </c>
      <c r="F164" s="9" t="s">
        <v>37</v>
      </c>
      <c r="G164" s="9" t="s">
        <v>87</v>
      </c>
      <c r="H164" s="9" t="s">
        <v>58</v>
      </c>
      <c r="I164" s="9" t="s">
        <v>40</v>
      </c>
      <c r="J164" s="9" t="s">
        <v>53</v>
      </c>
      <c r="K164" s="9">
        <v>246.41</v>
      </c>
      <c r="L164" s="20">
        <v>42637</v>
      </c>
      <c r="M164" s="20">
        <v>43639</v>
      </c>
      <c r="N164" s="20">
        <v>43639</v>
      </c>
      <c r="O164" s="21"/>
      <c r="P164" s="20">
        <v>43367</v>
      </c>
      <c r="Q164" s="20">
        <v>43639</v>
      </c>
      <c r="R164" s="24">
        <v>240.43</v>
      </c>
      <c r="S164" s="25">
        <v>59244.36</v>
      </c>
      <c r="T164" s="25">
        <v>59244.36</v>
      </c>
      <c r="U164" s="25">
        <v>59244.36</v>
      </c>
      <c r="V164" s="25">
        <v>59244.36</v>
      </c>
      <c r="W164" s="25">
        <v>59244.36</v>
      </c>
      <c r="X164" s="25">
        <v>45420.67</v>
      </c>
      <c r="Y164" s="25"/>
      <c r="Z164" s="25"/>
      <c r="AA164" s="25"/>
      <c r="AB164" s="25"/>
      <c r="AC164" s="25"/>
      <c r="AD164" s="25"/>
      <c r="AE164" s="25">
        <v>59244.36</v>
      </c>
      <c r="AF164" s="25">
        <v>59244.36</v>
      </c>
      <c r="AG164" s="25">
        <v>59244.36</v>
      </c>
      <c r="AH164" s="25">
        <v>59244.36</v>
      </c>
      <c r="AI164" s="25">
        <v>59244.36</v>
      </c>
      <c r="AJ164" s="25">
        <v>45420.67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9">
        <f t="shared" si="30"/>
        <v>341642.47</v>
      </c>
      <c r="AR164" s="9">
        <f>AE164*4</f>
        <v>236977.44</v>
      </c>
      <c r="AS164" s="26">
        <f>AR164/365/K164</f>
        <v>2.6348494796232806</v>
      </c>
    </row>
    <row r="165" spans="1:48" s="9" customFormat="1" ht="16.5" hidden="1" x14ac:dyDescent="0.15">
      <c r="A165" s="9">
        <v>163</v>
      </c>
      <c r="B165" s="9" t="s">
        <v>42</v>
      </c>
      <c r="C165" s="15" t="s">
        <v>519</v>
      </c>
      <c r="D165" s="15" t="s">
        <v>520</v>
      </c>
      <c r="E165" s="9" t="s">
        <v>521</v>
      </c>
      <c r="F165" s="9" t="s">
        <v>37</v>
      </c>
      <c r="G165" s="9" t="s">
        <v>87</v>
      </c>
      <c r="H165" s="9" t="s">
        <v>58</v>
      </c>
      <c r="I165" s="9" t="s">
        <v>40</v>
      </c>
      <c r="J165" s="9" t="s">
        <v>41</v>
      </c>
      <c r="K165" s="9">
        <v>224.61</v>
      </c>
      <c r="L165" s="20">
        <v>42917</v>
      </c>
      <c r="M165" s="20">
        <v>43639</v>
      </c>
      <c r="N165" s="20">
        <v>43639</v>
      </c>
      <c r="O165" s="21"/>
      <c r="P165" s="20">
        <v>43282</v>
      </c>
      <c r="Q165" s="20">
        <v>43639</v>
      </c>
      <c r="R165" s="24">
        <v>224.7</v>
      </c>
      <c r="S165" s="25">
        <v>50469.87</v>
      </c>
      <c r="T165" s="25">
        <v>50469.87</v>
      </c>
      <c r="U165" s="25">
        <v>50469.87</v>
      </c>
      <c r="V165" s="25">
        <v>50469.87</v>
      </c>
      <c r="W165" s="25">
        <v>50469.87</v>
      </c>
      <c r="X165" s="25">
        <v>38693.56</v>
      </c>
      <c r="Y165" s="25"/>
      <c r="Z165" s="25"/>
      <c r="AA165" s="25"/>
      <c r="AB165" s="25"/>
      <c r="AC165" s="25"/>
      <c r="AD165" s="25"/>
      <c r="AE165" s="25">
        <v>50469.87</v>
      </c>
      <c r="AF165" s="25">
        <v>50469.87</v>
      </c>
      <c r="AG165" s="25">
        <v>50469.87</v>
      </c>
      <c r="AH165" s="25">
        <v>50469.87</v>
      </c>
      <c r="AI165" s="25">
        <v>50469.87</v>
      </c>
      <c r="AJ165" s="25">
        <v>38693.56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9">
        <f t="shared" si="30"/>
        <v>291042.91000000003</v>
      </c>
    </row>
    <row r="166" spans="1:48" s="9" customFormat="1" ht="16.5" hidden="1" x14ac:dyDescent="0.15">
      <c r="A166" s="9">
        <v>164</v>
      </c>
      <c r="B166" s="9" t="s">
        <v>42</v>
      </c>
      <c r="C166" s="15" t="s">
        <v>522</v>
      </c>
      <c r="D166" s="15" t="s">
        <v>523</v>
      </c>
      <c r="E166" s="9" t="s">
        <v>524</v>
      </c>
      <c r="F166" s="9" t="s">
        <v>37</v>
      </c>
      <c r="G166" s="9" t="s">
        <v>87</v>
      </c>
      <c r="H166" s="9" t="s">
        <v>39</v>
      </c>
      <c r="I166" s="9" t="s">
        <v>102</v>
      </c>
      <c r="J166" s="9" t="s">
        <v>53</v>
      </c>
      <c r="K166" s="9">
        <v>130.51</v>
      </c>
      <c r="L166" s="20">
        <v>42637</v>
      </c>
      <c r="M166" s="20">
        <v>43639</v>
      </c>
      <c r="N166" s="20">
        <v>43639</v>
      </c>
      <c r="O166" s="21"/>
      <c r="P166" s="20">
        <v>43405</v>
      </c>
      <c r="Q166" s="20">
        <v>43639</v>
      </c>
      <c r="R166" s="24">
        <v>297.67</v>
      </c>
      <c r="S166" s="25">
        <v>38848.910000000003</v>
      </c>
      <c r="T166" s="25">
        <v>38848.910000000003</v>
      </c>
      <c r="U166" s="25">
        <v>38848.910000000003</v>
      </c>
      <c r="V166" s="25">
        <v>38848.910000000003</v>
      </c>
      <c r="W166" s="25">
        <v>38848.910000000003</v>
      </c>
      <c r="X166" s="25">
        <v>29784.17</v>
      </c>
      <c r="Y166" s="25"/>
      <c r="Z166" s="25"/>
      <c r="AA166" s="25"/>
      <c r="AB166" s="25"/>
      <c r="AC166" s="25"/>
      <c r="AD166" s="25"/>
      <c r="AE166" s="25">
        <v>38848.910000000003</v>
      </c>
      <c r="AF166" s="25">
        <v>38848.910000000003</v>
      </c>
      <c r="AG166" s="25">
        <v>38848.910000000003</v>
      </c>
      <c r="AH166" s="25">
        <v>38848.910000000003</v>
      </c>
      <c r="AI166" s="25">
        <v>38848.910000000003</v>
      </c>
      <c r="AJ166" s="25">
        <v>29784.17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9">
        <f t="shared" si="30"/>
        <v>224028.72000000003</v>
      </c>
      <c r="AR166" s="9">
        <f t="shared" ref="AR166:AR168" si="39">AE166*4</f>
        <v>155395.64000000001</v>
      </c>
      <c r="AS166" s="26">
        <f t="shared" ref="AS166:AS168" si="40">AR166/365/K166</f>
        <v>3.2621368435526383</v>
      </c>
    </row>
    <row r="167" spans="1:48" s="9" customFormat="1" ht="16.5" hidden="1" x14ac:dyDescent="0.15">
      <c r="A167" s="9">
        <v>165</v>
      </c>
      <c r="B167" s="9" t="s">
        <v>42</v>
      </c>
      <c r="C167" s="15" t="s">
        <v>525</v>
      </c>
      <c r="D167" s="15" t="s">
        <v>526</v>
      </c>
      <c r="E167" s="9" t="s">
        <v>527</v>
      </c>
      <c r="F167" s="9" t="s">
        <v>37</v>
      </c>
      <c r="G167" s="9" t="s">
        <v>87</v>
      </c>
      <c r="H167" s="9" t="s">
        <v>39</v>
      </c>
      <c r="I167" s="9" t="s">
        <v>102</v>
      </c>
      <c r="J167" s="9" t="s">
        <v>53</v>
      </c>
      <c r="K167" s="9">
        <v>53.92</v>
      </c>
      <c r="L167" s="20">
        <v>43405</v>
      </c>
      <c r="M167" s="20">
        <v>43639</v>
      </c>
      <c r="N167" s="20">
        <v>43639</v>
      </c>
      <c r="O167" s="21">
        <f>R167*K167*2</f>
        <v>37039.804800000005</v>
      </c>
      <c r="P167" s="20">
        <v>43367</v>
      </c>
      <c r="Q167" s="20">
        <v>43639</v>
      </c>
      <c r="R167" s="24">
        <v>343.47</v>
      </c>
      <c r="S167" s="25">
        <v>18519.900000000001</v>
      </c>
      <c r="T167" s="25">
        <v>18519.900000000001</v>
      </c>
      <c r="U167" s="25">
        <v>18519.900000000001</v>
      </c>
      <c r="V167" s="25">
        <v>18519.900000000001</v>
      </c>
      <c r="W167" s="25">
        <v>18519.900000000001</v>
      </c>
      <c r="X167" s="25">
        <v>14198.59</v>
      </c>
      <c r="Y167" s="25"/>
      <c r="Z167" s="25"/>
      <c r="AA167" s="25"/>
      <c r="AB167" s="25"/>
      <c r="AC167" s="25"/>
      <c r="AD167" s="25"/>
      <c r="AE167" s="25">
        <v>18519.900000000001</v>
      </c>
      <c r="AF167" s="25">
        <v>18519.900000000001</v>
      </c>
      <c r="AG167" s="25">
        <v>18519.900000000001</v>
      </c>
      <c r="AH167" s="25">
        <v>18519.900000000001</v>
      </c>
      <c r="AI167" s="25">
        <v>18519.900000000001</v>
      </c>
      <c r="AJ167" s="25">
        <v>14198.59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9">
        <f t="shared" si="30"/>
        <v>106798.09</v>
      </c>
      <c r="AR167" s="9">
        <f t="shared" si="39"/>
        <v>74079.600000000006</v>
      </c>
      <c r="AS167" s="26">
        <f t="shared" si="40"/>
        <v>3.764054306735499</v>
      </c>
    </row>
    <row r="168" spans="1:48" s="9" customFormat="1" ht="16.5" hidden="1" x14ac:dyDescent="0.15">
      <c r="A168" s="9">
        <v>166</v>
      </c>
      <c r="B168" s="9" t="s">
        <v>42</v>
      </c>
      <c r="C168" s="17" t="s">
        <v>528</v>
      </c>
      <c r="D168" s="15" t="s">
        <v>529</v>
      </c>
      <c r="E168" s="9" t="s">
        <v>530</v>
      </c>
      <c r="F168" s="9" t="s">
        <v>37</v>
      </c>
      <c r="G168" s="9" t="s">
        <v>87</v>
      </c>
      <c r="H168" s="9" t="s">
        <v>39</v>
      </c>
      <c r="I168" s="9" t="s">
        <v>102</v>
      </c>
      <c r="J168" s="9" t="s">
        <v>53</v>
      </c>
      <c r="K168" s="9">
        <v>100.33</v>
      </c>
      <c r="L168" s="20">
        <v>42637</v>
      </c>
      <c r="M168" s="20">
        <v>43639</v>
      </c>
      <c r="N168" s="20">
        <v>43639</v>
      </c>
      <c r="O168" s="21"/>
      <c r="P168" s="20">
        <v>43405</v>
      </c>
      <c r="Q168" s="20">
        <v>43639</v>
      </c>
      <c r="R168" s="24">
        <v>297.67</v>
      </c>
      <c r="S168" s="25">
        <v>29865.23</v>
      </c>
      <c r="T168" s="25">
        <v>29865.23</v>
      </c>
      <c r="U168" s="25">
        <v>29865.23</v>
      </c>
      <c r="V168" s="25">
        <v>29865.23</v>
      </c>
      <c r="W168" s="25">
        <v>29865.23</v>
      </c>
      <c r="X168" s="25">
        <v>22896.68</v>
      </c>
      <c r="Y168" s="25"/>
      <c r="Z168" s="25"/>
      <c r="AA168" s="25"/>
      <c r="AB168" s="25"/>
      <c r="AC168" s="25"/>
      <c r="AD168" s="25"/>
      <c r="AE168" s="25">
        <v>29865.23</v>
      </c>
      <c r="AF168" s="25">
        <v>29865.23</v>
      </c>
      <c r="AG168" s="25">
        <v>29865.23</v>
      </c>
      <c r="AH168" s="25">
        <v>29865.23</v>
      </c>
      <c r="AI168" s="25">
        <v>29865.23</v>
      </c>
      <c r="AJ168" s="25">
        <v>22896.68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9">
        <f t="shared" si="30"/>
        <v>172222.83</v>
      </c>
      <c r="AR168" s="9">
        <f t="shared" si="39"/>
        <v>119460.92</v>
      </c>
      <c r="AS168" s="26">
        <f t="shared" si="40"/>
        <v>3.2621368661499242</v>
      </c>
    </row>
    <row r="169" spans="1:48" s="9" customFormat="1" ht="16.5" x14ac:dyDescent="0.15">
      <c r="A169" s="9">
        <v>167</v>
      </c>
      <c r="B169" s="9" t="s">
        <v>34</v>
      </c>
      <c r="C169" s="15" t="s">
        <v>531</v>
      </c>
      <c r="D169" s="15" t="s">
        <v>532</v>
      </c>
      <c r="E169" s="9" t="s">
        <v>533</v>
      </c>
      <c r="F169" s="9" t="s">
        <v>37</v>
      </c>
      <c r="G169" s="9" t="s">
        <v>87</v>
      </c>
      <c r="H169" s="9" t="s">
        <v>39</v>
      </c>
      <c r="I169" s="9" t="s">
        <v>102</v>
      </c>
      <c r="J169" s="9" t="s">
        <v>47</v>
      </c>
      <c r="K169" s="9">
        <v>101.66</v>
      </c>
      <c r="L169" s="20">
        <v>43313</v>
      </c>
      <c r="M169" s="20">
        <v>43677</v>
      </c>
      <c r="N169" s="20">
        <v>43677</v>
      </c>
      <c r="O169" s="21">
        <f>R169*K169*5</f>
        <v>116934.41500000001</v>
      </c>
      <c r="P169" s="20">
        <v>43313</v>
      </c>
      <c r="Q169" s="20">
        <v>43677</v>
      </c>
      <c r="R169" s="24">
        <v>230.05</v>
      </c>
      <c r="S169" s="25">
        <v>23386.883000000002</v>
      </c>
      <c r="T169" s="25">
        <v>23386.883000000002</v>
      </c>
      <c r="U169" s="25">
        <v>23386.883000000002</v>
      </c>
      <c r="V169" s="25">
        <v>23386.883000000002</v>
      </c>
      <c r="W169" s="25">
        <v>23386.883000000002</v>
      </c>
      <c r="X169" s="25">
        <v>23386.883000000002</v>
      </c>
      <c r="Y169" s="25">
        <v>23386.883000000002</v>
      </c>
      <c r="Z169" s="25"/>
      <c r="AA169" s="25"/>
      <c r="AB169" s="25"/>
      <c r="AC169" s="25"/>
      <c r="AD169" s="25"/>
      <c r="AE169" s="25">
        <v>11686.883</v>
      </c>
      <c r="AF169" s="25">
        <v>11686.883</v>
      </c>
      <c r="AG169" s="25">
        <v>11686.883</v>
      </c>
      <c r="AH169" s="25">
        <v>11693.441500000001</v>
      </c>
      <c r="AI169" s="25">
        <v>23386.883000000002</v>
      </c>
      <c r="AJ169" s="25">
        <v>11693.441500000001</v>
      </c>
      <c r="AK169" s="25">
        <v>11693.441500000001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9">
        <f t="shared" si="30"/>
        <v>93527.856499999994</v>
      </c>
      <c r="AU169" s="9">
        <f>AH169*12</f>
        <v>140321.29800000001</v>
      </c>
      <c r="AV169" s="26">
        <f>AU169/365/K169</f>
        <v>3.781643835616439</v>
      </c>
    </row>
    <row r="170" spans="1:48" s="9" customFormat="1" ht="16.5" hidden="1" x14ac:dyDescent="0.15">
      <c r="A170" s="9">
        <v>168</v>
      </c>
      <c r="B170" s="9" t="s">
        <v>34</v>
      </c>
      <c r="C170" s="15" t="s">
        <v>534</v>
      </c>
      <c r="D170" s="15" t="s">
        <v>535</v>
      </c>
      <c r="E170" s="9" t="s">
        <v>536</v>
      </c>
      <c r="F170" s="9" t="s">
        <v>537</v>
      </c>
      <c r="G170" s="9" t="s">
        <v>359</v>
      </c>
      <c r="H170" s="9" t="s">
        <v>39</v>
      </c>
      <c r="I170" s="9" t="s">
        <v>40</v>
      </c>
      <c r="J170" s="9" t="s">
        <v>41</v>
      </c>
      <c r="K170" s="9">
        <v>2298.14</v>
      </c>
      <c r="L170" s="20">
        <v>42637</v>
      </c>
      <c r="M170" s="20">
        <v>46288</v>
      </c>
      <c r="N170" s="20">
        <v>46288</v>
      </c>
      <c r="O170" s="21"/>
      <c r="P170" s="20">
        <v>43367</v>
      </c>
      <c r="Q170" s="20">
        <v>43731</v>
      </c>
      <c r="R170" s="24">
        <v>52</v>
      </c>
      <c r="S170" s="25">
        <v>119503.28</v>
      </c>
      <c r="T170" s="25">
        <v>119503.28</v>
      </c>
      <c r="U170" s="25">
        <v>119503.28</v>
      </c>
      <c r="V170" s="25">
        <v>119503.28</v>
      </c>
      <c r="W170" s="25">
        <v>119503.28</v>
      </c>
      <c r="X170" s="25">
        <v>119503.28</v>
      </c>
      <c r="Y170" s="25">
        <v>119503.28</v>
      </c>
      <c r="Z170" s="25">
        <v>119503.28</v>
      </c>
      <c r="AA170" s="25">
        <v>119503.28</v>
      </c>
      <c r="AB170" s="25">
        <v>119503.28</v>
      </c>
      <c r="AC170" s="25">
        <v>119503.28</v>
      </c>
      <c r="AD170" s="25">
        <v>119503.28</v>
      </c>
      <c r="AE170" s="25">
        <v>119503.28</v>
      </c>
      <c r="AF170" s="25">
        <v>119503.28</v>
      </c>
      <c r="AG170" s="25">
        <v>119503.28</v>
      </c>
      <c r="AH170" s="25">
        <v>119503.28</v>
      </c>
      <c r="AI170" s="25">
        <v>119503.28</v>
      </c>
      <c r="AJ170" s="25">
        <v>119503.28</v>
      </c>
      <c r="AK170" s="25">
        <v>119503.28</v>
      </c>
      <c r="AL170" s="25">
        <v>119503.28</v>
      </c>
      <c r="AM170" s="25">
        <v>119503.28</v>
      </c>
      <c r="AN170" s="25">
        <v>119503.28</v>
      </c>
      <c r="AO170" s="25">
        <v>119503.28</v>
      </c>
      <c r="AP170" s="25">
        <v>119503.28</v>
      </c>
      <c r="AQ170" s="9">
        <f t="shared" si="30"/>
        <v>1434039.36</v>
      </c>
    </row>
    <row r="171" spans="1:48" s="9" customFormat="1" ht="16.5" x14ac:dyDescent="0.15">
      <c r="A171" s="9">
        <v>169</v>
      </c>
      <c r="B171" s="9" t="s">
        <v>42</v>
      </c>
      <c r="C171" s="15" t="s">
        <v>538</v>
      </c>
      <c r="D171" s="15" t="s">
        <v>539</v>
      </c>
      <c r="E171" s="9" t="s">
        <v>540</v>
      </c>
      <c r="F171" s="9" t="s">
        <v>37</v>
      </c>
      <c r="G171" s="9" t="s">
        <v>87</v>
      </c>
      <c r="H171" s="9" t="s">
        <v>46</v>
      </c>
      <c r="I171" s="9" t="s">
        <v>40</v>
      </c>
      <c r="J171" s="9" t="s">
        <v>47</v>
      </c>
      <c r="K171" s="9">
        <v>159.19999999999999</v>
      </c>
      <c r="L171" s="20">
        <v>42637</v>
      </c>
      <c r="M171" s="20">
        <v>43639</v>
      </c>
      <c r="N171" s="20">
        <v>43639</v>
      </c>
      <c r="O171" s="21"/>
      <c r="P171" s="20">
        <v>43367</v>
      </c>
      <c r="Q171" s="20">
        <v>43639</v>
      </c>
      <c r="R171" s="24">
        <v>198.45</v>
      </c>
      <c r="S171" s="25">
        <v>31593.24</v>
      </c>
      <c r="T171" s="25">
        <v>31593.24</v>
      </c>
      <c r="U171" s="25">
        <v>31593.24</v>
      </c>
      <c r="V171" s="25">
        <v>31593.24</v>
      </c>
      <c r="W171" s="25">
        <v>31593.24</v>
      </c>
      <c r="X171" s="25">
        <v>24221.48</v>
      </c>
      <c r="Y171" s="25"/>
      <c r="Z171" s="25"/>
      <c r="AA171" s="25"/>
      <c r="AB171" s="25"/>
      <c r="AC171" s="25"/>
      <c r="AD171" s="25"/>
      <c r="AE171" s="25">
        <v>31593.24</v>
      </c>
      <c r="AF171" s="25">
        <v>31593.24</v>
      </c>
      <c r="AG171" s="25">
        <v>31593.24</v>
      </c>
      <c r="AH171" s="25">
        <v>31593.24</v>
      </c>
      <c r="AI171" s="25">
        <v>31593.24</v>
      </c>
      <c r="AJ171" s="25">
        <v>24221.48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  <c r="AQ171" s="9">
        <f t="shared" si="30"/>
        <v>182187.68000000002</v>
      </c>
      <c r="AU171" s="9">
        <f t="shared" ref="AU171:AU172" si="41">AH171*12</f>
        <v>379118.88</v>
      </c>
      <c r="AV171" s="26">
        <f t="shared" ref="AV171:AV172" si="42">AU171/365/K171</f>
        <v>6.5243835616438357</v>
      </c>
    </row>
    <row r="172" spans="1:48" s="9" customFormat="1" ht="16.5" x14ac:dyDescent="0.15">
      <c r="A172" s="9">
        <v>170</v>
      </c>
      <c r="B172" s="9" t="s">
        <v>34</v>
      </c>
      <c r="C172" s="15" t="s">
        <v>541</v>
      </c>
      <c r="D172" s="15" t="s">
        <v>542</v>
      </c>
      <c r="E172" s="9" t="s">
        <v>543</v>
      </c>
      <c r="F172" s="9" t="s">
        <v>37</v>
      </c>
      <c r="G172" s="9" t="s">
        <v>87</v>
      </c>
      <c r="H172" s="9" t="s">
        <v>46</v>
      </c>
      <c r="I172" s="9" t="s">
        <v>40</v>
      </c>
      <c r="J172" s="9" t="s">
        <v>47</v>
      </c>
      <c r="K172" s="9">
        <v>61.11</v>
      </c>
      <c r="L172" s="20">
        <v>43191</v>
      </c>
      <c r="M172" s="20">
        <v>43921</v>
      </c>
      <c r="N172" s="20">
        <v>43921</v>
      </c>
      <c r="O172" s="21">
        <f>R172*K172*9</f>
        <v>131667.606</v>
      </c>
      <c r="P172" s="20">
        <v>43556</v>
      </c>
      <c r="Q172" s="20">
        <v>43921</v>
      </c>
      <c r="R172" s="24">
        <v>239.4</v>
      </c>
      <c r="S172" s="25">
        <v>13933.08</v>
      </c>
      <c r="T172" s="25">
        <v>13933.08</v>
      </c>
      <c r="U172" s="25">
        <v>13933.08</v>
      </c>
      <c r="V172" s="25">
        <v>14629.734</v>
      </c>
      <c r="W172" s="25">
        <v>14629.734</v>
      </c>
      <c r="X172" s="25">
        <v>14629.734</v>
      </c>
      <c r="Y172" s="25">
        <v>14629.734</v>
      </c>
      <c r="Z172" s="25">
        <v>14629.734</v>
      </c>
      <c r="AA172" s="25">
        <v>14629.734</v>
      </c>
      <c r="AB172" s="25">
        <v>14629.734</v>
      </c>
      <c r="AC172" s="25">
        <v>14629.734</v>
      </c>
      <c r="AD172" s="25">
        <v>14629.734</v>
      </c>
      <c r="AE172" s="25">
        <v>9288.7199999999993</v>
      </c>
      <c r="AF172" s="25">
        <v>9288.7199999999993</v>
      </c>
      <c r="AG172" s="25">
        <v>9288.7199999999993</v>
      </c>
      <c r="AH172" s="25">
        <v>9985.3739999999998</v>
      </c>
      <c r="AI172" s="25">
        <v>9985.3739999999998</v>
      </c>
      <c r="AJ172" s="25">
        <v>9985.3739999999998</v>
      </c>
      <c r="AK172" s="25">
        <v>9753.1560000000009</v>
      </c>
      <c r="AL172" s="25">
        <v>9753.1560000000009</v>
      </c>
      <c r="AM172" s="25">
        <v>9753.1560000000009</v>
      </c>
      <c r="AN172" s="25">
        <v>14629.734</v>
      </c>
      <c r="AO172" s="25">
        <v>14629.734</v>
      </c>
      <c r="AP172" s="25">
        <v>14629.734</v>
      </c>
      <c r="AQ172" s="9">
        <f t="shared" si="30"/>
        <v>130970.95199999999</v>
      </c>
      <c r="AU172" s="9">
        <f t="shared" si="41"/>
        <v>119824.488</v>
      </c>
      <c r="AV172" s="26">
        <f t="shared" si="42"/>
        <v>5.3720547945205475</v>
      </c>
    </row>
    <row r="173" spans="1:48" s="9" customFormat="1" ht="16.5" hidden="1" x14ac:dyDescent="0.15">
      <c r="A173" s="9">
        <v>171</v>
      </c>
      <c r="B173" s="9" t="s">
        <v>42</v>
      </c>
      <c r="C173" s="15" t="s">
        <v>544</v>
      </c>
      <c r="D173" s="17" t="s">
        <v>545</v>
      </c>
      <c r="E173" s="9" t="s">
        <v>546</v>
      </c>
      <c r="F173" s="9" t="s">
        <v>37</v>
      </c>
      <c r="G173" s="9" t="s">
        <v>87</v>
      </c>
      <c r="H173" s="9" t="s">
        <v>39</v>
      </c>
      <c r="I173" s="9" t="s">
        <v>40</v>
      </c>
      <c r="J173" s="9" t="s">
        <v>41</v>
      </c>
      <c r="K173" s="9">
        <v>185.35</v>
      </c>
      <c r="L173" s="20">
        <v>42637</v>
      </c>
      <c r="M173" s="20">
        <v>43639</v>
      </c>
      <c r="N173" s="20">
        <v>43639</v>
      </c>
      <c r="O173" s="21"/>
      <c r="P173" s="20">
        <v>43367</v>
      </c>
      <c r="Q173" s="20">
        <v>43639</v>
      </c>
      <c r="R173" s="24">
        <v>228.98</v>
      </c>
      <c r="S173" s="25">
        <v>42441.440000000002</v>
      </c>
      <c r="T173" s="25">
        <v>42441.440000000002</v>
      </c>
      <c r="U173" s="25">
        <v>42441.440000000002</v>
      </c>
      <c r="V173" s="25">
        <v>42441.440000000002</v>
      </c>
      <c r="W173" s="25">
        <v>42441.440000000002</v>
      </c>
      <c r="X173" s="25">
        <v>32538.44</v>
      </c>
      <c r="Y173" s="25"/>
      <c r="Z173" s="25"/>
      <c r="AA173" s="25"/>
      <c r="AB173" s="25"/>
      <c r="AC173" s="25"/>
      <c r="AD173" s="25"/>
      <c r="AE173" s="25">
        <v>42441.440000000002</v>
      </c>
      <c r="AF173" s="25">
        <v>42441.440000000002</v>
      </c>
      <c r="AG173" s="25">
        <v>42441.440000000002</v>
      </c>
      <c r="AH173" s="25">
        <v>42441.440000000002</v>
      </c>
      <c r="AI173" s="25">
        <v>42441.440000000002</v>
      </c>
      <c r="AJ173" s="25">
        <v>32538.44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  <c r="AQ173" s="9">
        <f t="shared" si="30"/>
        <v>244745.64</v>
      </c>
    </row>
    <row r="174" spans="1:48" s="9" customFormat="1" ht="16.5" x14ac:dyDescent="0.15">
      <c r="A174" s="9">
        <v>172</v>
      </c>
      <c r="B174" s="9" t="s">
        <v>42</v>
      </c>
      <c r="C174" s="15" t="s">
        <v>547</v>
      </c>
      <c r="D174" s="15" t="s">
        <v>548</v>
      </c>
      <c r="E174" s="9" t="s">
        <v>549</v>
      </c>
      <c r="F174" s="9" t="s">
        <v>37</v>
      </c>
      <c r="G174" s="9" t="s">
        <v>87</v>
      </c>
      <c r="H174" s="9" t="s">
        <v>46</v>
      </c>
      <c r="I174" s="9" t="s">
        <v>40</v>
      </c>
      <c r="J174" s="9" t="s">
        <v>47</v>
      </c>
      <c r="K174" s="9">
        <v>162.34</v>
      </c>
      <c r="L174" s="20">
        <v>42735</v>
      </c>
      <c r="M174" s="20">
        <v>43639</v>
      </c>
      <c r="N174" s="20">
        <v>43639</v>
      </c>
      <c r="O174" s="21"/>
      <c r="P174" s="20">
        <v>43367</v>
      </c>
      <c r="Q174" s="20">
        <v>43639</v>
      </c>
      <c r="R174" s="24">
        <v>181.91</v>
      </c>
      <c r="S174" s="25">
        <v>29531.27</v>
      </c>
      <c r="T174" s="25">
        <v>29531.27</v>
      </c>
      <c r="U174" s="25">
        <v>29531.27</v>
      </c>
      <c r="V174" s="25">
        <v>29531.27</v>
      </c>
      <c r="W174" s="25">
        <v>29531.27</v>
      </c>
      <c r="X174" s="25">
        <v>22640.639999999999</v>
      </c>
      <c r="Y174" s="25"/>
      <c r="Z174" s="25"/>
      <c r="AA174" s="25"/>
      <c r="AB174" s="25"/>
      <c r="AC174" s="25"/>
      <c r="AD174" s="25"/>
      <c r="AE174" s="25">
        <v>19687.513533333298</v>
      </c>
      <c r="AF174" s="25">
        <v>19687.513533333298</v>
      </c>
      <c r="AG174" s="25">
        <v>19687.513533333298</v>
      </c>
      <c r="AH174" s="25">
        <v>19687.513533333298</v>
      </c>
      <c r="AI174" s="25">
        <v>19687.513533333298</v>
      </c>
      <c r="AJ174" s="25">
        <v>12796.883533333301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  <c r="AQ174" s="9">
        <f t="shared" si="30"/>
        <v>111234.45119999979</v>
      </c>
      <c r="AU174" s="9">
        <f>AH174*12</f>
        <v>236250.16239999956</v>
      </c>
      <c r="AV174" s="26">
        <f>AU174/365/K174</f>
        <v>3.9870686146612568</v>
      </c>
    </row>
    <row r="175" spans="1:48" s="9" customFormat="1" ht="16.5" hidden="1" x14ac:dyDescent="0.15">
      <c r="A175" s="9">
        <v>173</v>
      </c>
      <c r="B175" s="9" t="s">
        <v>42</v>
      </c>
      <c r="C175" s="15" t="s">
        <v>417</v>
      </c>
      <c r="D175" s="15" t="s">
        <v>550</v>
      </c>
      <c r="E175" s="9" t="s">
        <v>551</v>
      </c>
      <c r="F175" s="9" t="s">
        <v>37</v>
      </c>
      <c r="G175" s="9" t="s">
        <v>87</v>
      </c>
      <c r="H175" s="9" t="s">
        <v>39</v>
      </c>
      <c r="I175" s="9" t="s">
        <v>40</v>
      </c>
      <c r="J175" s="9" t="s">
        <v>53</v>
      </c>
      <c r="K175" s="9">
        <v>86.69</v>
      </c>
      <c r="L175" s="20">
        <v>42637</v>
      </c>
      <c r="M175" s="20">
        <v>43639</v>
      </c>
      <c r="N175" s="20">
        <v>43639</v>
      </c>
      <c r="O175" s="21"/>
      <c r="P175" s="20">
        <v>43367</v>
      </c>
      <c r="Q175" s="20">
        <v>43639</v>
      </c>
      <c r="R175" s="24">
        <v>297.67</v>
      </c>
      <c r="S175" s="25">
        <v>25805.01</v>
      </c>
      <c r="T175" s="25">
        <v>25805.01</v>
      </c>
      <c r="U175" s="25">
        <v>25805.01</v>
      </c>
      <c r="V175" s="25">
        <v>25805.01</v>
      </c>
      <c r="W175" s="25">
        <v>25805.01</v>
      </c>
      <c r="X175" s="25">
        <v>19783.84</v>
      </c>
      <c r="Y175" s="25"/>
      <c r="Z175" s="25"/>
      <c r="AA175" s="25"/>
      <c r="AB175" s="25"/>
      <c r="AC175" s="25"/>
      <c r="AD175" s="25"/>
      <c r="AE175" s="25">
        <v>25805.01</v>
      </c>
      <c r="AF175" s="25">
        <v>25805.01</v>
      </c>
      <c r="AG175" s="25">
        <v>25805.01</v>
      </c>
      <c r="AH175" s="25">
        <v>25805.01</v>
      </c>
      <c r="AI175" s="25">
        <v>25805.01</v>
      </c>
      <c r="AJ175" s="25">
        <v>19783.84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  <c r="AQ175" s="9">
        <f t="shared" si="30"/>
        <v>148808.88999999998</v>
      </c>
      <c r="AR175" s="9">
        <f>AE175*4</f>
        <v>103220.04</v>
      </c>
      <c r="AS175" s="26">
        <f>AR175/365/K175</f>
        <v>3.262136695547194</v>
      </c>
    </row>
    <row r="176" spans="1:48" s="9" customFormat="1" ht="16.5" x14ac:dyDescent="0.15">
      <c r="A176" s="9">
        <v>174</v>
      </c>
      <c r="B176" s="16" t="s">
        <v>42</v>
      </c>
      <c r="C176" s="15" t="s">
        <v>552</v>
      </c>
      <c r="D176" s="15" t="s">
        <v>553</v>
      </c>
      <c r="E176" s="9" t="s">
        <v>554</v>
      </c>
      <c r="F176" s="9" t="s">
        <v>37</v>
      </c>
      <c r="G176" s="9" t="s">
        <v>87</v>
      </c>
      <c r="H176" s="9" t="s">
        <v>46</v>
      </c>
      <c r="I176" s="9" t="s">
        <v>40</v>
      </c>
      <c r="J176" s="9" t="s">
        <v>47</v>
      </c>
      <c r="K176" s="9">
        <v>79.87</v>
      </c>
      <c r="L176" s="20">
        <v>42735</v>
      </c>
      <c r="M176" s="20">
        <v>43639</v>
      </c>
      <c r="N176" s="20">
        <v>43555</v>
      </c>
      <c r="O176" s="21"/>
      <c r="P176" s="20">
        <v>43367</v>
      </c>
      <c r="Q176" s="20">
        <v>43639</v>
      </c>
      <c r="R176" s="24">
        <v>231.53</v>
      </c>
      <c r="S176" s="25">
        <v>12328.2007333333</v>
      </c>
      <c r="T176" s="25">
        <v>12328.2007333333</v>
      </c>
      <c r="U176" s="25">
        <v>12328.2007333333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>
        <v>6164.1003666666702</v>
      </c>
      <c r="AF176" s="25">
        <v>6164.1003666666702</v>
      </c>
      <c r="AG176" s="25">
        <v>6164.1003666666702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  <c r="AQ176" s="9">
        <f t="shared" si="30"/>
        <v>18492.301100000012</v>
      </c>
      <c r="AU176" s="9">
        <f>AG176*12</f>
        <v>73969.204400000046</v>
      </c>
      <c r="AV176" s="26">
        <f t="shared" ref="AV176:AV177" si="43">AU176/365/K176</f>
        <v>2.537315068493152</v>
      </c>
    </row>
    <row r="177" spans="1:48" s="9" customFormat="1" ht="16.5" x14ac:dyDescent="0.15">
      <c r="A177" s="9">
        <v>175</v>
      </c>
      <c r="B177" s="9" t="s">
        <v>34</v>
      </c>
      <c r="C177" s="15" t="s">
        <v>555</v>
      </c>
      <c r="D177" s="15" t="s">
        <v>556</v>
      </c>
      <c r="E177" s="9" t="s">
        <v>557</v>
      </c>
      <c r="F177" s="9" t="s">
        <v>37</v>
      </c>
      <c r="G177" s="9" t="s">
        <v>87</v>
      </c>
      <c r="H177" s="9" t="s">
        <v>46</v>
      </c>
      <c r="I177" s="22" t="s">
        <v>40</v>
      </c>
      <c r="J177" s="9" t="s">
        <v>47</v>
      </c>
      <c r="K177" s="9">
        <v>87.04</v>
      </c>
      <c r="L177" s="20">
        <v>43282</v>
      </c>
      <c r="M177" s="20">
        <v>44165</v>
      </c>
      <c r="N177" s="20">
        <v>44165</v>
      </c>
      <c r="O177" s="21">
        <f>R177*K177*6</f>
        <v>104186.88</v>
      </c>
      <c r="P177" s="20">
        <v>43466</v>
      </c>
      <c r="Q177" s="20">
        <v>43830</v>
      </c>
      <c r="R177" s="24">
        <v>199.5</v>
      </c>
      <c r="S177" s="25">
        <v>17364.48</v>
      </c>
      <c r="T177" s="25">
        <v>17364.48</v>
      </c>
      <c r="U177" s="25">
        <v>17364.48</v>
      </c>
      <c r="V177" s="25">
        <v>17364.48</v>
      </c>
      <c r="W177" s="25">
        <v>17364.48</v>
      </c>
      <c r="X177" s="25">
        <v>17364.48</v>
      </c>
      <c r="Y177" s="25">
        <v>17364.48</v>
      </c>
      <c r="Z177" s="25">
        <v>17364.48</v>
      </c>
      <c r="AA177" s="25">
        <v>17364.48</v>
      </c>
      <c r="AB177" s="25">
        <v>17364.48</v>
      </c>
      <c r="AC177" s="25">
        <v>17364.48</v>
      </c>
      <c r="AD177" s="25">
        <v>17364.48</v>
      </c>
      <c r="AE177" s="25">
        <v>17364.48</v>
      </c>
      <c r="AF177" s="25">
        <v>17364.48</v>
      </c>
      <c r="AG177" s="25">
        <v>17364.48</v>
      </c>
      <c r="AH177" s="25">
        <v>17364.48</v>
      </c>
      <c r="AI177" s="25">
        <v>17364.48</v>
      </c>
      <c r="AJ177" s="25">
        <v>17364.48</v>
      </c>
      <c r="AK177" s="25">
        <v>11576.32</v>
      </c>
      <c r="AL177" s="25">
        <v>11576.32</v>
      </c>
      <c r="AM177" s="25">
        <v>11576.32</v>
      </c>
      <c r="AN177" s="25">
        <v>17364.48</v>
      </c>
      <c r="AO177" s="25">
        <v>17364.48</v>
      </c>
      <c r="AP177" s="25">
        <v>17364.48</v>
      </c>
      <c r="AQ177" s="9">
        <f t="shared" si="30"/>
        <v>191009.28000000003</v>
      </c>
      <c r="AU177" s="9">
        <f t="shared" ref="AU177" si="44">AH177*12</f>
        <v>208373.76000000001</v>
      </c>
      <c r="AV177" s="26">
        <f t="shared" si="43"/>
        <v>6.558904109589041</v>
      </c>
    </row>
    <row r="178" spans="1:48" s="9" customFormat="1" ht="16.5" hidden="1" x14ac:dyDescent="0.15">
      <c r="A178" s="9">
        <v>176</v>
      </c>
      <c r="B178" s="9" t="s">
        <v>42</v>
      </c>
      <c r="C178" s="15" t="s">
        <v>558</v>
      </c>
      <c r="D178" s="15" t="s">
        <v>559</v>
      </c>
      <c r="E178" s="9" t="s">
        <v>560</v>
      </c>
      <c r="F178" s="9" t="s">
        <v>37</v>
      </c>
      <c r="G178" s="9" t="s">
        <v>87</v>
      </c>
      <c r="H178" s="9" t="s">
        <v>179</v>
      </c>
      <c r="I178" s="9" t="s">
        <v>40</v>
      </c>
      <c r="J178" s="9" t="s">
        <v>41</v>
      </c>
      <c r="K178" s="9">
        <v>108.13</v>
      </c>
      <c r="L178" s="20">
        <v>43374</v>
      </c>
      <c r="M178" s="20">
        <v>43639</v>
      </c>
      <c r="N178" s="20">
        <v>43639</v>
      </c>
      <c r="O178" s="21">
        <f>R178*K178*3</f>
        <v>83562.864000000001</v>
      </c>
      <c r="P178" s="20">
        <v>43367</v>
      </c>
      <c r="Q178" s="20">
        <v>43639</v>
      </c>
      <c r="R178" s="24">
        <v>257.60000000000002</v>
      </c>
      <c r="S178" s="25">
        <v>27854.29</v>
      </c>
      <c r="T178" s="25">
        <v>27854.29</v>
      </c>
      <c r="U178" s="25">
        <v>27854.29</v>
      </c>
      <c r="V178" s="25">
        <v>27854.29</v>
      </c>
      <c r="W178" s="25">
        <v>27854.29</v>
      </c>
      <c r="X178" s="25">
        <v>21354.95</v>
      </c>
      <c r="Y178" s="25"/>
      <c r="Z178" s="25"/>
      <c r="AA178" s="25"/>
      <c r="AB178" s="25"/>
      <c r="AC178" s="25"/>
      <c r="AD178" s="25"/>
      <c r="AE178" s="25">
        <v>27854.29</v>
      </c>
      <c r="AF178" s="25">
        <v>27854.29</v>
      </c>
      <c r="AG178" s="25">
        <v>27854.29</v>
      </c>
      <c r="AH178" s="25">
        <v>27854.29</v>
      </c>
      <c r="AI178" s="25">
        <v>27854.29</v>
      </c>
      <c r="AJ178" s="25">
        <v>21354.95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  <c r="AQ178" s="9">
        <f t="shared" si="30"/>
        <v>160626.40000000002</v>
      </c>
    </row>
    <row r="179" spans="1:48" s="9" customFormat="1" ht="16.5" hidden="1" x14ac:dyDescent="0.15">
      <c r="A179" s="9">
        <v>177</v>
      </c>
      <c r="B179" s="16" t="s">
        <v>42</v>
      </c>
      <c r="C179" s="15" t="s">
        <v>561</v>
      </c>
      <c r="D179" s="15" t="s">
        <v>562</v>
      </c>
      <c r="E179" s="9" t="s">
        <v>563</v>
      </c>
      <c r="F179" s="9" t="s">
        <v>37</v>
      </c>
      <c r="G179" s="9" t="s">
        <v>87</v>
      </c>
      <c r="H179" s="9" t="s">
        <v>58</v>
      </c>
      <c r="I179" s="9" t="s">
        <v>40</v>
      </c>
      <c r="J179" s="9" t="s">
        <v>53</v>
      </c>
      <c r="K179" s="9">
        <v>179.47</v>
      </c>
      <c r="L179" s="20">
        <v>42917</v>
      </c>
      <c r="M179" s="20">
        <v>43639</v>
      </c>
      <c r="N179" s="20">
        <v>43585</v>
      </c>
      <c r="O179" s="21"/>
      <c r="P179" s="20">
        <v>43282</v>
      </c>
      <c r="Q179" s="20">
        <v>43639</v>
      </c>
      <c r="R179" s="24">
        <v>256.8</v>
      </c>
      <c r="S179" s="25">
        <v>46087.9</v>
      </c>
      <c r="T179" s="25">
        <v>46087.9</v>
      </c>
      <c r="U179" s="25">
        <v>46087.9</v>
      </c>
      <c r="V179" s="25">
        <v>46087.9</v>
      </c>
      <c r="W179" s="25"/>
      <c r="X179" s="25"/>
      <c r="Y179" s="25"/>
      <c r="Z179" s="25"/>
      <c r="AA179" s="25"/>
      <c r="AB179" s="25"/>
      <c r="AC179" s="25"/>
      <c r="AD179" s="25"/>
      <c r="AE179" s="25">
        <v>46087.9</v>
      </c>
      <c r="AF179" s="25">
        <v>46087.9</v>
      </c>
      <c r="AG179" s="25">
        <v>46087.9</v>
      </c>
      <c r="AH179" s="25">
        <v>46087.9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  <c r="AQ179" s="9">
        <f t="shared" ref="AQ179:AQ242" si="45">SUM(AE179:AP179)</f>
        <v>184351.6</v>
      </c>
      <c r="AR179" s="9">
        <f t="shared" ref="AR179:AR180" si="46">AE179*4</f>
        <v>184351.6</v>
      </c>
      <c r="AS179" s="26">
        <f t="shared" ref="AS179:AS180" si="47">AR179/365/K179</f>
        <v>2.8142468195928498</v>
      </c>
    </row>
    <row r="180" spans="1:48" s="9" customFormat="1" ht="16.5" hidden="1" x14ac:dyDescent="0.15">
      <c r="A180" s="9">
        <v>178</v>
      </c>
      <c r="B180" s="9" t="s">
        <v>34</v>
      </c>
      <c r="C180" s="15" t="s">
        <v>564</v>
      </c>
      <c r="D180" s="15" t="s">
        <v>565</v>
      </c>
      <c r="E180" s="9" t="s">
        <v>566</v>
      </c>
      <c r="F180" s="9" t="s">
        <v>37</v>
      </c>
      <c r="G180" s="9" t="s">
        <v>87</v>
      </c>
      <c r="H180" s="9" t="s">
        <v>58</v>
      </c>
      <c r="I180" s="9" t="s">
        <v>40</v>
      </c>
      <c r="J180" s="9" t="s">
        <v>53</v>
      </c>
      <c r="K180" s="9">
        <v>199.71</v>
      </c>
      <c r="L180" s="20">
        <v>43191</v>
      </c>
      <c r="M180" s="20">
        <v>44255</v>
      </c>
      <c r="N180" s="20">
        <v>44255</v>
      </c>
      <c r="O180" s="21">
        <f>R180*K180*9</f>
        <v>461569.75200000004</v>
      </c>
      <c r="P180" s="20">
        <v>43556</v>
      </c>
      <c r="Q180" s="20">
        <v>43889</v>
      </c>
      <c r="R180" s="24">
        <v>256.8</v>
      </c>
      <c r="S180" s="25">
        <v>47930.400000000001</v>
      </c>
      <c r="T180" s="25">
        <v>47930.400000000001</v>
      </c>
      <c r="U180" s="25">
        <v>47930.400000000001</v>
      </c>
      <c r="V180" s="25">
        <v>51285.527999999998</v>
      </c>
      <c r="W180" s="25">
        <v>51285.527999999998</v>
      </c>
      <c r="X180" s="25">
        <v>51285.527999999998</v>
      </c>
      <c r="Y180" s="25">
        <v>51285.527999999998</v>
      </c>
      <c r="Z180" s="25">
        <v>51285.527999999998</v>
      </c>
      <c r="AA180" s="25">
        <v>51285.527999999998</v>
      </c>
      <c r="AB180" s="25">
        <v>51285.527999999998</v>
      </c>
      <c r="AC180" s="25">
        <v>51285.527999999998</v>
      </c>
      <c r="AD180" s="25">
        <v>51285.527999999998</v>
      </c>
      <c r="AE180" s="25">
        <v>47930.400000000001</v>
      </c>
      <c r="AF180" s="25">
        <v>47930.400000000001</v>
      </c>
      <c r="AG180" s="25">
        <v>47930.400000000001</v>
      </c>
      <c r="AH180" s="25">
        <v>51285.527999999998</v>
      </c>
      <c r="AI180" s="25">
        <v>51285.527999999998</v>
      </c>
      <c r="AJ180" s="25">
        <v>51285.527999999998</v>
      </c>
      <c r="AK180" s="25">
        <v>51285.527999999998</v>
      </c>
      <c r="AL180" s="25">
        <v>51285.527999999998</v>
      </c>
      <c r="AM180" s="25">
        <v>51285.527999999998</v>
      </c>
      <c r="AN180" s="25">
        <v>51285.527999999998</v>
      </c>
      <c r="AO180" s="25">
        <v>51285.527999999998</v>
      </c>
      <c r="AP180" s="25">
        <v>51285.527999999998</v>
      </c>
      <c r="AQ180" s="9">
        <f t="shared" si="45"/>
        <v>605360.95200000005</v>
      </c>
      <c r="AR180" s="9">
        <f t="shared" si="46"/>
        <v>191721.60000000001</v>
      </c>
      <c r="AS180" s="26">
        <f t="shared" si="47"/>
        <v>2.6301369863013697</v>
      </c>
    </row>
    <row r="181" spans="1:48" s="9" customFormat="1" ht="16.5" x14ac:dyDescent="0.15">
      <c r="A181" s="9">
        <v>179</v>
      </c>
      <c r="B181" s="9" t="s">
        <v>42</v>
      </c>
      <c r="C181" s="15" t="s">
        <v>567</v>
      </c>
      <c r="D181" s="15" t="s">
        <v>568</v>
      </c>
      <c r="E181" s="9" t="s">
        <v>569</v>
      </c>
      <c r="F181" s="9" t="s">
        <v>37</v>
      </c>
      <c r="G181" s="9" t="s">
        <v>87</v>
      </c>
      <c r="H181" s="9" t="s">
        <v>39</v>
      </c>
      <c r="I181" s="9" t="s">
        <v>40</v>
      </c>
      <c r="J181" s="9" t="s">
        <v>47</v>
      </c>
      <c r="K181" s="9">
        <v>107.77</v>
      </c>
      <c r="L181" s="20">
        <v>42735</v>
      </c>
      <c r="M181" s="20">
        <v>43639</v>
      </c>
      <c r="N181" s="20">
        <v>43639</v>
      </c>
      <c r="O181" s="21"/>
      <c r="P181" s="20">
        <v>43367</v>
      </c>
      <c r="Q181" s="20">
        <v>43639</v>
      </c>
      <c r="R181" s="24">
        <v>246.15</v>
      </c>
      <c r="S181" s="25">
        <v>26527.59</v>
      </c>
      <c r="T181" s="25">
        <v>26527.59</v>
      </c>
      <c r="U181" s="25">
        <v>26527.59</v>
      </c>
      <c r="V181" s="25">
        <v>26527.59</v>
      </c>
      <c r="W181" s="25">
        <v>26527.59</v>
      </c>
      <c r="X181" s="25">
        <v>20337.82</v>
      </c>
      <c r="Y181" s="25"/>
      <c r="Z181" s="25"/>
      <c r="AA181" s="25"/>
      <c r="AB181" s="25"/>
      <c r="AC181" s="25"/>
      <c r="AD181" s="25"/>
      <c r="AE181" s="25">
        <v>17685.0615</v>
      </c>
      <c r="AF181" s="25">
        <v>17685.0615</v>
      </c>
      <c r="AG181" s="25">
        <v>17685.0615</v>
      </c>
      <c r="AH181" s="25">
        <v>17685.0615</v>
      </c>
      <c r="AI181" s="25">
        <v>17685.0615</v>
      </c>
      <c r="AJ181" s="25">
        <v>11495.291499999999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  <c r="AQ181" s="9">
        <f t="shared" si="45"/>
        <v>99920.598999999987</v>
      </c>
      <c r="AU181" s="9">
        <f t="shared" ref="AU181" si="48">AH181*12</f>
        <v>212220.73800000001</v>
      </c>
      <c r="AV181" s="26">
        <f t="shared" ref="AV181:AV184" si="49">AU181/365/K181</f>
        <v>5.3950698659372263</v>
      </c>
    </row>
    <row r="182" spans="1:48" s="9" customFormat="1" ht="16.5" x14ac:dyDescent="0.15">
      <c r="A182" s="9">
        <v>180</v>
      </c>
      <c r="B182" s="16" t="s">
        <v>42</v>
      </c>
      <c r="C182" s="15" t="s">
        <v>570</v>
      </c>
      <c r="D182" s="15" t="s">
        <v>571</v>
      </c>
      <c r="E182" s="9" t="s">
        <v>572</v>
      </c>
      <c r="F182" s="9" t="s">
        <v>37</v>
      </c>
      <c r="G182" s="9" t="s">
        <v>87</v>
      </c>
      <c r="H182" s="9" t="s">
        <v>58</v>
      </c>
      <c r="I182" s="9" t="s">
        <v>40</v>
      </c>
      <c r="J182" s="9" t="s">
        <v>47</v>
      </c>
      <c r="K182" s="9">
        <v>192.15</v>
      </c>
      <c r="L182" s="20">
        <v>42637</v>
      </c>
      <c r="M182" s="20">
        <v>43639</v>
      </c>
      <c r="N182" s="20">
        <v>43555</v>
      </c>
      <c r="O182" s="21"/>
      <c r="P182" s="20">
        <v>43367</v>
      </c>
      <c r="Q182" s="20">
        <v>43639</v>
      </c>
      <c r="R182" s="24">
        <v>206.08</v>
      </c>
      <c r="S182" s="25">
        <v>26398.848000000002</v>
      </c>
      <c r="T182" s="25">
        <v>26398.848000000002</v>
      </c>
      <c r="U182" s="25">
        <v>26398.848000000002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>
        <v>13199.424000000001</v>
      </c>
      <c r="AF182" s="25">
        <v>13199.424000000001</v>
      </c>
      <c r="AG182" s="25">
        <v>13199.424000000001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  <c r="AQ182" s="9">
        <f t="shared" si="45"/>
        <v>39598.272000000004</v>
      </c>
      <c r="AU182" s="9">
        <f>AG182*12</f>
        <v>158393.08800000002</v>
      </c>
      <c r="AV182" s="26">
        <f t="shared" si="49"/>
        <v>2.2584109589041099</v>
      </c>
    </row>
    <row r="183" spans="1:48" s="9" customFormat="1" ht="16.5" x14ac:dyDescent="0.15">
      <c r="A183" s="9">
        <v>181</v>
      </c>
      <c r="B183" s="16" t="s">
        <v>42</v>
      </c>
      <c r="C183" s="15" t="s">
        <v>573</v>
      </c>
      <c r="D183" s="17" t="s">
        <v>574</v>
      </c>
      <c r="E183" s="9" t="s">
        <v>575</v>
      </c>
      <c r="F183" s="9" t="s">
        <v>37</v>
      </c>
      <c r="G183" s="9" t="s">
        <v>87</v>
      </c>
      <c r="H183" s="9" t="s">
        <v>39</v>
      </c>
      <c r="I183" s="9" t="s">
        <v>40</v>
      </c>
      <c r="J183" s="9" t="s">
        <v>47</v>
      </c>
      <c r="K183" s="9">
        <v>104.78</v>
      </c>
      <c r="L183" s="20">
        <v>42917</v>
      </c>
      <c r="M183" s="20">
        <v>43639</v>
      </c>
      <c r="N183" s="20">
        <v>43555</v>
      </c>
      <c r="O183" s="21"/>
      <c r="P183" s="20">
        <v>43367</v>
      </c>
      <c r="Q183" s="20">
        <v>43639</v>
      </c>
      <c r="R183" s="24">
        <v>274.77999999999997</v>
      </c>
      <c r="S183" s="25">
        <v>14395.724200000001</v>
      </c>
      <c r="T183" s="25">
        <v>14395.724200000001</v>
      </c>
      <c r="U183" s="25">
        <v>14395.724200000001</v>
      </c>
      <c r="V183" s="25"/>
      <c r="W183" s="25"/>
      <c r="X183" s="25"/>
      <c r="Y183" s="25"/>
      <c r="Z183" s="25"/>
      <c r="AA183" s="25"/>
      <c r="AB183" s="25"/>
      <c r="AC183" s="25"/>
      <c r="AD183" s="25"/>
      <c r="AE183" s="25">
        <v>0.20919999999750899</v>
      </c>
      <c r="AF183" s="25">
        <v>0.20919999999750899</v>
      </c>
      <c r="AG183" s="25">
        <v>0.20919999999750899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  <c r="AQ183" s="9">
        <f t="shared" si="45"/>
        <v>0.62759999999252702</v>
      </c>
      <c r="AU183" s="9">
        <f>AH183*12</f>
        <v>0</v>
      </c>
      <c r="AV183" s="26">
        <f t="shared" si="49"/>
        <v>0</v>
      </c>
    </row>
    <row r="184" spans="1:48" s="9" customFormat="1" ht="16.5" x14ac:dyDescent="0.15">
      <c r="A184" s="9">
        <v>182</v>
      </c>
      <c r="B184" s="16" t="s">
        <v>42</v>
      </c>
      <c r="C184" s="15" t="s">
        <v>576</v>
      </c>
      <c r="D184" s="15" t="s">
        <v>577</v>
      </c>
      <c r="E184" s="9" t="s">
        <v>578</v>
      </c>
      <c r="F184" s="9" t="s">
        <v>37</v>
      </c>
      <c r="G184" s="9" t="s">
        <v>87</v>
      </c>
      <c r="H184" s="9" t="s">
        <v>58</v>
      </c>
      <c r="I184" s="9" t="s">
        <v>102</v>
      </c>
      <c r="J184" s="9" t="s">
        <v>47</v>
      </c>
      <c r="K184" s="9">
        <v>175.42</v>
      </c>
      <c r="L184" s="20">
        <v>43191</v>
      </c>
      <c r="M184" s="20">
        <v>44165</v>
      </c>
      <c r="N184" s="20">
        <v>43555</v>
      </c>
      <c r="O184" s="21">
        <f>R184*K184*9</f>
        <v>253062.64619999999</v>
      </c>
      <c r="P184" s="20">
        <v>43556</v>
      </c>
      <c r="Q184" s="20">
        <v>43921</v>
      </c>
      <c r="R184" s="24">
        <v>160.29</v>
      </c>
      <c r="S184" s="25">
        <v>17518.6106666667</v>
      </c>
      <c r="T184" s="25">
        <v>17518.6106666667</v>
      </c>
      <c r="U184" s="25">
        <v>17518.6106666667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>
        <v>8759.3053333333301</v>
      </c>
      <c r="AF184" s="25">
        <v>8759.3053333333301</v>
      </c>
      <c r="AG184" s="25">
        <v>8759.3053333333301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  <c r="AQ184" s="9">
        <f t="shared" si="45"/>
        <v>26277.91599999999</v>
      </c>
      <c r="AU184" s="9">
        <f>AG184*12</f>
        <v>105111.66399999996</v>
      </c>
      <c r="AV184" s="26">
        <f t="shared" si="49"/>
        <v>1.641643835616438</v>
      </c>
    </row>
    <row r="185" spans="1:48" s="9" customFormat="1" ht="16.5" hidden="1" x14ac:dyDescent="0.15">
      <c r="A185" s="9">
        <v>183</v>
      </c>
      <c r="B185" s="9" t="s">
        <v>42</v>
      </c>
      <c r="C185" s="15" t="s">
        <v>579</v>
      </c>
      <c r="D185" s="15" t="s">
        <v>580</v>
      </c>
      <c r="E185" s="9" t="s">
        <v>581</v>
      </c>
      <c r="F185" s="9" t="s">
        <v>37</v>
      </c>
      <c r="G185" s="9" t="s">
        <v>87</v>
      </c>
      <c r="H185" s="9" t="s">
        <v>179</v>
      </c>
      <c r="I185" s="9" t="s">
        <v>40</v>
      </c>
      <c r="J185" s="9" t="s">
        <v>41</v>
      </c>
      <c r="K185" s="9">
        <v>215.7</v>
      </c>
      <c r="L185" s="20">
        <v>43282</v>
      </c>
      <c r="M185" s="20">
        <v>43639</v>
      </c>
      <c r="N185" s="20">
        <v>43639</v>
      </c>
      <c r="O185" s="21">
        <f>R185*K185*6</f>
        <v>142685.54999999999</v>
      </c>
      <c r="P185" s="20">
        <v>43367</v>
      </c>
      <c r="Q185" s="20">
        <v>43639</v>
      </c>
      <c r="R185" s="24">
        <v>110.25</v>
      </c>
      <c r="S185" s="25">
        <v>23780.93</v>
      </c>
      <c r="T185" s="25">
        <v>23780.93</v>
      </c>
      <c r="U185" s="25">
        <v>23780.93</v>
      </c>
      <c r="V185" s="25">
        <v>23780.93</v>
      </c>
      <c r="W185" s="25">
        <v>23780.93</v>
      </c>
      <c r="X185" s="25">
        <v>18232.04</v>
      </c>
      <c r="Y185" s="25"/>
      <c r="Z185" s="25"/>
      <c r="AA185" s="25"/>
      <c r="AB185" s="25"/>
      <c r="AC185" s="25"/>
      <c r="AD185" s="25"/>
      <c r="AE185" s="25">
        <v>23780.93</v>
      </c>
      <c r="AF185" s="25">
        <v>23780.93</v>
      </c>
      <c r="AG185" s="25">
        <v>23780.93</v>
      </c>
      <c r="AH185" s="25">
        <v>23780.93</v>
      </c>
      <c r="AI185" s="25">
        <v>23780.93</v>
      </c>
      <c r="AJ185" s="25">
        <v>18232.04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Q185" s="9">
        <f t="shared" si="45"/>
        <v>137136.69</v>
      </c>
    </row>
    <row r="186" spans="1:48" s="9" customFormat="1" ht="16.5" hidden="1" x14ac:dyDescent="0.15">
      <c r="A186" s="9">
        <v>184</v>
      </c>
      <c r="B186" s="9" t="s">
        <v>34</v>
      </c>
      <c r="C186" s="15" t="s">
        <v>558</v>
      </c>
      <c r="D186" s="15" t="s">
        <v>582</v>
      </c>
      <c r="E186" s="9" t="s">
        <v>583</v>
      </c>
      <c r="F186" s="9" t="s">
        <v>37</v>
      </c>
      <c r="G186" s="9" t="s">
        <v>87</v>
      </c>
      <c r="H186" s="9" t="s">
        <v>58</v>
      </c>
      <c r="I186" s="9" t="s">
        <v>40</v>
      </c>
      <c r="J186" s="9" t="s">
        <v>41</v>
      </c>
      <c r="K186" s="9">
        <v>107.45</v>
      </c>
      <c r="L186" s="20">
        <v>43175</v>
      </c>
      <c r="M186" s="20">
        <v>44165</v>
      </c>
      <c r="N186" s="20">
        <v>44165</v>
      </c>
      <c r="O186" s="21">
        <f>R186*K186*10</f>
        <v>333417.34999999998</v>
      </c>
      <c r="P186" s="20">
        <v>43540</v>
      </c>
      <c r="Q186" s="20">
        <v>43905</v>
      </c>
      <c r="R186" s="24">
        <v>310.3</v>
      </c>
      <c r="S186" s="25">
        <v>31160.5</v>
      </c>
      <c r="T186" s="25">
        <v>31160.5</v>
      </c>
      <c r="U186" s="25">
        <v>32323.825333333301</v>
      </c>
      <c r="V186" s="25">
        <v>33341.735000000001</v>
      </c>
      <c r="W186" s="25">
        <v>33341.735000000001</v>
      </c>
      <c r="X186" s="25">
        <v>33341.735000000001</v>
      </c>
      <c r="Y186" s="25">
        <v>33341.735000000001</v>
      </c>
      <c r="Z186" s="25">
        <v>33341.735000000001</v>
      </c>
      <c r="AA186" s="25">
        <v>33341.735000000001</v>
      </c>
      <c r="AB186" s="25">
        <v>33341.735000000001</v>
      </c>
      <c r="AC186" s="25">
        <v>33341.735000000001</v>
      </c>
      <c r="AD186" s="25">
        <v>33341.735000000001</v>
      </c>
      <c r="AE186" s="25">
        <v>31160.5</v>
      </c>
      <c r="AF186" s="25">
        <v>31160.5</v>
      </c>
      <c r="AG186" s="25">
        <v>32323.825333333301</v>
      </c>
      <c r="AH186" s="25">
        <v>33341.735000000001</v>
      </c>
      <c r="AI186" s="25">
        <v>33341.735000000001</v>
      </c>
      <c r="AJ186" s="25">
        <v>33341.735000000001</v>
      </c>
      <c r="AK186" s="25">
        <v>33341.735000000001</v>
      </c>
      <c r="AL186" s="25">
        <v>33341.735000000001</v>
      </c>
      <c r="AM186" s="25">
        <v>33341.735000000001</v>
      </c>
      <c r="AN186" s="25">
        <v>33341.735000000001</v>
      </c>
      <c r="AO186" s="25">
        <v>33341.735000000001</v>
      </c>
      <c r="AP186" s="25">
        <v>33341.735000000001</v>
      </c>
      <c r="AQ186" s="9">
        <f t="shared" si="45"/>
        <v>394720.44033333322</v>
      </c>
    </row>
    <row r="187" spans="1:48" s="9" customFormat="1" ht="16.5" hidden="1" x14ac:dyDescent="0.15">
      <c r="A187" s="9">
        <v>185</v>
      </c>
      <c r="B187" s="9" t="s">
        <v>34</v>
      </c>
      <c r="C187" s="15" t="s">
        <v>584</v>
      </c>
      <c r="D187" s="15" t="s">
        <v>585</v>
      </c>
      <c r="E187" s="9" t="s">
        <v>586</v>
      </c>
      <c r="F187" s="9" t="s">
        <v>37</v>
      </c>
      <c r="G187" s="9" t="s">
        <v>87</v>
      </c>
      <c r="H187" s="9" t="s">
        <v>39</v>
      </c>
      <c r="I187" s="9" t="s">
        <v>40</v>
      </c>
      <c r="J187" s="9" t="s">
        <v>41</v>
      </c>
      <c r="K187" s="9">
        <v>1004.77</v>
      </c>
      <c r="L187" s="20">
        <v>43070</v>
      </c>
      <c r="M187" s="20">
        <v>44895</v>
      </c>
      <c r="N187" s="20">
        <v>44895</v>
      </c>
      <c r="O187" s="21"/>
      <c r="P187" s="20">
        <v>43435</v>
      </c>
      <c r="Q187" s="20">
        <v>43799</v>
      </c>
      <c r="R187" s="24">
        <v>73.5</v>
      </c>
      <c r="S187" s="25">
        <v>73850.600000000006</v>
      </c>
      <c r="T187" s="25">
        <v>73850.600000000006</v>
      </c>
      <c r="U187" s="25">
        <v>73850.600000000006</v>
      </c>
      <c r="V187" s="25">
        <v>73850.600000000006</v>
      </c>
      <c r="W187" s="25">
        <v>73850.600000000006</v>
      </c>
      <c r="X187" s="25">
        <v>73850.600000000006</v>
      </c>
      <c r="Y187" s="25">
        <v>73850.600000000006</v>
      </c>
      <c r="Z187" s="25">
        <v>73850.600000000006</v>
      </c>
      <c r="AA187" s="25">
        <v>73850.600000000006</v>
      </c>
      <c r="AB187" s="25">
        <v>73850.600000000006</v>
      </c>
      <c r="AC187" s="25">
        <v>73850.600000000006</v>
      </c>
      <c r="AD187" s="25">
        <v>77548.1486</v>
      </c>
      <c r="AE187" s="25">
        <v>73850.600000000006</v>
      </c>
      <c r="AF187" s="25">
        <v>73850.600000000006</v>
      </c>
      <c r="AG187" s="25">
        <v>73850.600000000006</v>
      </c>
      <c r="AH187" s="25">
        <v>73850.600000000006</v>
      </c>
      <c r="AI187" s="25">
        <v>73850.600000000006</v>
      </c>
      <c r="AJ187" s="25">
        <v>73850.600000000006</v>
      </c>
      <c r="AK187" s="25">
        <v>73850.600000000006</v>
      </c>
      <c r="AL187" s="25">
        <v>73850.600000000006</v>
      </c>
      <c r="AM187" s="25">
        <v>73850.600000000006</v>
      </c>
      <c r="AN187" s="25">
        <v>73850.600000000006</v>
      </c>
      <c r="AO187" s="25">
        <v>73850.600000000006</v>
      </c>
      <c r="AP187" s="25">
        <v>77548.1486</v>
      </c>
      <c r="AQ187" s="9">
        <f t="shared" si="45"/>
        <v>889904.74859999982</v>
      </c>
    </row>
    <row r="188" spans="1:48" s="9" customFormat="1" ht="16.5" hidden="1" x14ac:dyDescent="0.15">
      <c r="A188" s="9">
        <v>186</v>
      </c>
      <c r="B188" s="16" t="s">
        <v>42</v>
      </c>
      <c r="C188" s="15" t="s">
        <v>587</v>
      </c>
      <c r="D188" s="15" t="s">
        <v>588</v>
      </c>
      <c r="E188" s="9" t="s">
        <v>589</v>
      </c>
      <c r="F188" s="9" t="s">
        <v>37</v>
      </c>
      <c r="G188" s="9" t="s">
        <v>87</v>
      </c>
      <c r="H188" s="9" t="s">
        <v>58</v>
      </c>
      <c r="I188" s="9" t="s">
        <v>102</v>
      </c>
      <c r="J188" s="9" t="s">
        <v>41</v>
      </c>
      <c r="K188" s="9">
        <v>164.25</v>
      </c>
      <c r="L188" s="20">
        <v>42637</v>
      </c>
      <c r="M188" s="20">
        <v>43639</v>
      </c>
      <c r="N188" s="20">
        <v>43555</v>
      </c>
      <c r="O188" s="21"/>
      <c r="P188" s="20">
        <v>43367</v>
      </c>
      <c r="Q188" s="20">
        <v>43639</v>
      </c>
      <c r="R188" s="24">
        <v>257.60000000000002</v>
      </c>
      <c r="S188" s="25">
        <v>42310.8</v>
      </c>
      <c r="T188" s="25">
        <v>42310.8</v>
      </c>
      <c r="U188" s="25">
        <v>42310.8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>
        <v>42310.8</v>
      </c>
      <c r="AF188" s="25">
        <v>42310.8</v>
      </c>
      <c r="AG188" s="25">
        <v>42310.8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0</v>
      </c>
      <c r="AQ188" s="9">
        <f t="shared" si="45"/>
        <v>126932.40000000001</v>
      </c>
    </row>
    <row r="189" spans="1:48" s="9" customFormat="1" ht="16.5" hidden="1" x14ac:dyDescent="0.15">
      <c r="A189" s="9">
        <v>187</v>
      </c>
      <c r="B189" s="9" t="s">
        <v>42</v>
      </c>
      <c r="C189" s="15" t="s">
        <v>417</v>
      </c>
      <c r="D189" s="15" t="s">
        <v>590</v>
      </c>
      <c r="E189" s="9" t="s">
        <v>591</v>
      </c>
      <c r="F189" s="9" t="s">
        <v>37</v>
      </c>
      <c r="G189" s="9" t="s">
        <v>87</v>
      </c>
      <c r="H189" s="9" t="s">
        <v>39</v>
      </c>
      <c r="I189" s="9" t="s">
        <v>40</v>
      </c>
      <c r="J189" s="9" t="s">
        <v>53</v>
      </c>
      <c r="K189" s="9">
        <v>103.82</v>
      </c>
      <c r="L189" s="20">
        <v>42637</v>
      </c>
      <c r="M189" s="20">
        <v>43639</v>
      </c>
      <c r="N189" s="20">
        <v>43639</v>
      </c>
      <c r="O189" s="21"/>
      <c r="P189" s="20">
        <v>43367</v>
      </c>
      <c r="Q189" s="20">
        <v>43639</v>
      </c>
      <c r="R189" s="24">
        <v>303.39999999999998</v>
      </c>
      <c r="S189" s="25">
        <v>31498.99</v>
      </c>
      <c r="T189" s="25">
        <v>31498.99</v>
      </c>
      <c r="U189" s="25">
        <v>31498.99</v>
      </c>
      <c r="V189" s="25">
        <v>31498.99</v>
      </c>
      <c r="W189" s="25">
        <v>31498.99</v>
      </c>
      <c r="X189" s="25">
        <v>24149.22</v>
      </c>
      <c r="Y189" s="25"/>
      <c r="Z189" s="25"/>
      <c r="AA189" s="25"/>
      <c r="AB189" s="25"/>
      <c r="AC189" s="25"/>
      <c r="AD189" s="25"/>
      <c r="AE189" s="25">
        <v>31498.99</v>
      </c>
      <c r="AF189" s="25">
        <v>31498.99</v>
      </c>
      <c r="AG189" s="25">
        <v>31498.99</v>
      </c>
      <c r="AH189" s="25">
        <v>31498.99</v>
      </c>
      <c r="AI189" s="25">
        <v>31498.99</v>
      </c>
      <c r="AJ189" s="25">
        <v>24149.22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  <c r="AQ189" s="9">
        <f t="shared" si="45"/>
        <v>181644.17</v>
      </c>
      <c r="AR189" s="9">
        <f>AE189*4</f>
        <v>125995.96</v>
      </c>
      <c r="AS189" s="26">
        <f>AR189/365/K189</f>
        <v>3.3249317179628606</v>
      </c>
    </row>
    <row r="190" spans="1:48" s="9" customFormat="1" ht="16.5" hidden="1" x14ac:dyDescent="0.15">
      <c r="A190" s="9">
        <v>188</v>
      </c>
      <c r="B190" s="9" t="s">
        <v>42</v>
      </c>
      <c r="C190" s="15" t="s">
        <v>592</v>
      </c>
      <c r="D190" s="15" t="s">
        <v>593</v>
      </c>
      <c r="E190" s="9" t="s">
        <v>594</v>
      </c>
      <c r="F190" s="9" t="s">
        <v>37</v>
      </c>
      <c r="G190" s="9" t="s">
        <v>87</v>
      </c>
      <c r="H190" s="9" t="s">
        <v>46</v>
      </c>
      <c r="I190" s="9" t="s">
        <v>102</v>
      </c>
      <c r="J190" s="9" t="s">
        <v>64</v>
      </c>
      <c r="K190" s="9">
        <v>194.02</v>
      </c>
      <c r="L190" s="20">
        <v>42637</v>
      </c>
      <c r="M190" s="20">
        <v>43639</v>
      </c>
      <c r="N190" s="20">
        <v>43639</v>
      </c>
      <c r="O190" s="21"/>
      <c r="P190" s="20">
        <v>43367</v>
      </c>
      <c r="Q190" s="20">
        <v>43639</v>
      </c>
      <c r="R190" s="24">
        <v>165.38</v>
      </c>
      <c r="S190" s="25">
        <v>32087.027600000001</v>
      </c>
      <c r="T190" s="25">
        <v>32087.027600000001</v>
      </c>
      <c r="U190" s="25">
        <v>32087.027600000001</v>
      </c>
      <c r="V190" s="25">
        <v>32087.027600000001</v>
      </c>
      <c r="W190" s="25">
        <v>32087.027600000001</v>
      </c>
      <c r="X190" s="25">
        <v>24600.0544933333</v>
      </c>
      <c r="Y190" s="25"/>
      <c r="Z190" s="25"/>
      <c r="AA190" s="25"/>
      <c r="AB190" s="25"/>
      <c r="AC190" s="25"/>
      <c r="AD190" s="25"/>
      <c r="AE190" s="25">
        <v>26739.189666666702</v>
      </c>
      <c r="AF190" s="25">
        <v>26739.189666666702</v>
      </c>
      <c r="AG190" s="25">
        <v>26739.189666666702</v>
      </c>
      <c r="AH190" s="25">
        <v>32087.027600000001</v>
      </c>
      <c r="AI190" s="25">
        <v>32087.027600000001</v>
      </c>
      <c r="AJ190" s="25">
        <v>24600.0544933333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  <c r="AQ190" s="9">
        <f t="shared" si="45"/>
        <v>168991.67869333341</v>
      </c>
    </row>
    <row r="191" spans="1:48" s="9" customFormat="1" ht="16.5" x14ac:dyDescent="0.15">
      <c r="A191" s="9">
        <v>189</v>
      </c>
      <c r="B191" s="9" t="s">
        <v>42</v>
      </c>
      <c r="C191" s="15" t="s">
        <v>595</v>
      </c>
      <c r="D191" s="15" t="s">
        <v>596</v>
      </c>
      <c r="E191" s="9" t="s">
        <v>597</v>
      </c>
      <c r="F191" s="9" t="s">
        <v>37</v>
      </c>
      <c r="G191" s="9" t="s">
        <v>87</v>
      </c>
      <c r="H191" s="9" t="s">
        <v>39</v>
      </c>
      <c r="I191" s="9" t="s">
        <v>40</v>
      </c>
      <c r="J191" s="9" t="s">
        <v>47</v>
      </c>
      <c r="K191" s="9">
        <v>104.78</v>
      </c>
      <c r="L191" s="20">
        <v>42735</v>
      </c>
      <c r="M191" s="20">
        <v>43639</v>
      </c>
      <c r="N191" s="20">
        <v>43639</v>
      </c>
      <c r="O191" s="21"/>
      <c r="P191" s="20">
        <v>43367</v>
      </c>
      <c r="Q191" s="20">
        <v>43639</v>
      </c>
      <c r="R191" s="24">
        <v>246.15</v>
      </c>
      <c r="S191" s="25">
        <v>25791.599999999999</v>
      </c>
      <c r="T191" s="25">
        <v>25791.599999999999</v>
      </c>
      <c r="U191" s="25">
        <v>25791.599999999999</v>
      </c>
      <c r="V191" s="25">
        <v>25791.599999999999</v>
      </c>
      <c r="W191" s="25">
        <v>25791.599999999999</v>
      </c>
      <c r="X191" s="25">
        <v>19773.560000000001</v>
      </c>
      <c r="Y191" s="25"/>
      <c r="Z191" s="25"/>
      <c r="AA191" s="25"/>
      <c r="AB191" s="25"/>
      <c r="AC191" s="25"/>
      <c r="AD191" s="25"/>
      <c r="AE191" s="25">
        <v>17194.401000000002</v>
      </c>
      <c r="AF191" s="25">
        <v>17194.401000000002</v>
      </c>
      <c r="AG191" s="25">
        <v>17194.401000000002</v>
      </c>
      <c r="AH191" s="25">
        <v>17194.401000000002</v>
      </c>
      <c r="AI191" s="25">
        <v>17194.401000000002</v>
      </c>
      <c r="AJ191" s="25">
        <v>11176.361000000001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9">
        <f t="shared" si="45"/>
        <v>97148.366000000009</v>
      </c>
      <c r="AU191" s="9">
        <f t="shared" ref="AU191" si="50">AH191*12</f>
        <v>206332.81200000003</v>
      </c>
      <c r="AV191" s="26">
        <f t="shared" ref="AV191:AV192" si="51">AU191/365/K191</f>
        <v>5.3950694344575858</v>
      </c>
    </row>
    <row r="192" spans="1:48" s="9" customFormat="1" ht="16.5" x14ac:dyDescent="0.15">
      <c r="A192" s="9">
        <v>190</v>
      </c>
      <c r="B192" s="16" t="s">
        <v>42</v>
      </c>
      <c r="C192" s="15" t="s">
        <v>598</v>
      </c>
      <c r="D192" s="15" t="s">
        <v>599</v>
      </c>
      <c r="E192" s="9" t="s">
        <v>600</v>
      </c>
      <c r="F192" s="9" t="s">
        <v>37</v>
      </c>
      <c r="G192" s="9" t="s">
        <v>87</v>
      </c>
      <c r="H192" s="9" t="s">
        <v>46</v>
      </c>
      <c r="I192" s="9" t="s">
        <v>40</v>
      </c>
      <c r="J192" s="9" t="s">
        <v>47</v>
      </c>
      <c r="K192" s="9">
        <v>110.79</v>
      </c>
      <c r="L192" s="20">
        <v>42917</v>
      </c>
      <c r="M192" s="20">
        <v>43639</v>
      </c>
      <c r="N192" s="20">
        <v>43555</v>
      </c>
      <c r="O192" s="21"/>
      <c r="P192" s="20">
        <v>43282</v>
      </c>
      <c r="Q192" s="20">
        <v>43639</v>
      </c>
      <c r="R192" s="24">
        <v>189</v>
      </c>
      <c r="S192" s="25">
        <v>10469.655000000001</v>
      </c>
      <c r="T192" s="25">
        <v>10469.655000000001</v>
      </c>
      <c r="U192" s="25">
        <v>10469.655000000001</v>
      </c>
      <c r="V192" s="25"/>
      <c r="W192" s="25"/>
      <c r="X192" s="25"/>
      <c r="Y192" s="25"/>
      <c r="Z192" s="25"/>
      <c r="AA192" s="25"/>
      <c r="AB192" s="25"/>
      <c r="AC192" s="25"/>
      <c r="AD192" s="25"/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  <c r="AQ192" s="9">
        <f t="shared" si="45"/>
        <v>0</v>
      </c>
      <c r="AU192" s="9">
        <f>AH192*12</f>
        <v>0</v>
      </c>
      <c r="AV192" s="26">
        <f t="shared" si="51"/>
        <v>0</v>
      </c>
    </row>
    <row r="193" spans="1:48" s="9" customFormat="1" ht="16.5" hidden="1" x14ac:dyDescent="0.15">
      <c r="A193" s="9">
        <v>191</v>
      </c>
      <c r="B193" s="9" t="s">
        <v>34</v>
      </c>
      <c r="C193" s="15" t="s">
        <v>601</v>
      </c>
      <c r="D193" s="15" t="s">
        <v>602</v>
      </c>
      <c r="E193" s="9" t="s">
        <v>603</v>
      </c>
      <c r="F193" s="9" t="s">
        <v>37</v>
      </c>
      <c r="G193" s="9" t="s">
        <v>87</v>
      </c>
      <c r="H193" s="9" t="s">
        <v>46</v>
      </c>
      <c r="I193" s="22" t="s">
        <v>102</v>
      </c>
      <c r="J193" s="9" t="s">
        <v>64</v>
      </c>
      <c r="K193" s="9">
        <v>513.91999999999996</v>
      </c>
      <c r="L193" s="20">
        <v>42637</v>
      </c>
      <c r="M193" s="20">
        <v>44309</v>
      </c>
      <c r="N193" s="20">
        <v>44309</v>
      </c>
      <c r="O193" s="21"/>
      <c r="P193" s="20">
        <v>43367</v>
      </c>
      <c r="Q193" s="20">
        <v>43731</v>
      </c>
      <c r="R193" s="24">
        <v>110.25</v>
      </c>
      <c r="S193" s="25">
        <v>56659.68</v>
      </c>
      <c r="T193" s="25">
        <v>56659.68</v>
      </c>
      <c r="U193" s="25">
        <v>56659.68</v>
      </c>
      <c r="V193" s="25">
        <v>56659.68</v>
      </c>
      <c r="W193" s="25">
        <v>56659.68</v>
      </c>
      <c r="X193" s="25">
        <v>56659.68</v>
      </c>
      <c r="Y193" s="25">
        <v>56659.68</v>
      </c>
      <c r="Z193" s="25">
        <v>56659.68</v>
      </c>
      <c r="AA193" s="25">
        <v>57320.41</v>
      </c>
      <c r="AB193" s="25">
        <v>59491.38</v>
      </c>
      <c r="AC193" s="25">
        <v>59491.38</v>
      </c>
      <c r="AD193" s="25">
        <v>59491.38</v>
      </c>
      <c r="AE193" s="25">
        <v>56659.68</v>
      </c>
      <c r="AF193" s="25">
        <v>56659.68</v>
      </c>
      <c r="AG193" s="25">
        <v>56659.68</v>
      </c>
      <c r="AH193" s="25">
        <v>47216.4</v>
      </c>
      <c r="AI193" s="25">
        <v>47216.4</v>
      </c>
      <c r="AJ193" s="25">
        <v>47216.4</v>
      </c>
      <c r="AK193" s="25">
        <v>37773.120000000003</v>
      </c>
      <c r="AL193" s="25">
        <v>47216.4</v>
      </c>
      <c r="AM193" s="25">
        <v>57320.41</v>
      </c>
      <c r="AN193" s="25">
        <v>59491.38</v>
      </c>
      <c r="AO193" s="25">
        <v>59491.38</v>
      </c>
      <c r="AP193" s="25">
        <v>59491.38</v>
      </c>
      <c r="AQ193" s="9">
        <f t="shared" si="45"/>
        <v>632412.31000000006</v>
      </c>
    </row>
    <row r="194" spans="1:48" s="9" customFormat="1" ht="16.5" x14ac:dyDescent="0.15">
      <c r="A194" s="9">
        <v>192</v>
      </c>
      <c r="B194" s="9" t="s">
        <v>34</v>
      </c>
      <c r="C194" s="15" t="s">
        <v>604</v>
      </c>
      <c r="D194" s="15" t="s">
        <v>605</v>
      </c>
      <c r="E194" s="9" t="s">
        <v>606</v>
      </c>
      <c r="F194" s="9" t="s">
        <v>537</v>
      </c>
      <c r="G194" s="9" t="s">
        <v>87</v>
      </c>
      <c r="H194" s="9" t="s">
        <v>122</v>
      </c>
      <c r="I194" s="9" t="s">
        <v>40</v>
      </c>
      <c r="J194" s="9" t="s">
        <v>47</v>
      </c>
      <c r="K194" s="9">
        <v>1452.9</v>
      </c>
      <c r="L194" s="20">
        <v>42907</v>
      </c>
      <c r="M194" s="20">
        <v>45558</v>
      </c>
      <c r="N194" s="20">
        <v>45558</v>
      </c>
      <c r="O194" s="21"/>
      <c r="P194" s="20">
        <v>43272</v>
      </c>
      <c r="Q194" s="20">
        <v>43636</v>
      </c>
      <c r="R194" s="24">
        <v>33.17</v>
      </c>
      <c r="S194" s="25">
        <v>48192.692999999999</v>
      </c>
      <c r="T194" s="25">
        <v>48192.692999999999</v>
      </c>
      <c r="U194" s="25">
        <v>48192.692999999999</v>
      </c>
      <c r="V194" s="25">
        <v>48192.692999999999</v>
      </c>
      <c r="W194" s="25">
        <v>48192.692999999999</v>
      </c>
      <c r="X194" s="25">
        <v>49317.189169999998</v>
      </c>
      <c r="Y194" s="25">
        <v>51566.18</v>
      </c>
      <c r="Z194" s="25">
        <v>51566.18</v>
      </c>
      <c r="AA194" s="25">
        <v>51566.18</v>
      </c>
      <c r="AB194" s="25">
        <v>51566.18</v>
      </c>
      <c r="AC194" s="25">
        <v>51566.18</v>
      </c>
      <c r="AD194" s="25">
        <v>51566.18</v>
      </c>
      <c r="AE194" s="25">
        <v>32128.462</v>
      </c>
      <c r="AF194" s="25">
        <v>32128.462</v>
      </c>
      <c r="AG194" s="25">
        <v>32128.462</v>
      </c>
      <c r="AH194" s="25">
        <v>40160.577499999999</v>
      </c>
      <c r="AI194" s="25">
        <v>48192.692999999999</v>
      </c>
      <c r="AJ194" s="25">
        <v>49317.189169999998</v>
      </c>
      <c r="AK194" s="25">
        <v>43534.0645</v>
      </c>
      <c r="AL194" s="25">
        <v>51566.18</v>
      </c>
      <c r="AM194" s="25">
        <v>51566.18</v>
      </c>
      <c r="AN194" s="25">
        <v>51566.18</v>
      </c>
      <c r="AO194" s="25">
        <v>51566.18</v>
      </c>
      <c r="AP194" s="25">
        <v>51566.18</v>
      </c>
      <c r="AQ194" s="9">
        <f t="shared" si="45"/>
        <v>535420.81016999995</v>
      </c>
      <c r="AU194" s="9">
        <f t="shared" ref="AU194:AU196" si="52">AH194*12</f>
        <v>481926.93</v>
      </c>
      <c r="AV194" s="26">
        <f t="shared" ref="AV194:AV196" si="53">AU194/365/K194</f>
        <v>0.90876712328767106</v>
      </c>
    </row>
    <row r="195" spans="1:48" s="9" customFormat="1" ht="16.5" x14ac:dyDescent="0.15">
      <c r="A195" s="9">
        <v>193</v>
      </c>
      <c r="B195" s="9" t="s">
        <v>34</v>
      </c>
      <c r="C195" s="15" t="s">
        <v>607</v>
      </c>
      <c r="D195" s="15" t="s">
        <v>608</v>
      </c>
      <c r="E195" s="9" t="s">
        <v>609</v>
      </c>
      <c r="F195" s="9" t="s">
        <v>37</v>
      </c>
      <c r="G195" s="9" t="s">
        <v>87</v>
      </c>
      <c r="H195" s="9" t="s">
        <v>46</v>
      </c>
      <c r="I195" s="9" t="s">
        <v>40</v>
      </c>
      <c r="J195" s="9" t="s">
        <v>47</v>
      </c>
      <c r="K195" s="9">
        <v>92.35</v>
      </c>
      <c r="L195" s="20">
        <v>43102</v>
      </c>
      <c r="M195" s="20">
        <v>44135</v>
      </c>
      <c r="N195" s="20">
        <v>44135</v>
      </c>
      <c r="O195" s="21">
        <f>R195*K195*12</f>
        <v>244358.09999999998</v>
      </c>
      <c r="P195" s="20">
        <v>43467</v>
      </c>
      <c r="Q195" s="20">
        <v>43831</v>
      </c>
      <c r="R195" s="24">
        <v>220.5</v>
      </c>
      <c r="S195" s="25">
        <v>20363.18</v>
      </c>
      <c r="T195" s="25">
        <v>20363.18</v>
      </c>
      <c r="U195" s="25">
        <v>20363.18</v>
      </c>
      <c r="V195" s="25">
        <v>20363.18</v>
      </c>
      <c r="W195" s="25">
        <v>20363.18</v>
      </c>
      <c r="X195" s="25">
        <v>20363.18</v>
      </c>
      <c r="Y195" s="25">
        <v>20363.18</v>
      </c>
      <c r="Z195" s="25">
        <v>20363.18</v>
      </c>
      <c r="AA195" s="25">
        <v>20363.18</v>
      </c>
      <c r="AB195" s="25">
        <v>20363.18</v>
      </c>
      <c r="AC195" s="25">
        <v>20363.18</v>
      </c>
      <c r="AD195" s="25">
        <v>20363.18</v>
      </c>
      <c r="AE195" s="25">
        <v>20363.18</v>
      </c>
      <c r="AF195" s="25">
        <v>20363.18</v>
      </c>
      <c r="AG195" s="25">
        <v>20363.18</v>
      </c>
      <c r="AH195" s="25">
        <v>20363.18</v>
      </c>
      <c r="AI195" s="25">
        <v>20363.18</v>
      </c>
      <c r="AJ195" s="25">
        <v>20363.18</v>
      </c>
      <c r="AK195" s="25">
        <v>20363.18</v>
      </c>
      <c r="AL195" s="25">
        <v>20363.18</v>
      </c>
      <c r="AM195" s="25">
        <v>20363.18</v>
      </c>
      <c r="AN195" s="25">
        <v>20363.18</v>
      </c>
      <c r="AO195" s="25">
        <v>20363.18</v>
      </c>
      <c r="AP195" s="25">
        <v>20363.18</v>
      </c>
      <c r="AQ195" s="9">
        <f t="shared" si="45"/>
        <v>244358.15999999995</v>
      </c>
      <c r="AU195" s="9">
        <f t="shared" si="52"/>
        <v>244358.16</v>
      </c>
      <c r="AV195" s="26">
        <f t="shared" si="53"/>
        <v>7.2493168484992339</v>
      </c>
    </row>
    <row r="196" spans="1:48" s="9" customFormat="1" ht="16.5" x14ac:dyDescent="0.15">
      <c r="A196" s="9">
        <v>194</v>
      </c>
      <c r="B196" s="9" t="s">
        <v>34</v>
      </c>
      <c r="C196" s="15" t="s">
        <v>610</v>
      </c>
      <c r="D196" s="15" t="s">
        <v>611</v>
      </c>
      <c r="E196" s="9" t="s">
        <v>612</v>
      </c>
      <c r="F196" s="9" t="s">
        <v>37</v>
      </c>
      <c r="G196" s="9" t="s">
        <v>87</v>
      </c>
      <c r="H196" s="9" t="s">
        <v>122</v>
      </c>
      <c r="I196" s="9" t="s">
        <v>40</v>
      </c>
      <c r="J196" s="9" t="s">
        <v>47</v>
      </c>
      <c r="K196" s="9">
        <v>89.49</v>
      </c>
      <c r="L196" s="20">
        <v>43191</v>
      </c>
      <c r="M196" s="20">
        <v>44165</v>
      </c>
      <c r="N196" s="20">
        <v>44165</v>
      </c>
      <c r="O196" s="21">
        <f>R196*K196*9</f>
        <v>143765.685</v>
      </c>
      <c r="P196" s="20">
        <v>43556</v>
      </c>
      <c r="Q196" s="20">
        <v>43921</v>
      </c>
      <c r="R196" s="24">
        <v>178.5</v>
      </c>
      <c r="S196" s="25">
        <v>15213.3</v>
      </c>
      <c r="T196" s="25">
        <v>15213.3</v>
      </c>
      <c r="U196" s="25">
        <v>15213.3</v>
      </c>
      <c r="V196" s="25">
        <v>15973.965</v>
      </c>
      <c r="W196" s="25">
        <v>15973.965</v>
      </c>
      <c r="X196" s="25">
        <v>15973.965</v>
      </c>
      <c r="Y196" s="25">
        <v>15973.965</v>
      </c>
      <c r="Z196" s="25">
        <v>15973.965</v>
      </c>
      <c r="AA196" s="25">
        <v>15973.965</v>
      </c>
      <c r="AB196" s="25">
        <v>15973.965</v>
      </c>
      <c r="AC196" s="25">
        <v>15973.965</v>
      </c>
      <c r="AD196" s="25">
        <v>15973.965</v>
      </c>
      <c r="AE196" s="25">
        <v>7606.65</v>
      </c>
      <c r="AF196" s="25">
        <v>7606.65</v>
      </c>
      <c r="AG196" s="25">
        <v>7606.65</v>
      </c>
      <c r="AH196" s="25">
        <v>10902.865</v>
      </c>
      <c r="AI196" s="25">
        <v>10902.865</v>
      </c>
      <c r="AJ196" s="25">
        <v>10902.865</v>
      </c>
      <c r="AK196" s="25">
        <v>10649.31</v>
      </c>
      <c r="AL196" s="25">
        <v>10649.31</v>
      </c>
      <c r="AM196" s="25">
        <v>10649.31</v>
      </c>
      <c r="AN196" s="25">
        <v>15973.965</v>
      </c>
      <c r="AO196" s="25">
        <v>15973.965</v>
      </c>
      <c r="AP196" s="25">
        <v>15973.965</v>
      </c>
      <c r="AQ196" s="9">
        <f t="shared" si="45"/>
        <v>135398.37</v>
      </c>
      <c r="AU196" s="9">
        <f t="shared" si="52"/>
        <v>130834.38</v>
      </c>
      <c r="AV196" s="26">
        <f t="shared" si="53"/>
        <v>4.0054794520547947</v>
      </c>
    </row>
    <row r="197" spans="1:48" s="9" customFormat="1" ht="16.5" hidden="1" x14ac:dyDescent="0.15">
      <c r="A197" s="9">
        <v>195</v>
      </c>
      <c r="B197" s="9" t="s">
        <v>34</v>
      </c>
      <c r="C197" s="15" t="s">
        <v>613</v>
      </c>
      <c r="D197" s="15" t="s">
        <v>614</v>
      </c>
      <c r="E197" s="9" t="s">
        <v>615</v>
      </c>
      <c r="F197" s="9" t="s">
        <v>37</v>
      </c>
      <c r="G197" s="9" t="s">
        <v>87</v>
      </c>
      <c r="H197" s="9" t="s">
        <v>122</v>
      </c>
      <c r="I197" s="9" t="s">
        <v>102</v>
      </c>
      <c r="J197" s="9" t="s">
        <v>41</v>
      </c>
      <c r="K197" s="9">
        <v>382.64</v>
      </c>
      <c r="L197" s="20">
        <v>43221</v>
      </c>
      <c r="M197" s="20">
        <v>46142</v>
      </c>
      <c r="N197" s="20">
        <v>46142</v>
      </c>
      <c r="O197" s="21">
        <f>R197*K197*8</f>
        <v>229584</v>
      </c>
      <c r="P197" s="20">
        <v>43586</v>
      </c>
      <c r="Q197" s="20">
        <v>43951</v>
      </c>
      <c r="R197" s="24">
        <v>75</v>
      </c>
      <c r="S197" s="25">
        <v>28698</v>
      </c>
      <c r="T197" s="25">
        <v>28698</v>
      </c>
      <c r="U197" s="25">
        <v>28698</v>
      </c>
      <c r="V197" s="25">
        <v>28698</v>
      </c>
      <c r="W197" s="25">
        <v>28698</v>
      </c>
      <c r="X197" s="25">
        <v>28698</v>
      </c>
      <c r="Y197" s="25">
        <v>28698</v>
      </c>
      <c r="Z197" s="25">
        <v>28698</v>
      </c>
      <c r="AA197" s="25">
        <v>28698</v>
      </c>
      <c r="AB197" s="25">
        <v>28698</v>
      </c>
      <c r="AC197" s="25">
        <v>28698</v>
      </c>
      <c r="AD197" s="25">
        <v>28698</v>
      </c>
      <c r="AE197" s="25">
        <v>19132</v>
      </c>
      <c r="AF197" s="25">
        <v>19132</v>
      </c>
      <c r="AG197" s="25">
        <v>19132</v>
      </c>
      <c r="AH197" s="25">
        <v>19132</v>
      </c>
      <c r="AI197" s="25">
        <v>19132</v>
      </c>
      <c r="AJ197" s="25">
        <v>19132</v>
      </c>
      <c r="AK197" s="25">
        <v>19132</v>
      </c>
      <c r="AL197" s="25">
        <v>19132</v>
      </c>
      <c r="AM197" s="25">
        <v>19132</v>
      </c>
      <c r="AN197" s="25">
        <v>19132</v>
      </c>
      <c r="AO197" s="25">
        <v>19132</v>
      </c>
      <c r="AP197" s="25">
        <v>19132</v>
      </c>
      <c r="AQ197" s="9">
        <f t="shared" si="45"/>
        <v>229584</v>
      </c>
    </row>
    <row r="198" spans="1:48" s="9" customFormat="1" ht="16.5" hidden="1" x14ac:dyDescent="0.15">
      <c r="A198" s="9">
        <v>196</v>
      </c>
      <c r="B198" s="9" t="s">
        <v>34</v>
      </c>
      <c r="C198" s="15" t="s">
        <v>616</v>
      </c>
      <c r="D198" s="15" t="s">
        <v>617</v>
      </c>
      <c r="E198" s="9" t="s">
        <v>618</v>
      </c>
      <c r="F198" s="9" t="s">
        <v>37</v>
      </c>
      <c r="G198" s="9" t="s">
        <v>87</v>
      </c>
      <c r="H198" s="9" t="s">
        <v>46</v>
      </c>
      <c r="I198" s="9" t="s">
        <v>102</v>
      </c>
      <c r="J198" s="9" t="s">
        <v>41</v>
      </c>
      <c r="K198" s="9">
        <v>90</v>
      </c>
      <c r="L198" s="20">
        <v>43221</v>
      </c>
      <c r="M198" s="20">
        <v>46142</v>
      </c>
      <c r="N198" s="20">
        <v>46142</v>
      </c>
      <c r="O198" s="21">
        <f>R198*K198*8</f>
        <v>54000</v>
      </c>
      <c r="P198" s="20">
        <v>43586</v>
      </c>
      <c r="Q198" s="20">
        <v>43951</v>
      </c>
      <c r="R198" s="24">
        <v>75</v>
      </c>
      <c r="S198" s="25">
        <v>6750</v>
      </c>
      <c r="T198" s="25">
        <v>6750</v>
      </c>
      <c r="U198" s="25">
        <v>6750</v>
      </c>
      <c r="V198" s="25">
        <v>6750</v>
      </c>
      <c r="W198" s="25">
        <v>6750</v>
      </c>
      <c r="X198" s="25">
        <v>6750</v>
      </c>
      <c r="Y198" s="25">
        <v>6750</v>
      </c>
      <c r="Z198" s="25">
        <v>6750</v>
      </c>
      <c r="AA198" s="25">
        <v>6750</v>
      </c>
      <c r="AB198" s="25">
        <v>6750</v>
      </c>
      <c r="AC198" s="25">
        <v>6750</v>
      </c>
      <c r="AD198" s="25">
        <v>6750</v>
      </c>
      <c r="AE198" s="25">
        <v>4500</v>
      </c>
      <c r="AF198" s="25">
        <v>4500</v>
      </c>
      <c r="AG198" s="25">
        <v>4500</v>
      </c>
      <c r="AH198" s="25">
        <v>4500</v>
      </c>
      <c r="AI198" s="25">
        <v>4500</v>
      </c>
      <c r="AJ198" s="25">
        <v>4500</v>
      </c>
      <c r="AK198" s="25">
        <v>4500</v>
      </c>
      <c r="AL198" s="25">
        <v>4500</v>
      </c>
      <c r="AM198" s="25">
        <v>4500</v>
      </c>
      <c r="AN198" s="25">
        <v>4500</v>
      </c>
      <c r="AO198" s="25">
        <v>4500</v>
      </c>
      <c r="AP198" s="25">
        <v>4500</v>
      </c>
      <c r="AQ198" s="9">
        <f t="shared" si="45"/>
        <v>54000</v>
      </c>
    </row>
    <row r="199" spans="1:48" s="9" customFormat="1" ht="16.5" hidden="1" x14ac:dyDescent="0.15">
      <c r="A199" s="9">
        <v>197</v>
      </c>
      <c r="B199" s="9" t="s">
        <v>34</v>
      </c>
      <c r="C199" s="15" t="s">
        <v>619</v>
      </c>
      <c r="D199" s="15" t="s">
        <v>620</v>
      </c>
      <c r="E199" s="9">
        <v>3017</v>
      </c>
      <c r="F199" s="9" t="s">
        <v>37</v>
      </c>
      <c r="G199" s="9" t="s">
        <v>87</v>
      </c>
      <c r="H199" s="9" t="s">
        <v>46</v>
      </c>
      <c r="I199" s="9" t="s">
        <v>40</v>
      </c>
      <c r="J199" s="9" t="s">
        <v>64</v>
      </c>
      <c r="K199" s="9">
        <v>321.83999999999997</v>
      </c>
      <c r="L199" s="20">
        <v>43525</v>
      </c>
      <c r="M199" s="20">
        <v>45351</v>
      </c>
      <c r="N199" s="20">
        <v>45351</v>
      </c>
      <c r="O199" s="20"/>
      <c r="P199" s="20">
        <v>43525</v>
      </c>
      <c r="Q199" s="20">
        <v>43889</v>
      </c>
      <c r="R199" s="24">
        <v>155</v>
      </c>
      <c r="S199" s="25"/>
      <c r="T199" s="25"/>
      <c r="U199" s="25">
        <v>49885.2</v>
      </c>
      <c r="V199" s="25">
        <v>49885.2</v>
      </c>
      <c r="W199" s="25">
        <v>49885.2</v>
      </c>
      <c r="X199" s="25">
        <v>49885.2</v>
      </c>
      <c r="Y199" s="25">
        <v>49885.2</v>
      </c>
      <c r="Z199" s="25">
        <v>49885.2</v>
      </c>
      <c r="AA199" s="25">
        <v>49885.2</v>
      </c>
      <c r="AB199" s="25">
        <v>49885.2</v>
      </c>
      <c r="AC199" s="25">
        <v>49885.2</v>
      </c>
      <c r="AD199" s="25">
        <v>49885.2</v>
      </c>
      <c r="AE199" s="25">
        <v>0</v>
      </c>
      <c r="AF199" s="25">
        <v>0</v>
      </c>
      <c r="AG199" s="25">
        <v>33256.800000000003</v>
      </c>
      <c r="AH199" s="25">
        <v>33256.800000000003</v>
      </c>
      <c r="AI199" s="25">
        <v>33256.800000000003</v>
      </c>
      <c r="AJ199" s="25">
        <v>49885.2</v>
      </c>
      <c r="AK199" s="25">
        <v>49885.2</v>
      </c>
      <c r="AL199" s="25">
        <v>49885.2</v>
      </c>
      <c r="AM199" s="25">
        <v>49885.2</v>
      </c>
      <c r="AN199" s="25">
        <v>49885.2</v>
      </c>
      <c r="AO199" s="25">
        <v>49885.2</v>
      </c>
      <c r="AP199" s="25">
        <v>49885.2</v>
      </c>
      <c r="AQ199" s="9">
        <f t="shared" si="45"/>
        <v>448966.80000000005</v>
      </c>
    </row>
    <row r="200" spans="1:48" s="10" customFormat="1" ht="16.5" hidden="1" x14ac:dyDescent="0.15">
      <c r="A200" s="10">
        <v>198</v>
      </c>
      <c r="B200" s="10" t="s">
        <v>34</v>
      </c>
      <c r="C200" s="28" t="s">
        <v>621</v>
      </c>
      <c r="D200" s="28" t="s">
        <v>622</v>
      </c>
      <c r="E200" s="10" t="s">
        <v>623</v>
      </c>
      <c r="F200" s="10" t="s">
        <v>175</v>
      </c>
      <c r="G200" s="10" t="s">
        <v>115</v>
      </c>
      <c r="H200" s="10" t="s">
        <v>58</v>
      </c>
      <c r="I200" s="10" t="s">
        <v>102</v>
      </c>
      <c r="J200" s="10" t="s">
        <v>53</v>
      </c>
      <c r="K200" s="10">
        <v>2764.58</v>
      </c>
      <c r="L200" s="29">
        <v>43221</v>
      </c>
      <c r="M200" s="29">
        <v>43585</v>
      </c>
      <c r="N200" s="29">
        <v>43585</v>
      </c>
      <c r="O200" s="21">
        <f>R200*K200*8</f>
        <v>0</v>
      </c>
      <c r="P200" s="29">
        <v>43221</v>
      </c>
      <c r="Q200" s="29">
        <v>43585</v>
      </c>
      <c r="R200" s="30"/>
      <c r="S200" s="31">
        <v>21363.74</v>
      </c>
      <c r="T200" s="31">
        <v>2930.99</v>
      </c>
      <c r="U200" s="31">
        <v>11677.36</v>
      </c>
      <c r="V200" s="31">
        <v>4510.82</v>
      </c>
      <c r="W200" s="31">
        <v>18441.95</v>
      </c>
      <c r="X200" s="31"/>
      <c r="Y200" s="31"/>
      <c r="Z200" s="31"/>
      <c r="AA200" s="31"/>
      <c r="AB200" s="31"/>
      <c r="AC200" s="31"/>
      <c r="AD200" s="31"/>
      <c r="AE200" s="31">
        <v>21363.74</v>
      </c>
      <c r="AF200" s="31">
        <v>2930.99</v>
      </c>
      <c r="AG200" s="31">
        <v>11677.36</v>
      </c>
      <c r="AH200" s="31">
        <v>4510.82</v>
      </c>
      <c r="AI200" s="31">
        <v>18441.95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  <c r="AQ200" s="9">
        <f t="shared" si="45"/>
        <v>58924.86</v>
      </c>
      <c r="AR200" s="9">
        <f>AE200*4</f>
        <v>85454.96</v>
      </c>
      <c r="AS200" s="26">
        <f>AR200/365/K200</f>
        <v>8.4686707594713057E-2</v>
      </c>
    </row>
    <row r="201" spans="1:48" s="9" customFormat="1" ht="16.5" hidden="1" x14ac:dyDescent="0.15">
      <c r="A201" s="9">
        <v>199</v>
      </c>
      <c r="B201" s="9" t="s">
        <v>34</v>
      </c>
      <c r="C201" s="15" t="s">
        <v>624</v>
      </c>
      <c r="D201" s="15" t="s">
        <v>625</v>
      </c>
      <c r="E201" s="9" t="s">
        <v>626</v>
      </c>
      <c r="F201" s="9" t="s">
        <v>37</v>
      </c>
      <c r="G201" s="9" t="s">
        <v>87</v>
      </c>
      <c r="H201" s="16" t="s">
        <v>132</v>
      </c>
      <c r="I201" s="9" t="s">
        <v>40</v>
      </c>
      <c r="J201" s="9" t="s">
        <v>64</v>
      </c>
      <c r="K201" s="9">
        <v>182.46</v>
      </c>
      <c r="L201" s="20">
        <v>43556</v>
      </c>
      <c r="M201" s="20">
        <v>44651</v>
      </c>
      <c r="N201" s="20">
        <v>44651</v>
      </c>
      <c r="O201" s="20"/>
      <c r="P201" s="20">
        <v>43556</v>
      </c>
      <c r="Q201" s="20">
        <v>43921</v>
      </c>
      <c r="R201" s="24">
        <v>147</v>
      </c>
      <c r="S201" s="25"/>
      <c r="T201" s="25"/>
      <c r="U201" s="25"/>
      <c r="V201" s="25">
        <v>26821.62</v>
      </c>
      <c r="W201" s="25">
        <v>26821.62</v>
      </c>
      <c r="X201" s="25">
        <v>26821.62</v>
      </c>
      <c r="Y201" s="25">
        <v>26821.62</v>
      </c>
      <c r="Z201" s="25">
        <v>26821.62</v>
      </c>
      <c r="AA201" s="25">
        <v>26821.62</v>
      </c>
      <c r="AB201" s="25">
        <v>26821.62</v>
      </c>
      <c r="AC201" s="25">
        <v>26821.62</v>
      </c>
      <c r="AD201" s="25">
        <v>26821.62</v>
      </c>
      <c r="AE201" s="25">
        <v>0</v>
      </c>
      <c r="AF201" s="25">
        <v>0</v>
      </c>
      <c r="AG201" s="25">
        <v>0</v>
      </c>
      <c r="AH201" s="25">
        <v>0</v>
      </c>
      <c r="AI201" s="25">
        <v>26821.62</v>
      </c>
      <c r="AJ201" s="25">
        <v>26821.62</v>
      </c>
      <c r="AK201" s="25">
        <v>26821.62</v>
      </c>
      <c r="AL201" s="25">
        <v>26821.62</v>
      </c>
      <c r="AM201" s="25">
        <v>26821.62</v>
      </c>
      <c r="AN201" s="25">
        <v>26821.62</v>
      </c>
      <c r="AO201" s="25">
        <v>26821.62</v>
      </c>
      <c r="AP201" s="25">
        <v>26821.62</v>
      </c>
      <c r="AQ201" s="9">
        <f t="shared" si="45"/>
        <v>214572.96</v>
      </c>
    </row>
    <row r="202" spans="1:48" s="9" customFormat="1" ht="16.5" x14ac:dyDescent="0.15">
      <c r="A202" s="9">
        <v>200</v>
      </c>
      <c r="B202" s="9" t="s">
        <v>34</v>
      </c>
      <c r="C202" s="15" t="s">
        <v>627</v>
      </c>
      <c r="D202" s="15" t="s">
        <v>628</v>
      </c>
      <c r="E202" s="9" t="s">
        <v>629</v>
      </c>
      <c r="F202" s="9" t="s">
        <v>37</v>
      </c>
      <c r="G202" s="9" t="s">
        <v>87</v>
      </c>
      <c r="H202" s="9" t="s">
        <v>39</v>
      </c>
      <c r="I202" s="9" t="s">
        <v>40</v>
      </c>
      <c r="J202" s="9" t="s">
        <v>47</v>
      </c>
      <c r="K202" s="9">
        <v>62.74</v>
      </c>
      <c r="L202" s="20">
        <v>43480</v>
      </c>
      <c r="M202" s="20">
        <v>44575</v>
      </c>
      <c r="N202" s="20">
        <v>44575</v>
      </c>
      <c r="O202" s="20"/>
      <c r="P202" s="20">
        <v>43480</v>
      </c>
      <c r="Q202" s="20">
        <v>43844</v>
      </c>
      <c r="R202" s="24">
        <v>286.23</v>
      </c>
      <c r="S202" s="25">
        <v>8979.0350999999991</v>
      </c>
      <c r="T202" s="25">
        <v>17958.07</v>
      </c>
      <c r="U202" s="25">
        <v>17958.07</v>
      </c>
      <c r="V202" s="25">
        <v>17958.07</v>
      </c>
      <c r="W202" s="25">
        <v>17958.07</v>
      </c>
      <c r="X202" s="25">
        <v>17958.07</v>
      </c>
      <c r="Y202" s="25">
        <v>17958.07</v>
      </c>
      <c r="Z202" s="25">
        <v>17958.07</v>
      </c>
      <c r="AA202" s="25">
        <v>17958.07</v>
      </c>
      <c r="AB202" s="25">
        <v>17958.07</v>
      </c>
      <c r="AC202" s="25">
        <v>17958.07</v>
      </c>
      <c r="AD202" s="25">
        <v>17958.07</v>
      </c>
      <c r="AE202" s="25">
        <v>0</v>
      </c>
      <c r="AF202" s="25">
        <v>17958.07</v>
      </c>
      <c r="AG202" s="25">
        <v>17958.07</v>
      </c>
      <c r="AH202" s="25">
        <v>17958.07</v>
      </c>
      <c r="AI202" s="25">
        <v>17958.07</v>
      </c>
      <c r="AJ202" s="25">
        <v>17958.07</v>
      </c>
      <c r="AK202" s="25">
        <v>17958.07</v>
      </c>
      <c r="AL202" s="25">
        <v>17958.07</v>
      </c>
      <c r="AM202" s="25">
        <v>17958.07</v>
      </c>
      <c r="AN202" s="25">
        <v>17958.07</v>
      </c>
      <c r="AO202" s="25">
        <v>17958.07</v>
      </c>
      <c r="AP202" s="25">
        <v>17958.07</v>
      </c>
      <c r="AQ202" s="9">
        <f t="shared" si="45"/>
        <v>197538.77000000005</v>
      </c>
      <c r="AU202" s="9">
        <f t="shared" ref="AU202:AU203" si="54">AH202*12</f>
        <v>215496.84</v>
      </c>
      <c r="AV202" s="26">
        <f t="shared" ref="AV202:AV204" si="55">AU202/365/K202</f>
        <v>9.410301265059978</v>
      </c>
    </row>
    <row r="203" spans="1:48" s="9" customFormat="1" ht="16.5" x14ac:dyDescent="0.15">
      <c r="A203" s="9">
        <v>201</v>
      </c>
      <c r="B203" s="9" t="s">
        <v>34</v>
      </c>
      <c r="C203" s="15" t="s">
        <v>630</v>
      </c>
      <c r="D203" s="15" t="s">
        <v>631</v>
      </c>
      <c r="E203" s="9" t="s">
        <v>632</v>
      </c>
      <c r="F203" s="9" t="s">
        <v>37</v>
      </c>
      <c r="G203" s="9" t="s">
        <v>87</v>
      </c>
      <c r="H203" s="9" t="s">
        <v>122</v>
      </c>
      <c r="I203" s="9" t="s">
        <v>102</v>
      </c>
      <c r="J203" s="9" t="s">
        <v>47</v>
      </c>
      <c r="K203" s="9">
        <v>213.13</v>
      </c>
      <c r="L203" s="20">
        <v>42795</v>
      </c>
      <c r="M203" s="20">
        <v>43799</v>
      </c>
      <c r="N203" s="20">
        <v>43646</v>
      </c>
      <c r="O203" s="21"/>
      <c r="P203" s="20">
        <v>43525</v>
      </c>
      <c r="Q203" s="20">
        <v>43799</v>
      </c>
      <c r="R203" s="24">
        <v>131.66</v>
      </c>
      <c r="S203" s="25">
        <v>26224.949345794401</v>
      </c>
      <c r="T203" s="25">
        <v>26224.949345794401</v>
      </c>
      <c r="U203" s="25">
        <v>28060.695800000001</v>
      </c>
      <c r="V203" s="25">
        <v>28060.695800000001</v>
      </c>
      <c r="W203" s="25">
        <v>28060.695800000001</v>
      </c>
      <c r="X203" s="25">
        <v>28060.695800000001</v>
      </c>
      <c r="Y203" s="25"/>
      <c r="Z203" s="25"/>
      <c r="AA203" s="25"/>
      <c r="AB203" s="25"/>
      <c r="AC203" s="26"/>
      <c r="AD203" s="25"/>
      <c r="AE203" s="25">
        <v>16871.3840791277</v>
      </c>
      <c r="AF203" s="25">
        <v>18094.7502791277</v>
      </c>
      <c r="AG203" s="25">
        <v>19360.695800000001</v>
      </c>
      <c r="AH203" s="25">
        <v>19318.813633333299</v>
      </c>
      <c r="AI203" s="25">
        <v>19318.813633333299</v>
      </c>
      <c r="AJ203" s="25">
        <v>19318.813633333299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9">
        <f t="shared" si="45"/>
        <v>112283.27105825528</v>
      </c>
      <c r="AU203" s="9">
        <f t="shared" si="54"/>
        <v>231825.7635999996</v>
      </c>
      <c r="AV203" s="26">
        <f t="shared" si="55"/>
        <v>2.9800547945205427</v>
      </c>
    </row>
    <row r="204" spans="1:48" s="9" customFormat="1" ht="16.5" x14ac:dyDescent="0.15">
      <c r="A204" s="9">
        <v>202</v>
      </c>
      <c r="B204" s="16" t="s">
        <v>42</v>
      </c>
      <c r="C204" s="15" t="s">
        <v>633</v>
      </c>
      <c r="D204" s="17" t="s">
        <v>634</v>
      </c>
      <c r="E204" s="9" t="s">
        <v>635</v>
      </c>
      <c r="F204" s="9" t="s">
        <v>37</v>
      </c>
      <c r="G204" s="9" t="s">
        <v>87</v>
      </c>
      <c r="H204" s="9" t="s">
        <v>46</v>
      </c>
      <c r="I204" s="22" t="s">
        <v>102</v>
      </c>
      <c r="J204" s="9" t="s">
        <v>47</v>
      </c>
      <c r="K204" s="9">
        <v>105</v>
      </c>
      <c r="L204" s="20">
        <v>43466</v>
      </c>
      <c r="M204" s="20">
        <v>44561</v>
      </c>
      <c r="N204" s="20">
        <v>43555</v>
      </c>
      <c r="O204" s="20"/>
      <c r="P204" s="20">
        <v>43466</v>
      </c>
      <c r="Q204" s="20">
        <v>43830</v>
      </c>
      <c r="R204" s="24">
        <v>200</v>
      </c>
      <c r="S204" s="25">
        <v>21000</v>
      </c>
      <c r="T204" s="25">
        <v>21000</v>
      </c>
      <c r="U204" s="25">
        <v>21000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>
        <v>21000</v>
      </c>
      <c r="AF204" s="25">
        <v>21000</v>
      </c>
      <c r="AG204" s="25">
        <v>21000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  <c r="AQ204" s="9">
        <f t="shared" si="45"/>
        <v>63000</v>
      </c>
      <c r="AU204" s="9">
        <f>AG204*12</f>
        <v>252000</v>
      </c>
      <c r="AV204" s="26">
        <f t="shared" si="55"/>
        <v>6.5753424657534252</v>
      </c>
    </row>
    <row r="205" spans="1:48" s="9" customFormat="1" ht="16.5" hidden="1" x14ac:dyDescent="0.15">
      <c r="A205" s="9">
        <v>203</v>
      </c>
      <c r="B205" s="16" t="s">
        <v>42</v>
      </c>
      <c r="C205" s="15" t="s">
        <v>636</v>
      </c>
      <c r="D205" s="15" t="s">
        <v>637</v>
      </c>
      <c r="E205" s="9" t="s">
        <v>638</v>
      </c>
      <c r="F205" s="9" t="s">
        <v>37</v>
      </c>
      <c r="G205" s="9" t="s">
        <v>87</v>
      </c>
      <c r="H205" s="9" t="s">
        <v>122</v>
      </c>
      <c r="I205" s="9" t="s">
        <v>40</v>
      </c>
      <c r="J205" s="9" t="s">
        <v>41</v>
      </c>
      <c r="K205" s="9">
        <v>169.46</v>
      </c>
      <c r="L205" s="20">
        <v>42917</v>
      </c>
      <c r="M205" s="20">
        <v>43982</v>
      </c>
      <c r="N205" s="20">
        <v>43585</v>
      </c>
      <c r="O205" s="21"/>
      <c r="P205" s="20">
        <v>43282</v>
      </c>
      <c r="Q205" s="20">
        <v>43646</v>
      </c>
      <c r="R205" s="24">
        <v>136.5</v>
      </c>
      <c r="S205" s="25">
        <v>23131.29</v>
      </c>
      <c r="T205" s="25">
        <v>23131.29</v>
      </c>
      <c r="U205" s="25">
        <v>23131.29</v>
      </c>
      <c r="V205" s="25">
        <v>23131.29</v>
      </c>
      <c r="W205" s="25"/>
      <c r="X205" s="25"/>
      <c r="Y205" s="25"/>
      <c r="Z205" s="25"/>
      <c r="AA205" s="25"/>
      <c r="AB205" s="25"/>
      <c r="AC205" s="25"/>
      <c r="AD205" s="25"/>
      <c r="AE205" s="25">
        <v>23131.29</v>
      </c>
      <c r="AF205" s="25">
        <v>23131.29</v>
      </c>
      <c r="AG205" s="25">
        <v>23131.29</v>
      </c>
      <c r="AH205" s="25">
        <v>23131.29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9">
        <f t="shared" si="45"/>
        <v>92525.16</v>
      </c>
    </row>
    <row r="206" spans="1:48" s="9" customFormat="1" ht="16.5" hidden="1" x14ac:dyDescent="0.15">
      <c r="A206" s="9">
        <v>204</v>
      </c>
      <c r="B206" s="9" t="s">
        <v>34</v>
      </c>
      <c r="C206" s="15" t="s">
        <v>639</v>
      </c>
      <c r="D206" s="15" t="s">
        <v>640</v>
      </c>
      <c r="E206" s="9" t="s">
        <v>641</v>
      </c>
      <c r="F206" s="9" t="s">
        <v>37</v>
      </c>
      <c r="G206" s="9" t="s">
        <v>87</v>
      </c>
      <c r="H206" s="9" t="s">
        <v>122</v>
      </c>
      <c r="I206" s="9" t="s">
        <v>40</v>
      </c>
      <c r="J206" s="9" t="s">
        <v>41</v>
      </c>
      <c r="K206" s="9">
        <v>355.61</v>
      </c>
      <c r="L206" s="20">
        <v>43160</v>
      </c>
      <c r="M206" s="20">
        <v>44773</v>
      </c>
      <c r="N206" s="20">
        <v>44773</v>
      </c>
      <c r="O206" s="21">
        <f>R206*K206*10</f>
        <v>373390.5</v>
      </c>
      <c r="P206" s="20">
        <v>43525</v>
      </c>
      <c r="Q206" s="20">
        <v>43890</v>
      </c>
      <c r="R206" s="24">
        <v>105</v>
      </c>
      <c r="S206" s="25">
        <v>35561</v>
      </c>
      <c r="T206" s="25">
        <v>35561</v>
      </c>
      <c r="U206" s="25">
        <v>37339.050000000003</v>
      </c>
      <c r="V206" s="25">
        <v>37339.050000000003</v>
      </c>
      <c r="W206" s="25">
        <v>37339.050000000003</v>
      </c>
      <c r="X206" s="25">
        <v>37339.050000000003</v>
      </c>
      <c r="Y206" s="25">
        <v>37339.050000000003</v>
      </c>
      <c r="Z206" s="25">
        <v>37339.050000000003</v>
      </c>
      <c r="AA206" s="25">
        <v>37339.050000000003</v>
      </c>
      <c r="AB206" s="25">
        <v>37339.050000000003</v>
      </c>
      <c r="AC206" s="25">
        <v>37339.050000000003</v>
      </c>
      <c r="AD206" s="25">
        <v>37339.050000000003</v>
      </c>
      <c r="AE206" s="25">
        <v>35561</v>
      </c>
      <c r="AF206" s="25">
        <v>35561</v>
      </c>
      <c r="AG206" s="25">
        <v>37339.050000000003</v>
      </c>
      <c r="AH206" s="25">
        <v>37339.050000000003</v>
      </c>
      <c r="AI206" s="25">
        <v>37339.050000000003</v>
      </c>
      <c r="AJ206" s="25">
        <v>37339.050000000003</v>
      </c>
      <c r="AK206" s="25">
        <v>37339.050000000003</v>
      </c>
      <c r="AL206" s="25">
        <v>37339.050000000003</v>
      </c>
      <c r="AM206" s="25">
        <v>37339.050000000003</v>
      </c>
      <c r="AN206" s="25">
        <v>37339.050000000003</v>
      </c>
      <c r="AO206" s="25">
        <v>37339.050000000003</v>
      </c>
      <c r="AP206" s="25">
        <v>37339.050000000003</v>
      </c>
      <c r="AQ206" s="9">
        <f t="shared" si="45"/>
        <v>444512.49999999994</v>
      </c>
    </row>
    <row r="207" spans="1:48" s="9" customFormat="1" ht="16.5" hidden="1" x14ac:dyDescent="0.15">
      <c r="A207" s="9">
        <v>205</v>
      </c>
      <c r="B207" s="9" t="s">
        <v>34</v>
      </c>
      <c r="C207" s="15" t="s">
        <v>642</v>
      </c>
      <c r="D207" s="15" t="s">
        <v>643</v>
      </c>
      <c r="E207" s="9" t="s">
        <v>644</v>
      </c>
      <c r="F207" s="9" t="s">
        <v>37</v>
      </c>
      <c r="G207" s="9" t="s">
        <v>87</v>
      </c>
      <c r="H207" s="9" t="s">
        <v>58</v>
      </c>
      <c r="I207" s="9" t="s">
        <v>40</v>
      </c>
      <c r="J207" s="9" t="s">
        <v>41</v>
      </c>
      <c r="K207" s="9">
        <v>208.33</v>
      </c>
      <c r="L207" s="20">
        <v>43222</v>
      </c>
      <c r="M207" s="20">
        <v>44227</v>
      </c>
      <c r="N207" s="20">
        <v>44227</v>
      </c>
      <c r="O207" s="21">
        <f>R207*K207*8</f>
        <v>374994</v>
      </c>
      <c r="P207" s="20">
        <v>43222</v>
      </c>
      <c r="Q207" s="20">
        <v>43586</v>
      </c>
      <c r="R207" s="24">
        <v>225</v>
      </c>
      <c r="S207" s="25">
        <v>46874.25</v>
      </c>
      <c r="T207" s="25">
        <v>46874.25</v>
      </c>
      <c r="U207" s="25">
        <v>46874.25</v>
      </c>
      <c r="V207" s="25">
        <v>46874.25</v>
      </c>
      <c r="W207" s="25">
        <v>50155.45</v>
      </c>
      <c r="X207" s="25">
        <v>50155.45</v>
      </c>
      <c r="Y207" s="25">
        <v>50155.45</v>
      </c>
      <c r="Z207" s="25">
        <v>50155.45</v>
      </c>
      <c r="AA207" s="25">
        <v>50155.45</v>
      </c>
      <c r="AB207" s="25">
        <v>50155.45</v>
      </c>
      <c r="AC207" s="25">
        <v>50155.45</v>
      </c>
      <c r="AD207" s="25">
        <v>50155.45</v>
      </c>
      <c r="AE207" s="25">
        <v>46874.25</v>
      </c>
      <c r="AF207" s="25">
        <v>46874.25</v>
      </c>
      <c r="AG207" s="25">
        <v>46874.25</v>
      </c>
      <c r="AH207" s="25">
        <v>46874.25</v>
      </c>
      <c r="AI207" s="25">
        <v>50155.45</v>
      </c>
      <c r="AJ207" s="25">
        <v>50155.45</v>
      </c>
      <c r="AK207" s="25">
        <v>50155.45</v>
      </c>
      <c r="AL207" s="25">
        <v>50155.45</v>
      </c>
      <c r="AM207" s="25">
        <v>50155.45</v>
      </c>
      <c r="AN207" s="25">
        <v>50155.45</v>
      </c>
      <c r="AO207" s="25">
        <v>50155.45</v>
      </c>
      <c r="AP207" s="25">
        <v>50155.45</v>
      </c>
      <c r="AQ207" s="9">
        <f t="shared" si="45"/>
        <v>588740.6</v>
      </c>
    </row>
    <row r="208" spans="1:48" s="9" customFormat="1" ht="16.5" hidden="1" x14ac:dyDescent="0.15">
      <c r="A208" s="9">
        <v>206</v>
      </c>
      <c r="B208" s="9" t="s">
        <v>34</v>
      </c>
      <c r="C208" s="15" t="s">
        <v>645</v>
      </c>
      <c r="D208" s="15" t="s">
        <v>646</v>
      </c>
      <c r="E208" s="9" t="s">
        <v>647</v>
      </c>
      <c r="F208" s="9" t="s">
        <v>37</v>
      </c>
      <c r="G208" s="9" t="s">
        <v>87</v>
      </c>
      <c r="H208" s="9" t="s">
        <v>46</v>
      </c>
      <c r="I208" s="9" t="s">
        <v>102</v>
      </c>
      <c r="J208" s="9" t="s">
        <v>64</v>
      </c>
      <c r="K208" s="9">
        <v>363.9</v>
      </c>
      <c r="L208" s="20">
        <v>42637</v>
      </c>
      <c r="M208" s="20">
        <v>44309</v>
      </c>
      <c r="N208" s="20">
        <v>44309</v>
      </c>
      <c r="O208" s="21"/>
      <c r="P208" s="20">
        <v>43367</v>
      </c>
      <c r="Q208" s="20">
        <v>43731</v>
      </c>
      <c r="R208" s="24">
        <v>143.33000000000001</v>
      </c>
      <c r="S208" s="25">
        <v>52157.79</v>
      </c>
      <c r="T208" s="25">
        <v>52157.79</v>
      </c>
      <c r="U208" s="25">
        <v>52157.79</v>
      </c>
      <c r="V208" s="25">
        <v>52157.79</v>
      </c>
      <c r="W208" s="25">
        <v>52157.79</v>
      </c>
      <c r="X208" s="25">
        <v>52157.79</v>
      </c>
      <c r="Y208" s="25">
        <v>52157.79</v>
      </c>
      <c r="Z208" s="25">
        <v>52157.79</v>
      </c>
      <c r="AA208" s="25">
        <v>52766.59</v>
      </c>
      <c r="AB208" s="25">
        <v>54766.95</v>
      </c>
      <c r="AC208" s="25">
        <v>54766.95</v>
      </c>
      <c r="AD208" s="25">
        <v>54766.95</v>
      </c>
      <c r="AE208" s="25">
        <v>52157.79</v>
      </c>
      <c r="AF208" s="25">
        <v>52157.79</v>
      </c>
      <c r="AG208" s="25">
        <v>52157.79</v>
      </c>
      <c r="AH208" s="25">
        <v>52157.79</v>
      </c>
      <c r="AI208" s="25">
        <v>52157.79</v>
      </c>
      <c r="AJ208" s="25">
        <v>52157.79</v>
      </c>
      <c r="AK208" s="25">
        <v>52157.79</v>
      </c>
      <c r="AL208" s="25">
        <v>52157.79</v>
      </c>
      <c r="AM208" s="25">
        <v>52766.59</v>
      </c>
      <c r="AN208" s="25">
        <v>54766.95</v>
      </c>
      <c r="AO208" s="25">
        <v>54766.95</v>
      </c>
      <c r="AP208" s="25">
        <v>54766.95</v>
      </c>
      <c r="AQ208" s="9">
        <f t="shared" si="45"/>
        <v>634329.75999999978</v>
      </c>
    </row>
    <row r="209" spans="1:45" s="9" customFormat="1" ht="16.5" hidden="1" x14ac:dyDescent="0.15">
      <c r="A209" s="9">
        <v>207</v>
      </c>
      <c r="B209" s="9" t="s">
        <v>34</v>
      </c>
      <c r="C209" s="15" t="s">
        <v>648</v>
      </c>
      <c r="D209" s="15" t="s">
        <v>649</v>
      </c>
      <c r="E209" s="9" t="s">
        <v>650</v>
      </c>
      <c r="F209" s="9" t="s">
        <v>37</v>
      </c>
      <c r="G209" s="9" t="s">
        <v>87</v>
      </c>
      <c r="H209" s="9" t="s">
        <v>46</v>
      </c>
      <c r="I209" s="9" t="s">
        <v>40</v>
      </c>
      <c r="J209" s="9" t="s">
        <v>64</v>
      </c>
      <c r="K209" s="9">
        <v>154.30000000000001</v>
      </c>
      <c r="L209" s="20">
        <v>42637</v>
      </c>
      <c r="M209" s="20">
        <v>44309</v>
      </c>
      <c r="N209" s="20">
        <v>44309</v>
      </c>
      <c r="O209" s="21"/>
      <c r="P209" s="20">
        <v>43367</v>
      </c>
      <c r="Q209" s="20">
        <v>43731</v>
      </c>
      <c r="R209" s="24">
        <v>209.47</v>
      </c>
      <c r="S209" s="25">
        <v>32321.22</v>
      </c>
      <c r="T209" s="25">
        <v>32321.22</v>
      </c>
      <c r="U209" s="25">
        <v>32321.22</v>
      </c>
      <c r="V209" s="25">
        <v>32321.22</v>
      </c>
      <c r="W209" s="25">
        <v>32321.22</v>
      </c>
      <c r="X209" s="25">
        <v>32321.22</v>
      </c>
      <c r="Y209" s="25">
        <v>32321.22</v>
      </c>
      <c r="Z209" s="25">
        <v>32321.22</v>
      </c>
      <c r="AA209" s="25">
        <v>32698.18</v>
      </c>
      <c r="AB209" s="25">
        <v>33936.74</v>
      </c>
      <c r="AC209" s="25">
        <v>33936.74</v>
      </c>
      <c r="AD209" s="25">
        <v>33936.74</v>
      </c>
      <c r="AE209" s="25">
        <v>32321.22</v>
      </c>
      <c r="AF209" s="25">
        <v>32321.22</v>
      </c>
      <c r="AG209" s="25">
        <v>32321.22</v>
      </c>
      <c r="AH209" s="25">
        <v>32321.22</v>
      </c>
      <c r="AI209" s="25">
        <v>32321.22</v>
      </c>
      <c r="AJ209" s="25">
        <v>32321.22</v>
      </c>
      <c r="AK209" s="25">
        <v>32321.22</v>
      </c>
      <c r="AL209" s="25">
        <v>32321.22</v>
      </c>
      <c r="AM209" s="25">
        <v>32698.18</v>
      </c>
      <c r="AN209" s="25">
        <v>33936.74</v>
      </c>
      <c r="AO209" s="25">
        <v>33936.74</v>
      </c>
      <c r="AP209" s="25">
        <v>33936.74</v>
      </c>
      <c r="AQ209" s="9">
        <f t="shared" si="45"/>
        <v>393078.16</v>
      </c>
    </row>
    <row r="210" spans="1:45" s="9" customFormat="1" ht="16.5" hidden="1" x14ac:dyDescent="0.15">
      <c r="A210" s="9">
        <v>208</v>
      </c>
      <c r="B210" s="9" t="s">
        <v>34</v>
      </c>
      <c r="C210" s="15" t="s">
        <v>651</v>
      </c>
      <c r="D210" s="15" t="s">
        <v>652</v>
      </c>
      <c r="E210" s="9" t="s">
        <v>653</v>
      </c>
      <c r="F210" s="9" t="s">
        <v>37</v>
      </c>
      <c r="G210" s="9" t="s">
        <v>87</v>
      </c>
      <c r="H210" s="9" t="s">
        <v>122</v>
      </c>
      <c r="I210" s="9" t="s">
        <v>40</v>
      </c>
      <c r="J210" s="9" t="s">
        <v>41</v>
      </c>
      <c r="K210" s="9">
        <v>182.1</v>
      </c>
      <c r="L210" s="20">
        <v>43040</v>
      </c>
      <c r="M210" s="20">
        <v>44135</v>
      </c>
      <c r="N210" s="20">
        <v>44135</v>
      </c>
      <c r="O210" s="21"/>
      <c r="P210" s="20">
        <v>43405</v>
      </c>
      <c r="Q210" s="20">
        <v>43769</v>
      </c>
      <c r="R210" s="24">
        <v>178.5</v>
      </c>
      <c r="S210" s="25">
        <v>32504.85</v>
      </c>
      <c r="T210" s="25">
        <v>32504.85</v>
      </c>
      <c r="U210" s="25">
        <v>32504.85</v>
      </c>
      <c r="V210" s="25">
        <v>32504.85</v>
      </c>
      <c r="W210" s="25">
        <v>32504.85</v>
      </c>
      <c r="X210" s="25">
        <v>32504.85</v>
      </c>
      <c r="Y210" s="25">
        <v>32504.85</v>
      </c>
      <c r="Z210" s="25">
        <v>32504.85</v>
      </c>
      <c r="AA210" s="25">
        <v>32504.85</v>
      </c>
      <c r="AB210" s="25">
        <v>32504.85</v>
      </c>
      <c r="AC210" s="25">
        <v>34131</v>
      </c>
      <c r="AD210" s="25">
        <v>34131</v>
      </c>
      <c r="AE210" s="25">
        <v>32504.85</v>
      </c>
      <c r="AF210" s="25">
        <v>32504.85</v>
      </c>
      <c r="AG210" s="25">
        <v>32504.85</v>
      </c>
      <c r="AH210" s="25">
        <v>32504.85</v>
      </c>
      <c r="AI210" s="25">
        <v>32504.85</v>
      </c>
      <c r="AJ210" s="25">
        <v>32504.85</v>
      </c>
      <c r="AK210" s="25">
        <v>32504.85</v>
      </c>
      <c r="AL210" s="25">
        <v>32504.85</v>
      </c>
      <c r="AM210" s="25">
        <v>32504.85</v>
      </c>
      <c r="AN210" s="25">
        <v>32504.85</v>
      </c>
      <c r="AO210" s="25">
        <v>34131</v>
      </c>
      <c r="AP210" s="25">
        <v>34131</v>
      </c>
      <c r="AQ210" s="9">
        <f t="shared" si="45"/>
        <v>393310.5</v>
      </c>
    </row>
    <row r="211" spans="1:45" s="9" customFormat="1" ht="16.5" hidden="1" x14ac:dyDescent="0.15">
      <c r="A211" s="9">
        <v>209</v>
      </c>
      <c r="B211" s="9" t="s">
        <v>34</v>
      </c>
      <c r="C211" s="15" t="s">
        <v>654</v>
      </c>
      <c r="D211" s="15" t="s">
        <v>655</v>
      </c>
      <c r="E211" s="9" t="s">
        <v>656</v>
      </c>
      <c r="F211" s="9" t="s">
        <v>37</v>
      </c>
      <c r="G211" s="9" t="s">
        <v>87</v>
      </c>
      <c r="H211" s="9" t="s">
        <v>46</v>
      </c>
      <c r="I211" s="9" t="s">
        <v>102</v>
      </c>
      <c r="J211" s="9" t="s">
        <v>64</v>
      </c>
      <c r="K211" s="9">
        <v>313.94</v>
      </c>
      <c r="L211" s="20">
        <v>42795</v>
      </c>
      <c r="M211" s="20">
        <v>44309</v>
      </c>
      <c r="N211" s="20">
        <v>44309</v>
      </c>
      <c r="O211" s="21"/>
      <c r="P211" s="20">
        <v>43367</v>
      </c>
      <c r="Q211" s="20">
        <v>43731</v>
      </c>
      <c r="R211" s="24">
        <v>154.35</v>
      </c>
      <c r="S211" s="25">
        <v>48456.639999999999</v>
      </c>
      <c r="T211" s="25">
        <v>48456.639999999999</v>
      </c>
      <c r="U211" s="25">
        <v>48456.639999999999</v>
      </c>
      <c r="V211" s="25">
        <v>48456.639999999999</v>
      </c>
      <c r="W211" s="25">
        <v>48456.639999999999</v>
      </c>
      <c r="X211" s="25">
        <v>48456.639999999999</v>
      </c>
      <c r="Y211" s="25">
        <v>48456.639999999999</v>
      </c>
      <c r="Z211" s="25">
        <v>48456.639999999999</v>
      </c>
      <c r="AA211" s="25">
        <v>49022.15</v>
      </c>
      <c r="AB211" s="25">
        <v>50880.26</v>
      </c>
      <c r="AC211" s="25">
        <v>50880.26</v>
      </c>
      <c r="AD211" s="25">
        <v>50880.26</v>
      </c>
      <c r="AE211" s="25">
        <v>48456.639999999999</v>
      </c>
      <c r="AF211" s="25">
        <v>48456.639999999999</v>
      </c>
      <c r="AG211" s="25">
        <v>48456.639999999999</v>
      </c>
      <c r="AH211" s="25">
        <v>48456.639999999999</v>
      </c>
      <c r="AI211" s="25">
        <v>48456.639999999999</v>
      </c>
      <c r="AJ211" s="25">
        <v>48456.639999999999</v>
      </c>
      <c r="AK211" s="25">
        <v>48456.639999999999</v>
      </c>
      <c r="AL211" s="25">
        <v>48456.639999999999</v>
      </c>
      <c r="AM211" s="25">
        <v>49022.15</v>
      </c>
      <c r="AN211" s="25">
        <v>50880.26</v>
      </c>
      <c r="AO211" s="25">
        <v>50880.26</v>
      </c>
      <c r="AP211" s="25">
        <v>50880.26</v>
      </c>
      <c r="AQ211" s="9">
        <f t="shared" si="45"/>
        <v>589316.05000000005</v>
      </c>
    </row>
    <row r="212" spans="1:45" s="9" customFormat="1" ht="16.5" hidden="1" x14ac:dyDescent="0.15">
      <c r="A212" s="9">
        <v>210</v>
      </c>
      <c r="B212" s="9" t="s">
        <v>34</v>
      </c>
      <c r="C212" s="15" t="s">
        <v>657</v>
      </c>
      <c r="D212" s="15" t="s">
        <v>658</v>
      </c>
      <c r="E212" s="9" t="s">
        <v>659</v>
      </c>
      <c r="F212" s="9" t="s">
        <v>37</v>
      </c>
      <c r="G212" s="9" t="s">
        <v>115</v>
      </c>
      <c r="H212" s="9" t="s">
        <v>46</v>
      </c>
      <c r="I212" s="9" t="s">
        <v>102</v>
      </c>
      <c r="J212" s="9" t="s">
        <v>53</v>
      </c>
      <c r="K212" s="9">
        <v>290.75</v>
      </c>
      <c r="L212" s="20">
        <v>42627</v>
      </c>
      <c r="M212" s="20">
        <v>46278</v>
      </c>
      <c r="N212" s="20">
        <v>46278</v>
      </c>
      <c r="O212" s="21"/>
      <c r="P212" s="20"/>
      <c r="Q212" s="20"/>
      <c r="R212" s="24"/>
      <c r="S212" s="25">
        <v>20488.88</v>
      </c>
      <c r="T212" s="25">
        <v>20639.259999999998</v>
      </c>
      <c r="U212" s="25">
        <v>21487.1</v>
      </c>
      <c r="V212" s="25">
        <v>21293.07</v>
      </c>
      <c r="W212" s="25">
        <v>23989.65</v>
      </c>
      <c r="X212" s="25"/>
      <c r="Y212" s="25"/>
      <c r="Z212" s="25"/>
      <c r="AA212" s="25"/>
      <c r="AB212" s="25"/>
      <c r="AC212" s="25"/>
      <c r="AD212" s="25"/>
      <c r="AE212" s="25">
        <v>20488.88</v>
      </c>
      <c r="AF212" s="25">
        <v>20639.259999999998</v>
      </c>
      <c r="AG212" s="25">
        <v>21487.1</v>
      </c>
      <c r="AH212" s="25">
        <v>21293.07</v>
      </c>
      <c r="AI212" s="25">
        <v>23989.65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9">
        <f t="shared" si="45"/>
        <v>107897.95999999999</v>
      </c>
      <c r="AR212" s="9">
        <f>AE212*4</f>
        <v>81955.520000000004</v>
      </c>
      <c r="AS212" s="26">
        <f>AR212/365/K212</f>
        <v>0.7722637015748125</v>
      </c>
    </row>
    <row r="213" spans="1:45" s="9" customFormat="1" ht="16.5" hidden="1" x14ac:dyDescent="0.15">
      <c r="A213" s="9">
        <v>211</v>
      </c>
      <c r="B213" s="9" t="s">
        <v>34</v>
      </c>
      <c r="C213" s="15" t="s">
        <v>660</v>
      </c>
      <c r="D213" s="15" t="s">
        <v>661</v>
      </c>
      <c r="E213" s="9" t="s">
        <v>662</v>
      </c>
      <c r="F213" s="9" t="s">
        <v>537</v>
      </c>
      <c r="G213" s="9" t="s">
        <v>87</v>
      </c>
      <c r="H213" s="9" t="s">
        <v>122</v>
      </c>
      <c r="I213" s="9" t="s">
        <v>102</v>
      </c>
      <c r="J213" s="9" t="s">
        <v>41</v>
      </c>
      <c r="K213" s="9">
        <v>2444.67</v>
      </c>
      <c r="L213" s="20">
        <v>43497</v>
      </c>
      <c r="M213" s="20">
        <v>46288</v>
      </c>
      <c r="N213" s="20">
        <v>46288</v>
      </c>
      <c r="O213" s="20"/>
      <c r="P213" s="20">
        <v>43497</v>
      </c>
      <c r="Q213" s="20">
        <v>43861</v>
      </c>
      <c r="R213" s="24">
        <v>41.2</v>
      </c>
      <c r="S213" s="25"/>
      <c r="T213" s="25">
        <v>100720.4</v>
      </c>
      <c r="U213" s="25">
        <v>100720.4</v>
      </c>
      <c r="V213" s="25">
        <v>100720.4</v>
      </c>
      <c r="W213" s="25">
        <v>100720.4</v>
      </c>
      <c r="X213" s="25">
        <v>100720.4</v>
      </c>
      <c r="Y213" s="25">
        <v>100720.4</v>
      </c>
      <c r="Z213" s="25">
        <v>100720.4</v>
      </c>
      <c r="AA213" s="25">
        <v>100720.4</v>
      </c>
      <c r="AB213" s="25">
        <v>100720.4</v>
      </c>
      <c r="AC213" s="25">
        <v>100720.4</v>
      </c>
      <c r="AD213" s="25">
        <v>100720.4</v>
      </c>
      <c r="AE213" s="25">
        <v>0</v>
      </c>
      <c r="AF213" s="25">
        <v>100720.4</v>
      </c>
      <c r="AG213" s="25">
        <v>100720.4</v>
      </c>
      <c r="AH213" s="25">
        <v>100720.4</v>
      </c>
      <c r="AI213" s="25">
        <v>100720.4</v>
      </c>
      <c r="AJ213" s="25">
        <v>100720.4</v>
      </c>
      <c r="AK213" s="25">
        <v>100720.4</v>
      </c>
      <c r="AL213" s="25">
        <v>100720.4</v>
      </c>
      <c r="AM213" s="25">
        <v>100720.4</v>
      </c>
      <c r="AN213" s="25">
        <v>100720.4</v>
      </c>
      <c r="AO213" s="25">
        <v>100720.4</v>
      </c>
      <c r="AP213" s="25">
        <v>100720.4</v>
      </c>
      <c r="AQ213" s="9">
        <f t="shared" si="45"/>
        <v>1107924.4000000001</v>
      </c>
    </row>
    <row r="214" spans="1:45" s="9" customFormat="1" ht="16.5" hidden="1" x14ac:dyDescent="0.15">
      <c r="A214" s="9">
        <v>212</v>
      </c>
      <c r="B214" s="9" t="s">
        <v>34</v>
      </c>
      <c r="C214" s="15" t="s">
        <v>663</v>
      </c>
      <c r="D214" s="15" t="s">
        <v>664</v>
      </c>
      <c r="E214" s="9" t="s">
        <v>665</v>
      </c>
      <c r="F214" s="9" t="s">
        <v>37</v>
      </c>
      <c r="G214" s="9" t="s">
        <v>115</v>
      </c>
      <c r="H214" s="9" t="s">
        <v>46</v>
      </c>
      <c r="I214" s="9" t="s">
        <v>102</v>
      </c>
      <c r="J214" s="9" t="s">
        <v>53</v>
      </c>
      <c r="K214" s="9">
        <v>439.82</v>
      </c>
      <c r="L214" s="20">
        <v>42637</v>
      </c>
      <c r="M214" s="20">
        <v>46288</v>
      </c>
      <c r="N214" s="20">
        <v>46288</v>
      </c>
      <c r="O214" s="21"/>
      <c r="P214" s="20"/>
      <c r="Q214" s="20"/>
      <c r="R214" s="24"/>
      <c r="S214" s="25">
        <v>37399.71</v>
      </c>
      <c r="T214" s="25">
        <v>46584.3</v>
      </c>
      <c r="U214" s="25">
        <v>38213.629999999997</v>
      </c>
      <c r="V214" s="25">
        <v>40012.78</v>
      </c>
      <c r="W214" s="25">
        <v>43827.15</v>
      </c>
      <c r="X214" s="25"/>
      <c r="Y214" s="25"/>
      <c r="Z214" s="25"/>
      <c r="AA214" s="25"/>
      <c r="AB214" s="25"/>
      <c r="AC214" s="25"/>
      <c r="AD214" s="25"/>
      <c r="AE214" s="25">
        <v>37399.71</v>
      </c>
      <c r="AF214" s="25">
        <v>46584.3</v>
      </c>
      <c r="AG214" s="25">
        <v>38213.629999999997</v>
      </c>
      <c r="AH214" s="25">
        <v>40012.78</v>
      </c>
      <c r="AI214" s="25">
        <v>43827.15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9">
        <f t="shared" si="45"/>
        <v>206037.57</v>
      </c>
      <c r="AR214" s="9">
        <f t="shared" ref="AR214:AR217" si="56">AE214*4</f>
        <v>149598.84</v>
      </c>
      <c r="AS214" s="26">
        <f t="shared" ref="AS214:AS217" si="57">AR214/365/K214</f>
        <v>0.93188085038524482</v>
      </c>
    </row>
    <row r="215" spans="1:45" s="9" customFormat="1" ht="16.5" hidden="1" x14ac:dyDescent="0.15">
      <c r="A215" s="9">
        <v>213</v>
      </c>
      <c r="B215" s="9" t="s">
        <v>34</v>
      </c>
      <c r="C215" s="17" t="s">
        <v>666</v>
      </c>
      <c r="D215" s="15" t="s">
        <v>667</v>
      </c>
      <c r="E215" s="9" t="s">
        <v>668</v>
      </c>
      <c r="F215" s="9" t="s">
        <v>175</v>
      </c>
      <c r="G215" s="9" t="s">
        <v>101</v>
      </c>
      <c r="H215" s="9" t="s">
        <v>39</v>
      </c>
      <c r="I215" s="9" t="s">
        <v>102</v>
      </c>
      <c r="J215" s="9" t="s">
        <v>53</v>
      </c>
      <c r="K215" s="9">
        <v>2231.64</v>
      </c>
      <c r="L215" s="20">
        <v>42637</v>
      </c>
      <c r="M215" s="20">
        <v>44827</v>
      </c>
      <c r="N215" s="20">
        <v>44827</v>
      </c>
      <c r="O215" s="21"/>
      <c r="P215" s="20">
        <v>43367</v>
      </c>
      <c r="Q215" s="20">
        <v>43731</v>
      </c>
      <c r="R215" s="24">
        <v>83.2</v>
      </c>
      <c r="S215" s="25">
        <v>185672.45</v>
      </c>
      <c r="T215" s="25">
        <v>185672.45</v>
      </c>
      <c r="U215" s="25">
        <v>185672.45</v>
      </c>
      <c r="V215" s="25">
        <v>185672.45</v>
      </c>
      <c r="W215" s="25">
        <v>185672.45</v>
      </c>
      <c r="X215" s="25">
        <v>185672.45</v>
      </c>
      <c r="Y215" s="25">
        <v>185672.45</v>
      </c>
      <c r="Z215" s="25">
        <v>185672.45</v>
      </c>
      <c r="AA215" s="25">
        <v>187406.43</v>
      </c>
      <c r="AB215" s="25">
        <v>193103.81</v>
      </c>
      <c r="AC215" s="25">
        <v>193103.81</v>
      </c>
      <c r="AD215" s="25">
        <v>193103.81</v>
      </c>
      <c r="AE215" s="25">
        <v>185672.45</v>
      </c>
      <c r="AF215" s="25">
        <v>185672.45</v>
      </c>
      <c r="AG215" s="25">
        <v>185672.45</v>
      </c>
      <c r="AH215" s="25">
        <v>185672.45</v>
      </c>
      <c r="AI215" s="25">
        <v>185672.45</v>
      </c>
      <c r="AJ215" s="25">
        <v>185672.45</v>
      </c>
      <c r="AK215" s="25">
        <v>185672.45</v>
      </c>
      <c r="AL215" s="25">
        <v>185672.45</v>
      </c>
      <c r="AM215" s="25">
        <v>187406.43</v>
      </c>
      <c r="AN215" s="25">
        <v>193103.81</v>
      </c>
      <c r="AO215" s="25">
        <v>193103.81</v>
      </c>
      <c r="AP215" s="25">
        <v>193103.81</v>
      </c>
      <c r="AQ215" s="9">
        <f t="shared" si="45"/>
        <v>2252097.46</v>
      </c>
      <c r="AR215" s="9">
        <f t="shared" si="56"/>
        <v>742689.8</v>
      </c>
      <c r="AS215" s="26">
        <f t="shared" si="57"/>
        <v>0.91178083173919888</v>
      </c>
    </row>
    <row r="216" spans="1:45" s="9" customFormat="1" ht="16.5" hidden="1" x14ac:dyDescent="0.15">
      <c r="A216" s="9">
        <v>214</v>
      </c>
      <c r="B216" s="9" t="s">
        <v>34</v>
      </c>
      <c r="C216" s="15" t="s">
        <v>669</v>
      </c>
      <c r="D216" s="15" t="s">
        <v>670</v>
      </c>
      <c r="E216" s="9" t="s">
        <v>671</v>
      </c>
      <c r="F216" s="9" t="s">
        <v>37</v>
      </c>
      <c r="G216" s="9" t="s">
        <v>115</v>
      </c>
      <c r="H216" s="9" t="s">
        <v>46</v>
      </c>
      <c r="I216" s="9" t="s">
        <v>102</v>
      </c>
      <c r="J216" s="9" t="s">
        <v>53</v>
      </c>
      <c r="K216" s="9">
        <v>417.74</v>
      </c>
      <c r="L216" s="20">
        <v>42637</v>
      </c>
      <c r="M216" s="20">
        <v>46288</v>
      </c>
      <c r="N216" s="20">
        <v>46288</v>
      </c>
      <c r="O216" s="21"/>
      <c r="P216" s="20"/>
      <c r="Q216" s="20"/>
      <c r="R216" s="24"/>
      <c r="S216" s="25">
        <v>33730.82</v>
      </c>
      <c r="T216" s="25">
        <v>37480.36</v>
      </c>
      <c r="U216" s="25">
        <v>32260.32</v>
      </c>
      <c r="V216" s="25">
        <v>31448.560000000001</v>
      </c>
      <c r="W216" s="25">
        <v>38064.71</v>
      </c>
      <c r="X216" s="25"/>
      <c r="Y216" s="25"/>
      <c r="Z216" s="25"/>
      <c r="AA216" s="25"/>
      <c r="AB216" s="25"/>
      <c r="AC216" s="25"/>
      <c r="AD216" s="25"/>
      <c r="AE216" s="25">
        <v>33730.82</v>
      </c>
      <c r="AF216" s="25">
        <v>37480.36</v>
      </c>
      <c r="AG216" s="25">
        <v>32260.32</v>
      </c>
      <c r="AH216" s="25">
        <v>31448.560000000001</v>
      </c>
      <c r="AI216" s="25">
        <v>38064.71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  <c r="AQ216" s="9">
        <f t="shared" si="45"/>
        <v>172984.77</v>
      </c>
      <c r="AR216" s="9">
        <f t="shared" si="56"/>
        <v>134923.28</v>
      </c>
      <c r="AS216" s="26">
        <f t="shared" si="57"/>
        <v>0.88488730291044249</v>
      </c>
    </row>
    <row r="217" spans="1:45" s="9" customFormat="1" ht="16.5" hidden="1" x14ac:dyDescent="0.15">
      <c r="A217" s="9">
        <v>215</v>
      </c>
      <c r="B217" s="9" t="s">
        <v>34</v>
      </c>
      <c r="C217" s="15" t="s">
        <v>672</v>
      </c>
      <c r="D217" s="15" t="s">
        <v>673</v>
      </c>
      <c r="E217" s="9" t="s">
        <v>674</v>
      </c>
      <c r="F217" s="9" t="s">
        <v>37</v>
      </c>
      <c r="G217" s="9" t="s">
        <v>87</v>
      </c>
      <c r="H217" s="9" t="s">
        <v>39</v>
      </c>
      <c r="I217" s="9" t="s">
        <v>102</v>
      </c>
      <c r="J217" s="9" t="s">
        <v>53</v>
      </c>
      <c r="K217" s="9">
        <v>367.08</v>
      </c>
      <c r="L217" s="20">
        <v>42637</v>
      </c>
      <c r="M217" s="20">
        <v>44462</v>
      </c>
      <c r="N217" s="20">
        <v>44462</v>
      </c>
      <c r="O217" s="21"/>
      <c r="P217" s="20">
        <v>43367</v>
      </c>
      <c r="Q217" s="20">
        <v>43731</v>
      </c>
      <c r="R217" s="24">
        <v>220.5</v>
      </c>
      <c r="S217" s="25">
        <v>80941.14</v>
      </c>
      <c r="T217" s="25">
        <v>80941.14</v>
      </c>
      <c r="U217" s="25">
        <v>80941.14</v>
      </c>
      <c r="V217" s="25">
        <v>80941.14</v>
      </c>
      <c r="W217" s="25">
        <v>80941.14</v>
      </c>
      <c r="X217" s="25">
        <v>80941.14</v>
      </c>
      <c r="Y217" s="25">
        <v>80941.14</v>
      </c>
      <c r="Z217" s="25">
        <v>80941.14</v>
      </c>
      <c r="AA217" s="25">
        <v>81885.88</v>
      </c>
      <c r="AB217" s="25">
        <v>84990.03</v>
      </c>
      <c r="AC217" s="25">
        <v>84990.03</v>
      </c>
      <c r="AD217" s="25">
        <v>84990.03</v>
      </c>
      <c r="AE217" s="25">
        <v>80941.14</v>
      </c>
      <c r="AF217" s="25">
        <v>80941.14</v>
      </c>
      <c r="AG217" s="25">
        <v>80941.14</v>
      </c>
      <c r="AH217" s="25">
        <v>80941.14</v>
      </c>
      <c r="AI217" s="25">
        <v>80941.14</v>
      </c>
      <c r="AJ217" s="25">
        <v>80941.14</v>
      </c>
      <c r="AK217" s="25">
        <v>80941.14</v>
      </c>
      <c r="AL217" s="25">
        <v>80941.14</v>
      </c>
      <c r="AM217" s="25">
        <v>81885.88</v>
      </c>
      <c r="AN217" s="25">
        <v>84990.03</v>
      </c>
      <c r="AO217" s="25">
        <v>84990.03</v>
      </c>
      <c r="AP217" s="25">
        <v>84990.03</v>
      </c>
      <c r="AQ217" s="9">
        <f t="shared" si="45"/>
        <v>984385.09000000008</v>
      </c>
      <c r="AR217" s="9">
        <f t="shared" si="56"/>
        <v>323764.56</v>
      </c>
      <c r="AS217" s="26">
        <f t="shared" si="57"/>
        <v>2.4164383561643836</v>
      </c>
    </row>
    <row r="218" spans="1:45" s="9" customFormat="1" ht="16.5" hidden="1" x14ac:dyDescent="0.15">
      <c r="A218" s="9">
        <v>216</v>
      </c>
      <c r="B218" s="9" t="s">
        <v>42</v>
      </c>
      <c r="C218" s="15" t="s">
        <v>675</v>
      </c>
      <c r="D218" s="15" t="s">
        <v>676</v>
      </c>
      <c r="E218" s="9" t="s">
        <v>677</v>
      </c>
      <c r="F218" s="9" t="s">
        <v>37</v>
      </c>
      <c r="G218" s="9" t="s">
        <v>87</v>
      </c>
      <c r="H218" s="9" t="s">
        <v>39</v>
      </c>
      <c r="I218" s="9" t="s">
        <v>40</v>
      </c>
      <c r="J218" s="9" t="s">
        <v>41</v>
      </c>
      <c r="K218" s="9">
        <v>180.14</v>
      </c>
      <c r="L218" s="20">
        <v>42637</v>
      </c>
      <c r="M218" s="20">
        <v>43639</v>
      </c>
      <c r="N218" s="20">
        <v>43639</v>
      </c>
      <c r="O218" s="21"/>
      <c r="P218" s="20">
        <v>43367</v>
      </c>
      <c r="Q218" s="20">
        <v>43639</v>
      </c>
      <c r="R218" s="24">
        <v>246.15</v>
      </c>
      <c r="S218" s="25">
        <v>44341.46</v>
      </c>
      <c r="T218" s="25">
        <v>44341.46</v>
      </c>
      <c r="U218" s="25">
        <v>44341.46</v>
      </c>
      <c r="V218" s="25">
        <v>44341.46</v>
      </c>
      <c r="W218" s="25">
        <v>44341.46</v>
      </c>
      <c r="X218" s="25">
        <v>33995.120000000003</v>
      </c>
      <c r="Y218" s="25"/>
      <c r="Z218" s="25"/>
      <c r="AA218" s="25"/>
      <c r="AB218" s="25"/>
      <c r="AC218" s="25"/>
      <c r="AD218" s="25"/>
      <c r="AE218" s="25">
        <v>44341.46</v>
      </c>
      <c r="AF218" s="25">
        <v>44341.46</v>
      </c>
      <c r="AG218" s="25">
        <v>44341.46</v>
      </c>
      <c r="AH218" s="25">
        <v>44341.46</v>
      </c>
      <c r="AI218" s="25">
        <v>44341.46</v>
      </c>
      <c r="AJ218" s="25">
        <v>33995.120000000003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9">
        <f t="shared" si="45"/>
        <v>255702.41999999998</v>
      </c>
    </row>
    <row r="219" spans="1:45" s="9" customFormat="1" ht="16.5" hidden="1" x14ac:dyDescent="0.15">
      <c r="A219" s="9">
        <v>217</v>
      </c>
      <c r="B219" s="9" t="s">
        <v>34</v>
      </c>
      <c r="C219" s="15" t="s">
        <v>678</v>
      </c>
      <c r="D219" s="15" t="s">
        <v>679</v>
      </c>
      <c r="E219" s="9" t="s">
        <v>680</v>
      </c>
      <c r="F219" s="9" t="s">
        <v>37</v>
      </c>
      <c r="G219" s="9" t="s">
        <v>87</v>
      </c>
      <c r="H219" s="9" t="s">
        <v>46</v>
      </c>
      <c r="I219" s="9" t="s">
        <v>102</v>
      </c>
      <c r="J219" s="9" t="s">
        <v>64</v>
      </c>
      <c r="K219" s="9">
        <v>406.8</v>
      </c>
      <c r="L219" s="20">
        <v>42637</v>
      </c>
      <c r="M219" s="20">
        <v>44309</v>
      </c>
      <c r="N219" s="20">
        <v>44309</v>
      </c>
      <c r="O219" s="21"/>
      <c r="P219" s="20">
        <v>43367</v>
      </c>
      <c r="Q219" s="20">
        <v>43731</v>
      </c>
      <c r="R219" s="24">
        <v>126.79</v>
      </c>
      <c r="S219" s="25">
        <v>51578.17</v>
      </c>
      <c r="T219" s="25">
        <v>51578.17</v>
      </c>
      <c r="U219" s="25">
        <v>51578.17</v>
      </c>
      <c r="V219" s="25">
        <v>51578.17</v>
      </c>
      <c r="W219" s="25">
        <v>51578.17</v>
      </c>
      <c r="X219" s="25">
        <v>51578.17</v>
      </c>
      <c r="Y219" s="25">
        <v>51578.17</v>
      </c>
      <c r="Z219" s="25">
        <v>51578.17</v>
      </c>
      <c r="AA219" s="25">
        <v>52179.96</v>
      </c>
      <c r="AB219" s="25">
        <v>54157.279999999999</v>
      </c>
      <c r="AC219" s="25">
        <v>54157.279999999999</v>
      </c>
      <c r="AD219" s="25">
        <v>54157.279999999999</v>
      </c>
      <c r="AE219" s="25">
        <v>51578.17</v>
      </c>
      <c r="AF219" s="25">
        <v>51578.17</v>
      </c>
      <c r="AG219" s="25">
        <v>51578.17</v>
      </c>
      <c r="AH219" s="25">
        <v>51578.17</v>
      </c>
      <c r="AI219" s="25">
        <v>51578.17</v>
      </c>
      <c r="AJ219" s="25">
        <v>51578.17</v>
      </c>
      <c r="AK219" s="25">
        <v>51578.17</v>
      </c>
      <c r="AL219" s="25">
        <v>51578.17</v>
      </c>
      <c r="AM219" s="25">
        <v>52179.96</v>
      </c>
      <c r="AN219" s="25">
        <v>54157.279999999999</v>
      </c>
      <c r="AO219" s="25">
        <v>54157.279999999999</v>
      </c>
      <c r="AP219" s="25">
        <v>54157.279999999999</v>
      </c>
      <c r="AQ219" s="9">
        <f t="shared" si="45"/>
        <v>627277.16</v>
      </c>
    </row>
    <row r="220" spans="1:45" s="9" customFormat="1" ht="16.5" hidden="1" x14ac:dyDescent="0.15">
      <c r="A220" s="9">
        <v>218</v>
      </c>
      <c r="B220" s="16" t="s">
        <v>42</v>
      </c>
      <c r="C220" s="15" t="s">
        <v>681</v>
      </c>
      <c r="D220" s="15" t="s">
        <v>682</v>
      </c>
      <c r="E220" s="9" t="s">
        <v>683</v>
      </c>
      <c r="F220" s="9" t="s">
        <v>37</v>
      </c>
      <c r="G220" s="9" t="s">
        <v>87</v>
      </c>
      <c r="H220" s="9" t="s">
        <v>58</v>
      </c>
      <c r="I220" s="9" t="s">
        <v>40</v>
      </c>
      <c r="J220" s="9" t="s">
        <v>53</v>
      </c>
      <c r="K220" s="9">
        <v>198.68</v>
      </c>
      <c r="L220" s="20">
        <v>42637</v>
      </c>
      <c r="M220" s="20">
        <v>43639</v>
      </c>
      <c r="N220" s="20">
        <v>43600</v>
      </c>
      <c r="O220" s="21"/>
      <c r="P220" s="20">
        <v>43367</v>
      </c>
      <c r="Q220" s="20">
        <v>43639</v>
      </c>
      <c r="R220" s="24">
        <v>274.77999999999997</v>
      </c>
      <c r="S220" s="25">
        <v>54593.29</v>
      </c>
      <c r="T220" s="25">
        <v>54593.29</v>
      </c>
      <c r="U220" s="25">
        <v>54593.29</v>
      </c>
      <c r="V220" s="25">
        <v>54593.29</v>
      </c>
      <c r="W220" s="25">
        <v>25476.87</v>
      </c>
      <c r="X220" s="25"/>
      <c r="Y220" s="25"/>
      <c r="Z220" s="25"/>
      <c r="AA220" s="25"/>
      <c r="AB220" s="25"/>
      <c r="AC220" s="25"/>
      <c r="AD220" s="25"/>
      <c r="AE220" s="25">
        <v>54593.29</v>
      </c>
      <c r="AF220" s="25">
        <v>54593.29</v>
      </c>
      <c r="AG220" s="25">
        <v>54593.29</v>
      </c>
      <c r="AH220" s="25">
        <v>54593.29</v>
      </c>
      <c r="AI220" s="25">
        <v>25476.87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  <c r="AQ220" s="9">
        <f t="shared" si="45"/>
        <v>243850.03</v>
      </c>
      <c r="AR220" s="9">
        <f>AE220*4</f>
        <v>218373.16</v>
      </c>
      <c r="AS220" s="26">
        <f>AR220/365/K220</f>
        <v>3.01128764916945</v>
      </c>
    </row>
    <row r="221" spans="1:45" s="9" customFormat="1" ht="16.5" hidden="1" x14ac:dyDescent="0.15">
      <c r="A221" s="9">
        <v>219</v>
      </c>
      <c r="B221" s="9" t="s">
        <v>34</v>
      </c>
      <c r="C221" s="15" t="s">
        <v>684</v>
      </c>
      <c r="D221" s="15" t="s">
        <v>685</v>
      </c>
      <c r="E221" s="9" t="s">
        <v>686</v>
      </c>
      <c r="F221" s="9" t="s">
        <v>537</v>
      </c>
      <c r="G221" s="9" t="s">
        <v>359</v>
      </c>
      <c r="H221" s="9" t="s">
        <v>179</v>
      </c>
      <c r="I221" s="9" t="s">
        <v>102</v>
      </c>
      <c r="J221" s="9" t="s">
        <v>41</v>
      </c>
      <c r="K221" s="9">
        <v>3966.68</v>
      </c>
      <c r="L221" s="20">
        <v>42637</v>
      </c>
      <c r="M221" s="20">
        <v>44462</v>
      </c>
      <c r="N221" s="20">
        <v>44462</v>
      </c>
      <c r="O221" s="21"/>
      <c r="P221" s="20">
        <v>43367</v>
      </c>
      <c r="Q221" s="20">
        <v>43731</v>
      </c>
      <c r="R221" s="24">
        <v>51.5</v>
      </c>
      <c r="S221" s="25">
        <v>204284.02</v>
      </c>
      <c r="T221" s="25">
        <v>204284.02</v>
      </c>
      <c r="U221" s="25">
        <v>204284.02</v>
      </c>
      <c r="V221" s="25">
        <v>204284.02</v>
      </c>
      <c r="W221" s="25">
        <v>204284.02</v>
      </c>
      <c r="X221" s="25">
        <v>204284.02</v>
      </c>
      <c r="Y221" s="25">
        <v>204284.02</v>
      </c>
      <c r="Z221" s="25">
        <v>204284.02</v>
      </c>
      <c r="AA221" s="25">
        <v>205718.63593333299</v>
      </c>
      <c r="AB221" s="25">
        <v>210432.37</v>
      </c>
      <c r="AC221" s="25">
        <v>210432.37</v>
      </c>
      <c r="AD221" s="25">
        <v>210432.37</v>
      </c>
      <c r="AE221" s="25">
        <v>204284.02</v>
      </c>
      <c r="AF221" s="25">
        <v>204284.02</v>
      </c>
      <c r="AG221" s="25">
        <v>204284.02</v>
      </c>
      <c r="AH221" s="25">
        <v>204284.02</v>
      </c>
      <c r="AI221" s="25">
        <v>204284.02</v>
      </c>
      <c r="AJ221" s="25">
        <v>204284.02</v>
      </c>
      <c r="AK221" s="25">
        <v>204284.02</v>
      </c>
      <c r="AL221" s="25">
        <v>204284.02</v>
      </c>
      <c r="AM221" s="25">
        <v>205718.63593333299</v>
      </c>
      <c r="AN221" s="25">
        <v>210432.37</v>
      </c>
      <c r="AO221" s="25">
        <v>210432.37</v>
      </c>
      <c r="AP221" s="25">
        <v>210432.37</v>
      </c>
      <c r="AQ221" s="9">
        <f t="shared" si="45"/>
        <v>2471287.9059333331</v>
      </c>
    </row>
    <row r="222" spans="1:45" s="9" customFormat="1" ht="16.5" hidden="1" x14ac:dyDescent="0.15">
      <c r="A222" s="9">
        <v>220</v>
      </c>
      <c r="B222" s="9" t="s">
        <v>34</v>
      </c>
      <c r="C222" s="15" t="s">
        <v>687</v>
      </c>
      <c r="D222" s="15" t="s">
        <v>688</v>
      </c>
      <c r="E222" s="9" t="s">
        <v>689</v>
      </c>
      <c r="F222" s="9" t="s">
        <v>537</v>
      </c>
      <c r="G222" s="9" t="s">
        <v>115</v>
      </c>
      <c r="H222" s="9" t="s">
        <v>122</v>
      </c>
      <c r="I222" s="9" t="s">
        <v>102</v>
      </c>
      <c r="J222" s="9" t="s">
        <v>64</v>
      </c>
      <c r="K222" s="9">
        <v>10325.129999999999</v>
      </c>
      <c r="L222" s="20">
        <v>42637</v>
      </c>
      <c r="M222" s="20">
        <v>49941</v>
      </c>
      <c r="N222" s="20">
        <v>49941</v>
      </c>
      <c r="O222" s="21"/>
      <c r="P222" s="20"/>
      <c r="Q222" s="20"/>
      <c r="R222" s="24"/>
      <c r="S222" s="25">
        <v>70017.31</v>
      </c>
      <c r="T222" s="25">
        <v>200776.28</v>
      </c>
      <c r="U222" s="25">
        <v>68477.14</v>
      </c>
      <c r="V222" s="25">
        <v>94998.34</v>
      </c>
      <c r="W222" s="25">
        <v>64642.080000000002</v>
      </c>
      <c r="X222" s="25"/>
      <c r="Y222" s="25"/>
      <c r="Z222" s="25"/>
      <c r="AA222" s="25"/>
      <c r="AB222" s="25"/>
      <c r="AC222" s="25"/>
      <c r="AD222" s="25"/>
      <c r="AE222" s="25">
        <v>70017.31</v>
      </c>
      <c r="AF222" s="25">
        <v>200776.28</v>
      </c>
      <c r="AG222" s="25">
        <v>68477.14</v>
      </c>
      <c r="AH222" s="25">
        <v>94998.34</v>
      </c>
      <c r="AI222" s="25">
        <v>64642.080000000002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9">
        <f t="shared" si="45"/>
        <v>498911.14999999997</v>
      </c>
    </row>
    <row r="223" spans="1:45" s="9" customFormat="1" ht="16.5" hidden="1" x14ac:dyDescent="0.15">
      <c r="A223" s="9">
        <v>221</v>
      </c>
      <c r="B223" s="16" t="s">
        <v>42</v>
      </c>
      <c r="C223" s="15" t="s">
        <v>690</v>
      </c>
      <c r="D223" s="15" t="s">
        <v>691</v>
      </c>
      <c r="E223" s="9" t="s">
        <v>692</v>
      </c>
      <c r="F223" s="9" t="s">
        <v>37</v>
      </c>
      <c r="G223" s="9" t="s">
        <v>87</v>
      </c>
      <c r="H223" s="9" t="s">
        <v>39</v>
      </c>
      <c r="I223" s="9" t="s">
        <v>40</v>
      </c>
      <c r="J223" s="9" t="s">
        <v>41</v>
      </c>
      <c r="K223" s="9">
        <v>211.58</v>
      </c>
      <c r="L223" s="20">
        <v>42637</v>
      </c>
      <c r="M223" s="20">
        <v>43639</v>
      </c>
      <c r="N223" s="20">
        <v>43585</v>
      </c>
      <c r="O223" s="21"/>
      <c r="P223" s="20">
        <v>43367</v>
      </c>
      <c r="Q223" s="20">
        <v>43639</v>
      </c>
      <c r="R223" s="24">
        <v>246.15</v>
      </c>
      <c r="S223" s="25">
        <v>52080.42</v>
      </c>
      <c r="T223" s="25">
        <v>52080.42</v>
      </c>
      <c r="U223" s="25">
        <v>52080.42</v>
      </c>
      <c r="V223" s="25">
        <v>52080.42</v>
      </c>
      <c r="W223" s="25"/>
      <c r="X223" s="25"/>
      <c r="Y223" s="25"/>
      <c r="Z223" s="25"/>
      <c r="AA223" s="25"/>
      <c r="AB223" s="25"/>
      <c r="AC223" s="25"/>
      <c r="AD223" s="25"/>
      <c r="AE223" s="25">
        <v>52080.42</v>
      </c>
      <c r="AF223" s="25">
        <v>52080.42</v>
      </c>
      <c r="AG223" s="25">
        <v>52080.42</v>
      </c>
      <c r="AH223" s="25">
        <v>52080.42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9">
        <f t="shared" si="45"/>
        <v>208321.68</v>
      </c>
    </row>
    <row r="224" spans="1:45" s="9" customFormat="1" ht="16.5" hidden="1" x14ac:dyDescent="0.15">
      <c r="A224" s="9">
        <v>222</v>
      </c>
      <c r="B224" s="9" t="s">
        <v>34</v>
      </c>
      <c r="C224" s="15" t="s">
        <v>693</v>
      </c>
      <c r="D224" s="15" t="s">
        <v>694</v>
      </c>
      <c r="E224" s="9" t="s">
        <v>695</v>
      </c>
      <c r="F224" s="9" t="s">
        <v>37</v>
      </c>
      <c r="G224" s="9" t="s">
        <v>87</v>
      </c>
      <c r="H224" s="9" t="s">
        <v>46</v>
      </c>
      <c r="I224" s="9" t="s">
        <v>40</v>
      </c>
      <c r="J224" s="9" t="s">
        <v>64</v>
      </c>
      <c r="K224" s="9">
        <v>885.03</v>
      </c>
      <c r="L224" s="20">
        <v>42637</v>
      </c>
      <c r="M224" s="20">
        <v>44309</v>
      </c>
      <c r="N224" s="20">
        <v>44309</v>
      </c>
      <c r="O224" s="21"/>
      <c r="P224" s="20">
        <v>43367</v>
      </c>
      <c r="Q224" s="20">
        <v>43731</v>
      </c>
      <c r="R224" s="24">
        <v>99.224997999999999</v>
      </c>
      <c r="S224" s="25">
        <v>87817.1</v>
      </c>
      <c r="T224" s="25">
        <v>87817.1</v>
      </c>
      <c r="U224" s="25">
        <v>87817.1</v>
      </c>
      <c r="V224" s="25">
        <v>87817.1</v>
      </c>
      <c r="W224" s="25">
        <v>87817.1</v>
      </c>
      <c r="X224" s="25">
        <v>87817.1</v>
      </c>
      <c r="Y224" s="25">
        <v>87817.1</v>
      </c>
      <c r="Z224" s="25">
        <v>87817.1</v>
      </c>
      <c r="AA224" s="25">
        <v>88842.41</v>
      </c>
      <c r="AB224" s="25">
        <v>92211.28</v>
      </c>
      <c r="AC224" s="25">
        <v>92211.28</v>
      </c>
      <c r="AD224" s="25">
        <v>92211.28</v>
      </c>
      <c r="AE224" s="25">
        <v>87817.1</v>
      </c>
      <c r="AF224" s="25">
        <v>87817.1</v>
      </c>
      <c r="AG224" s="25">
        <v>87817.1</v>
      </c>
      <c r="AH224" s="25">
        <v>73180.916670010003</v>
      </c>
      <c r="AI224" s="25">
        <v>73180.916670010003</v>
      </c>
      <c r="AJ224" s="25">
        <v>73180.916670010003</v>
      </c>
      <c r="AK224" s="25">
        <v>73180.178849999997</v>
      </c>
      <c r="AL224" s="25">
        <v>73180.178849999997</v>
      </c>
      <c r="AM224" s="25">
        <v>88842.41</v>
      </c>
      <c r="AN224" s="25">
        <v>92211.28</v>
      </c>
      <c r="AO224" s="25">
        <v>92211.28</v>
      </c>
      <c r="AP224" s="25">
        <v>92211.28</v>
      </c>
      <c r="AQ224" s="9">
        <f t="shared" si="45"/>
        <v>994830.65771003021</v>
      </c>
    </row>
    <row r="225" spans="1:48" s="9" customFormat="1" ht="16.5" hidden="1" x14ac:dyDescent="0.15">
      <c r="A225" s="9">
        <v>223</v>
      </c>
      <c r="B225" s="16" t="s">
        <v>42</v>
      </c>
      <c r="C225" s="15" t="s">
        <v>696</v>
      </c>
      <c r="D225" s="15" t="s">
        <v>697</v>
      </c>
      <c r="E225" s="9" t="s">
        <v>698</v>
      </c>
      <c r="F225" s="9" t="s">
        <v>37</v>
      </c>
      <c r="G225" s="9" t="s">
        <v>87</v>
      </c>
      <c r="H225" s="9" t="s">
        <v>46</v>
      </c>
      <c r="I225" s="9" t="s">
        <v>102</v>
      </c>
      <c r="J225" s="9" t="s">
        <v>64</v>
      </c>
      <c r="K225" s="9">
        <v>241.91</v>
      </c>
      <c r="L225" s="20">
        <v>42637</v>
      </c>
      <c r="M225" s="20">
        <v>44309</v>
      </c>
      <c r="N225" s="20">
        <v>43555</v>
      </c>
      <c r="O225" s="21"/>
      <c r="P225" s="20">
        <v>43367</v>
      </c>
      <c r="Q225" s="20">
        <v>43731</v>
      </c>
      <c r="R225" s="24">
        <v>198.45</v>
      </c>
      <c r="S225" s="25">
        <v>48007.040000000001</v>
      </c>
      <c r="T225" s="25">
        <v>48007.040000000001</v>
      </c>
      <c r="U225" s="25">
        <v>48007.040000000001</v>
      </c>
      <c r="V225" s="25"/>
      <c r="W225" s="25"/>
      <c r="X225" s="25"/>
      <c r="Y225" s="25"/>
      <c r="Z225" s="25"/>
      <c r="AA225" s="25"/>
      <c r="AB225" s="25"/>
      <c r="AC225" s="25"/>
      <c r="AD225" s="25"/>
      <c r="AE225" s="25">
        <v>48007.040000000001</v>
      </c>
      <c r="AF225" s="25">
        <v>48007.040000000001</v>
      </c>
      <c r="AG225" s="25">
        <v>48007.040000000001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9">
        <f t="shared" si="45"/>
        <v>144021.12</v>
      </c>
    </row>
    <row r="226" spans="1:48" s="9" customFormat="1" ht="16.5" x14ac:dyDescent="0.15">
      <c r="A226" s="9">
        <v>224</v>
      </c>
      <c r="B226" s="9" t="s">
        <v>42</v>
      </c>
      <c r="C226" s="15" t="s">
        <v>699</v>
      </c>
      <c r="D226" s="15" t="s">
        <v>700</v>
      </c>
      <c r="E226" s="9" t="s">
        <v>701</v>
      </c>
      <c r="F226" s="9" t="s">
        <v>37</v>
      </c>
      <c r="G226" s="9" t="s">
        <v>87</v>
      </c>
      <c r="H226" s="9" t="s">
        <v>46</v>
      </c>
      <c r="I226" s="9" t="s">
        <v>40</v>
      </c>
      <c r="J226" s="9" t="s">
        <v>47</v>
      </c>
      <c r="K226" s="9">
        <v>111.55</v>
      </c>
      <c r="L226" s="20">
        <v>42637</v>
      </c>
      <c r="M226" s="20">
        <v>43639</v>
      </c>
      <c r="N226" s="20">
        <v>43639</v>
      </c>
      <c r="O226" s="21"/>
      <c r="P226" s="20">
        <v>43367</v>
      </c>
      <c r="Q226" s="20">
        <v>43639</v>
      </c>
      <c r="R226" s="24">
        <v>242.55</v>
      </c>
      <c r="S226" s="25">
        <v>27056.45</v>
      </c>
      <c r="T226" s="25">
        <v>27056.45</v>
      </c>
      <c r="U226" s="25">
        <v>27056.45</v>
      </c>
      <c r="V226" s="25">
        <v>27056.45</v>
      </c>
      <c r="W226" s="25">
        <v>27056.45</v>
      </c>
      <c r="X226" s="25">
        <v>20743.28</v>
      </c>
      <c r="Y226" s="25"/>
      <c r="Z226" s="25"/>
      <c r="AA226" s="25"/>
      <c r="AB226" s="25"/>
      <c r="AC226" s="25"/>
      <c r="AD226" s="25"/>
      <c r="AE226" s="25">
        <v>27056.45</v>
      </c>
      <c r="AF226" s="25">
        <v>27056.45</v>
      </c>
      <c r="AG226" s="25">
        <v>27056.45</v>
      </c>
      <c r="AH226" s="25">
        <v>27056.45</v>
      </c>
      <c r="AI226" s="25">
        <v>27056.45</v>
      </c>
      <c r="AJ226" s="25">
        <v>20743.28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  <c r="AQ226" s="9">
        <f t="shared" si="45"/>
        <v>156025.53</v>
      </c>
      <c r="AU226" s="9">
        <f>AH226*12</f>
        <v>324677.40000000002</v>
      </c>
      <c r="AV226" s="26">
        <f t="shared" ref="AV226:AV227" si="58">AU226/365/K226</f>
        <v>7.9742458385268611</v>
      </c>
    </row>
    <row r="227" spans="1:48" s="9" customFormat="1" ht="16.5" x14ac:dyDescent="0.15">
      <c r="A227" s="9">
        <v>225</v>
      </c>
      <c r="B227" s="9" t="s">
        <v>42</v>
      </c>
      <c r="C227" s="15" t="s">
        <v>702</v>
      </c>
      <c r="D227" s="17" t="s">
        <v>703</v>
      </c>
      <c r="E227" s="9" t="s">
        <v>704</v>
      </c>
      <c r="F227" s="9" t="s">
        <v>37</v>
      </c>
      <c r="G227" s="9" t="s">
        <v>87</v>
      </c>
      <c r="H227" s="9" t="s">
        <v>39</v>
      </c>
      <c r="I227" s="9" t="s">
        <v>40</v>
      </c>
      <c r="J227" s="9" t="s">
        <v>47</v>
      </c>
      <c r="K227" s="9">
        <v>101.85</v>
      </c>
      <c r="L227" s="20">
        <v>42637</v>
      </c>
      <c r="M227" s="20">
        <v>43639</v>
      </c>
      <c r="N227" s="20">
        <v>43639</v>
      </c>
      <c r="O227" s="21"/>
      <c r="P227" s="20">
        <v>43367</v>
      </c>
      <c r="Q227" s="20">
        <v>43639</v>
      </c>
      <c r="R227" s="24">
        <v>251.88</v>
      </c>
      <c r="S227" s="25">
        <v>25653.98</v>
      </c>
      <c r="T227" s="25">
        <v>25653.98</v>
      </c>
      <c r="U227" s="25">
        <v>25653.98</v>
      </c>
      <c r="V227" s="25">
        <v>25653.98</v>
      </c>
      <c r="W227" s="25">
        <v>25653.98</v>
      </c>
      <c r="X227" s="25">
        <v>19668.05</v>
      </c>
      <c r="Y227" s="25"/>
      <c r="Z227" s="25"/>
      <c r="AA227" s="25"/>
      <c r="AB227" s="25"/>
      <c r="AC227" s="25"/>
      <c r="AD227" s="25"/>
      <c r="AE227" s="25">
        <v>25653.98</v>
      </c>
      <c r="AF227" s="25">
        <v>25653.98</v>
      </c>
      <c r="AG227" s="25">
        <v>25653.98</v>
      </c>
      <c r="AH227" s="25">
        <v>25653.98</v>
      </c>
      <c r="AI227" s="25">
        <v>25653.98</v>
      </c>
      <c r="AJ227" s="25">
        <v>19668.05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  <c r="AQ227" s="9">
        <f t="shared" si="45"/>
        <v>147937.94999999998</v>
      </c>
      <c r="AU227" s="9">
        <f>AH227*12</f>
        <v>307847.76</v>
      </c>
      <c r="AV227" s="26">
        <f t="shared" si="58"/>
        <v>8.2809869469606809</v>
      </c>
    </row>
    <row r="228" spans="1:48" s="9" customFormat="1" ht="16.5" hidden="1" x14ac:dyDescent="0.15">
      <c r="A228" s="9">
        <v>226</v>
      </c>
      <c r="B228" s="9" t="s">
        <v>42</v>
      </c>
      <c r="C228" s="15" t="s">
        <v>705</v>
      </c>
      <c r="D228" s="15" t="s">
        <v>706</v>
      </c>
      <c r="E228" s="9" t="s">
        <v>707</v>
      </c>
      <c r="F228" s="9" t="s">
        <v>37</v>
      </c>
      <c r="G228" s="9" t="s">
        <v>87</v>
      </c>
      <c r="H228" s="9" t="s">
        <v>179</v>
      </c>
      <c r="I228" s="9" t="s">
        <v>40</v>
      </c>
      <c r="J228" s="9" t="s">
        <v>41</v>
      </c>
      <c r="K228" s="9">
        <v>444.12</v>
      </c>
      <c r="L228" s="20">
        <v>42637</v>
      </c>
      <c r="M228" s="20">
        <v>43639</v>
      </c>
      <c r="N228" s="20">
        <v>43639</v>
      </c>
      <c r="O228" s="21"/>
      <c r="P228" s="20">
        <v>43367</v>
      </c>
      <c r="Q228" s="20">
        <v>43639</v>
      </c>
      <c r="R228" s="24">
        <v>97.32</v>
      </c>
      <c r="S228" s="25">
        <v>43221.760000000002</v>
      </c>
      <c r="T228" s="25">
        <v>43221.760000000002</v>
      </c>
      <c r="U228" s="25">
        <v>43221.760000000002</v>
      </c>
      <c r="V228" s="25">
        <v>43221.760000000002</v>
      </c>
      <c r="W228" s="25">
        <v>43221.760000000002</v>
      </c>
      <c r="X228" s="25">
        <v>33136.68</v>
      </c>
      <c r="Y228" s="25"/>
      <c r="Z228" s="25"/>
      <c r="AA228" s="25"/>
      <c r="AB228" s="25"/>
      <c r="AC228" s="25"/>
      <c r="AD228" s="25"/>
      <c r="AE228" s="25">
        <v>43221.760000000002</v>
      </c>
      <c r="AF228" s="25">
        <v>43221.760000000002</v>
      </c>
      <c r="AG228" s="25">
        <v>43221.760000000002</v>
      </c>
      <c r="AH228" s="25">
        <v>43221.760000000002</v>
      </c>
      <c r="AI228" s="25">
        <v>43221.760000000002</v>
      </c>
      <c r="AJ228" s="25">
        <v>33136.68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  <c r="AQ228" s="9">
        <f t="shared" si="45"/>
        <v>249245.48</v>
      </c>
    </row>
    <row r="229" spans="1:48" s="9" customFormat="1" ht="16.5" hidden="1" x14ac:dyDescent="0.15">
      <c r="A229" s="9">
        <v>227</v>
      </c>
      <c r="B229" s="9" t="s">
        <v>34</v>
      </c>
      <c r="C229" s="15" t="s">
        <v>708</v>
      </c>
      <c r="D229" s="15" t="s">
        <v>709</v>
      </c>
      <c r="E229" s="9" t="s">
        <v>710</v>
      </c>
      <c r="F229" s="9" t="s">
        <v>37</v>
      </c>
      <c r="G229" s="9" t="s">
        <v>87</v>
      </c>
      <c r="H229" s="9" t="s">
        <v>179</v>
      </c>
      <c r="I229" s="9" t="s">
        <v>40</v>
      </c>
      <c r="J229" s="9" t="s">
        <v>41</v>
      </c>
      <c r="K229" s="9">
        <v>476.66</v>
      </c>
      <c r="L229" s="20">
        <v>42637</v>
      </c>
      <c r="M229" s="20">
        <v>44309</v>
      </c>
      <c r="N229" s="20">
        <v>44309</v>
      </c>
      <c r="O229" s="21"/>
      <c r="P229" s="20">
        <v>43367</v>
      </c>
      <c r="Q229" s="20">
        <v>43731</v>
      </c>
      <c r="R229" s="24">
        <v>85.87</v>
      </c>
      <c r="S229" s="25">
        <v>40930.79</v>
      </c>
      <c r="T229" s="25">
        <v>40930.79</v>
      </c>
      <c r="U229" s="25">
        <v>40930.79</v>
      </c>
      <c r="V229" s="25">
        <v>40930.79</v>
      </c>
      <c r="W229" s="25">
        <v>40930.79</v>
      </c>
      <c r="X229" s="25">
        <v>40930.79</v>
      </c>
      <c r="Y229" s="25">
        <v>40930.79</v>
      </c>
      <c r="Z229" s="25">
        <v>40930.79</v>
      </c>
      <c r="AA229" s="25">
        <v>41599.230000000003</v>
      </c>
      <c r="AB229" s="25">
        <v>43795.519999999997</v>
      </c>
      <c r="AC229" s="25">
        <v>43795.519999999997</v>
      </c>
      <c r="AD229" s="25">
        <v>43795.519999999997</v>
      </c>
      <c r="AE229" s="25">
        <v>40930.79</v>
      </c>
      <c r="AF229" s="25">
        <v>40930.79</v>
      </c>
      <c r="AG229" s="25">
        <v>40930.79</v>
      </c>
      <c r="AH229" s="25">
        <v>40930.79</v>
      </c>
      <c r="AI229" s="25">
        <v>40930.79</v>
      </c>
      <c r="AJ229" s="25">
        <v>40930.79</v>
      </c>
      <c r="AK229" s="25">
        <v>40930.79</v>
      </c>
      <c r="AL229" s="25">
        <v>40930.79</v>
      </c>
      <c r="AM229" s="25">
        <v>41599.230000000003</v>
      </c>
      <c r="AN229" s="25">
        <v>43795.519999999997</v>
      </c>
      <c r="AO229" s="25">
        <v>43795.519999999997</v>
      </c>
      <c r="AP229" s="25">
        <v>43795.519999999997</v>
      </c>
      <c r="AQ229" s="9">
        <f t="shared" si="45"/>
        <v>500432.11000000004</v>
      </c>
    </row>
    <row r="230" spans="1:48" s="9" customFormat="1" ht="16.5" hidden="1" x14ac:dyDescent="0.15">
      <c r="A230" s="9">
        <v>228</v>
      </c>
      <c r="B230" s="9" t="s">
        <v>34</v>
      </c>
      <c r="C230" s="15" t="s">
        <v>711</v>
      </c>
      <c r="D230" s="15" t="s">
        <v>712</v>
      </c>
      <c r="E230" s="9" t="s">
        <v>713</v>
      </c>
      <c r="F230" s="9" t="s">
        <v>37</v>
      </c>
      <c r="G230" s="9" t="s">
        <v>87</v>
      </c>
      <c r="H230" s="9" t="s">
        <v>46</v>
      </c>
      <c r="I230" s="9" t="s">
        <v>40</v>
      </c>
      <c r="J230" s="9" t="s">
        <v>64</v>
      </c>
      <c r="K230" s="9">
        <v>358.9</v>
      </c>
      <c r="L230" s="20">
        <v>42637</v>
      </c>
      <c r="M230" s="20">
        <v>44309</v>
      </c>
      <c r="N230" s="20">
        <v>44309</v>
      </c>
      <c r="O230" s="21"/>
      <c r="P230" s="20">
        <v>43367</v>
      </c>
      <c r="Q230" s="20">
        <v>43731</v>
      </c>
      <c r="R230" s="24">
        <v>165.38</v>
      </c>
      <c r="S230" s="25">
        <v>59354.879999999997</v>
      </c>
      <c r="T230" s="25">
        <v>59354.879999999997</v>
      </c>
      <c r="U230" s="25">
        <v>59354.879999999997</v>
      </c>
      <c r="V230" s="25">
        <v>59354.879999999997</v>
      </c>
      <c r="W230" s="25">
        <v>59354.879999999997</v>
      </c>
      <c r="X230" s="25">
        <v>59354.879999999997</v>
      </c>
      <c r="Y230" s="25">
        <v>59354.879999999997</v>
      </c>
      <c r="Z230" s="25">
        <v>59354.879999999997</v>
      </c>
      <c r="AA230" s="25">
        <v>60047.44</v>
      </c>
      <c r="AB230" s="25">
        <v>62322.99</v>
      </c>
      <c r="AC230" s="25">
        <v>62322.99</v>
      </c>
      <c r="AD230" s="25">
        <v>62322.99</v>
      </c>
      <c r="AE230" s="25">
        <v>59354.879999999997</v>
      </c>
      <c r="AF230" s="25">
        <v>59354.879999999997</v>
      </c>
      <c r="AG230" s="25">
        <v>59354.879999999997</v>
      </c>
      <c r="AH230" s="25">
        <v>59354.879999999997</v>
      </c>
      <c r="AI230" s="25">
        <v>59354.879999999997</v>
      </c>
      <c r="AJ230" s="25">
        <v>59354.879999999997</v>
      </c>
      <c r="AK230" s="25">
        <v>49462.399666666701</v>
      </c>
      <c r="AL230" s="25">
        <v>49462.399666666701</v>
      </c>
      <c r="AM230" s="25">
        <v>50154.959666666698</v>
      </c>
      <c r="AN230" s="25">
        <v>62322.99</v>
      </c>
      <c r="AO230" s="25">
        <v>62322.99</v>
      </c>
      <c r="AP230" s="25">
        <v>62322.99</v>
      </c>
      <c r="AQ230" s="9">
        <f t="shared" si="45"/>
        <v>692178.00900000008</v>
      </c>
    </row>
    <row r="231" spans="1:48" s="9" customFormat="1" ht="16.5" hidden="1" x14ac:dyDescent="0.15">
      <c r="A231" s="9">
        <v>229</v>
      </c>
      <c r="B231" s="9" t="s">
        <v>34</v>
      </c>
      <c r="C231" s="15" t="s">
        <v>714</v>
      </c>
      <c r="D231" s="15" t="s">
        <v>715</v>
      </c>
      <c r="E231" s="9" t="s">
        <v>716</v>
      </c>
      <c r="F231" s="9" t="s">
        <v>37</v>
      </c>
      <c r="G231" s="9" t="s">
        <v>87</v>
      </c>
      <c r="H231" s="9" t="s">
        <v>46</v>
      </c>
      <c r="I231" s="9" t="s">
        <v>102</v>
      </c>
      <c r="J231" s="9" t="s">
        <v>64</v>
      </c>
      <c r="K231" s="9">
        <v>415.75</v>
      </c>
      <c r="L231" s="20">
        <v>42637</v>
      </c>
      <c r="M231" s="20">
        <v>44309</v>
      </c>
      <c r="N231" s="20">
        <v>44309</v>
      </c>
      <c r="O231" s="21"/>
      <c r="P231" s="20">
        <v>43367</v>
      </c>
      <c r="Q231" s="20">
        <v>43731</v>
      </c>
      <c r="R231" s="24">
        <v>148.84</v>
      </c>
      <c r="S231" s="25">
        <v>61880.23</v>
      </c>
      <c r="T231" s="25">
        <v>61880.23</v>
      </c>
      <c r="U231" s="25">
        <v>61880.23</v>
      </c>
      <c r="V231" s="25">
        <v>61880.23</v>
      </c>
      <c r="W231" s="25">
        <v>61880.23</v>
      </c>
      <c r="X231" s="25">
        <v>61880.23</v>
      </c>
      <c r="Y231" s="25">
        <v>61880.23</v>
      </c>
      <c r="Z231" s="25">
        <v>61880.23</v>
      </c>
      <c r="AA231" s="25">
        <v>62601.97</v>
      </c>
      <c r="AB231" s="25">
        <v>64973.41</v>
      </c>
      <c r="AC231" s="25">
        <v>64973.41</v>
      </c>
      <c r="AD231" s="25">
        <v>64973.41</v>
      </c>
      <c r="AE231" s="25">
        <v>61880.23</v>
      </c>
      <c r="AF231" s="25">
        <v>61880.23</v>
      </c>
      <c r="AG231" s="25">
        <v>61880.23</v>
      </c>
      <c r="AH231" s="25">
        <v>51566.858333333301</v>
      </c>
      <c r="AI231" s="25">
        <v>51566.858333333301</v>
      </c>
      <c r="AJ231" s="25">
        <v>51566.858333333301</v>
      </c>
      <c r="AK231" s="25">
        <v>61880.23</v>
      </c>
      <c r="AL231" s="25">
        <v>61880.23</v>
      </c>
      <c r="AM231" s="25">
        <v>62601.97</v>
      </c>
      <c r="AN231" s="25">
        <v>64973.41</v>
      </c>
      <c r="AO231" s="25">
        <v>64973.41</v>
      </c>
      <c r="AP231" s="25">
        <v>64973.41</v>
      </c>
      <c r="AQ231" s="9">
        <f t="shared" si="45"/>
        <v>721623.92499999993</v>
      </c>
    </row>
    <row r="232" spans="1:48" s="9" customFormat="1" ht="16.5" hidden="1" x14ac:dyDescent="0.15">
      <c r="A232" s="9">
        <v>230</v>
      </c>
      <c r="B232" s="16" t="s">
        <v>42</v>
      </c>
      <c r="C232" s="15" t="s">
        <v>717</v>
      </c>
      <c r="D232" s="15" t="s">
        <v>718</v>
      </c>
      <c r="E232" s="9" t="s">
        <v>719</v>
      </c>
      <c r="F232" s="9" t="s">
        <v>37</v>
      </c>
      <c r="G232" s="9" t="s">
        <v>87</v>
      </c>
      <c r="H232" s="9" t="s">
        <v>46</v>
      </c>
      <c r="I232" s="9" t="s">
        <v>40</v>
      </c>
      <c r="J232" s="9" t="s">
        <v>64</v>
      </c>
      <c r="K232" s="9">
        <v>336.35</v>
      </c>
      <c r="L232" s="20">
        <v>42963</v>
      </c>
      <c r="M232" s="20">
        <v>44309</v>
      </c>
      <c r="N232" s="20">
        <v>43616</v>
      </c>
      <c r="O232" s="21"/>
      <c r="P232" s="20">
        <v>43367</v>
      </c>
      <c r="Q232" s="20">
        <v>43731</v>
      </c>
      <c r="R232" s="24">
        <v>165.38</v>
      </c>
      <c r="S232" s="25">
        <v>55625.56</v>
      </c>
      <c r="T232" s="25">
        <v>55625.56</v>
      </c>
      <c r="U232" s="25">
        <v>55625.56</v>
      </c>
      <c r="V232" s="25">
        <v>55625.56</v>
      </c>
      <c r="W232" s="25">
        <v>55625.56</v>
      </c>
      <c r="X232" s="25"/>
      <c r="Y232" s="25"/>
      <c r="Z232" s="25"/>
      <c r="AA232" s="25"/>
      <c r="AB232" s="25"/>
      <c r="AC232" s="25"/>
      <c r="AD232" s="25"/>
      <c r="AE232" s="25">
        <v>55625.56</v>
      </c>
      <c r="AF232" s="25">
        <v>55625.56</v>
      </c>
      <c r="AG232" s="25">
        <v>55625.56</v>
      </c>
      <c r="AH232" s="25">
        <v>55625.56</v>
      </c>
      <c r="AI232" s="25">
        <v>55625.56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  <c r="AQ232" s="9">
        <f t="shared" si="45"/>
        <v>278127.8</v>
      </c>
    </row>
    <row r="233" spans="1:48" s="9" customFormat="1" ht="16.5" x14ac:dyDescent="0.15">
      <c r="A233" s="9">
        <v>231</v>
      </c>
      <c r="B233" s="9" t="s">
        <v>34</v>
      </c>
      <c r="C233" s="15" t="s">
        <v>720</v>
      </c>
      <c r="D233" s="15" t="s">
        <v>721</v>
      </c>
      <c r="E233" s="9" t="s">
        <v>722</v>
      </c>
      <c r="F233" s="9" t="s">
        <v>37</v>
      </c>
      <c r="G233" s="9" t="s">
        <v>87</v>
      </c>
      <c r="H233" s="9" t="s">
        <v>46</v>
      </c>
      <c r="I233" s="22" t="s">
        <v>102</v>
      </c>
      <c r="J233" s="9" t="s">
        <v>47</v>
      </c>
      <c r="K233" s="9">
        <v>58.16</v>
      </c>
      <c r="L233" s="20">
        <v>43466</v>
      </c>
      <c r="M233" s="20">
        <v>44196</v>
      </c>
      <c r="N233" s="20">
        <v>44196</v>
      </c>
      <c r="O233" s="20"/>
      <c r="P233" s="20">
        <v>43466</v>
      </c>
      <c r="Q233" s="20">
        <v>43830</v>
      </c>
      <c r="R233" s="24">
        <v>290</v>
      </c>
      <c r="S233" s="25">
        <v>16866.400000000001</v>
      </c>
      <c r="T233" s="25">
        <v>16866.400000000001</v>
      </c>
      <c r="U233" s="25">
        <v>16866.400000000001</v>
      </c>
      <c r="V233" s="25">
        <v>16866.400000000001</v>
      </c>
      <c r="W233" s="25">
        <v>16866.400000000001</v>
      </c>
      <c r="X233" s="25">
        <v>16866.400000000001</v>
      </c>
      <c r="Y233" s="25">
        <v>16866.400000000001</v>
      </c>
      <c r="Z233" s="25">
        <v>16866.400000000001</v>
      </c>
      <c r="AA233" s="25">
        <v>16866.400000000001</v>
      </c>
      <c r="AB233" s="25">
        <v>16866.400000000001</v>
      </c>
      <c r="AC233" s="25">
        <v>16866.400000000001</v>
      </c>
      <c r="AD233" s="25">
        <v>16866.400000000001</v>
      </c>
      <c r="AE233" s="25">
        <v>16866.400000000001</v>
      </c>
      <c r="AF233" s="25">
        <v>16866.400000000001</v>
      </c>
      <c r="AG233" s="25">
        <v>16866.400000000001</v>
      </c>
      <c r="AH233" s="25">
        <v>16866.400000000001</v>
      </c>
      <c r="AI233" s="25">
        <v>16866.400000000001</v>
      </c>
      <c r="AJ233" s="25">
        <v>16866.400000000001</v>
      </c>
      <c r="AK233" s="25">
        <v>16866.400000000001</v>
      </c>
      <c r="AL233" s="25">
        <v>16866.400000000001</v>
      </c>
      <c r="AM233" s="25">
        <v>16866.400000000001</v>
      </c>
      <c r="AN233" s="25">
        <v>16866.400000000001</v>
      </c>
      <c r="AO233" s="25">
        <v>16866.400000000001</v>
      </c>
      <c r="AP233" s="25">
        <v>16866.400000000001</v>
      </c>
      <c r="AQ233" s="9">
        <f t="shared" si="45"/>
        <v>202396.79999999996</v>
      </c>
      <c r="AU233" s="9">
        <f>AH233*12</f>
        <v>202396.80000000002</v>
      </c>
      <c r="AV233" s="26">
        <f>AU233/365/K233</f>
        <v>9.5342465753424683</v>
      </c>
    </row>
    <row r="234" spans="1:48" s="9" customFormat="1" ht="16.5" hidden="1" x14ac:dyDescent="0.15">
      <c r="A234" s="9">
        <v>232</v>
      </c>
      <c r="B234" s="9" t="s">
        <v>42</v>
      </c>
      <c r="C234" s="15" t="s">
        <v>723</v>
      </c>
      <c r="D234" s="15" t="s">
        <v>724</v>
      </c>
      <c r="E234" s="9" t="s">
        <v>725</v>
      </c>
      <c r="F234" s="9" t="s">
        <v>37</v>
      </c>
      <c r="G234" s="9" t="s">
        <v>87</v>
      </c>
      <c r="H234" s="9" t="s">
        <v>39</v>
      </c>
      <c r="I234" s="9" t="s">
        <v>40</v>
      </c>
      <c r="J234" s="9" t="s">
        <v>41</v>
      </c>
      <c r="K234" s="9">
        <v>170.18</v>
      </c>
      <c r="L234" s="20">
        <v>42637</v>
      </c>
      <c r="M234" s="20">
        <v>43639</v>
      </c>
      <c r="N234" s="20">
        <v>43639</v>
      </c>
      <c r="O234" s="21"/>
      <c r="P234" s="20">
        <v>43367</v>
      </c>
      <c r="Q234" s="20">
        <v>43639</v>
      </c>
      <c r="R234" s="24">
        <v>206.08</v>
      </c>
      <c r="S234" s="25">
        <v>35070.69</v>
      </c>
      <c r="T234" s="25">
        <v>35070.69</v>
      </c>
      <c r="U234" s="25">
        <v>35070.69</v>
      </c>
      <c r="V234" s="25">
        <v>35070.69</v>
      </c>
      <c r="W234" s="25">
        <v>35070.69</v>
      </c>
      <c r="X234" s="25">
        <v>26887.53</v>
      </c>
      <c r="Y234" s="25"/>
      <c r="Z234" s="25"/>
      <c r="AA234" s="25"/>
      <c r="AB234" s="25"/>
      <c r="AC234" s="25"/>
      <c r="AD234" s="25"/>
      <c r="AE234" s="25">
        <v>35070.69</v>
      </c>
      <c r="AF234" s="25">
        <v>35070.69</v>
      </c>
      <c r="AG234" s="25">
        <v>35070.69</v>
      </c>
      <c r="AH234" s="25">
        <v>35070.69</v>
      </c>
      <c r="AI234" s="25">
        <v>35070.69</v>
      </c>
      <c r="AJ234" s="25">
        <v>26887.53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9">
        <f t="shared" si="45"/>
        <v>202240.98</v>
      </c>
    </row>
    <row r="235" spans="1:48" s="9" customFormat="1" ht="16.5" x14ac:dyDescent="0.15">
      <c r="A235" s="9">
        <v>233</v>
      </c>
      <c r="B235" s="9" t="s">
        <v>42</v>
      </c>
      <c r="C235" s="15" t="s">
        <v>726</v>
      </c>
      <c r="D235" s="15" t="s">
        <v>727</v>
      </c>
      <c r="E235" s="9" t="s">
        <v>728</v>
      </c>
      <c r="F235" s="9" t="s">
        <v>37</v>
      </c>
      <c r="G235" s="9" t="s">
        <v>87</v>
      </c>
      <c r="H235" s="9" t="s">
        <v>122</v>
      </c>
      <c r="I235" s="9" t="s">
        <v>40</v>
      </c>
      <c r="J235" s="9" t="s">
        <v>47</v>
      </c>
      <c r="K235" s="9">
        <v>60.7</v>
      </c>
      <c r="L235" s="20">
        <v>42637</v>
      </c>
      <c r="M235" s="20">
        <v>43639</v>
      </c>
      <c r="N235" s="20">
        <v>43639</v>
      </c>
      <c r="O235" s="21"/>
      <c r="P235" s="20">
        <v>43367</v>
      </c>
      <c r="Q235" s="20">
        <v>43639</v>
      </c>
      <c r="R235" s="24">
        <v>171.74</v>
      </c>
      <c r="S235" s="25">
        <v>10424.620000000001</v>
      </c>
      <c r="T235" s="25">
        <v>10424.620000000001</v>
      </c>
      <c r="U235" s="25">
        <v>10424.620000000001</v>
      </c>
      <c r="V235" s="25">
        <v>10424.620000000001</v>
      </c>
      <c r="W235" s="25">
        <v>10424.620000000001</v>
      </c>
      <c r="X235" s="25">
        <v>7992.21</v>
      </c>
      <c r="Y235" s="25"/>
      <c r="Z235" s="25"/>
      <c r="AA235" s="25"/>
      <c r="AB235" s="25"/>
      <c r="AC235" s="25"/>
      <c r="AD235" s="25"/>
      <c r="AE235" s="25">
        <v>6949.7473333333301</v>
      </c>
      <c r="AF235" s="25">
        <v>6949.7473333333301</v>
      </c>
      <c r="AG235" s="25">
        <v>6949.7473333333301</v>
      </c>
      <c r="AH235" s="25">
        <v>10424.620000000001</v>
      </c>
      <c r="AI235" s="25">
        <v>10424.620000000001</v>
      </c>
      <c r="AJ235" s="25">
        <v>7992.21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9">
        <f t="shared" si="45"/>
        <v>49690.691999999995</v>
      </c>
      <c r="AU235" s="9">
        <f>AH235*12</f>
        <v>125095.44</v>
      </c>
      <c r="AV235" s="26">
        <f>AU235/365/K235</f>
        <v>5.6462476585949313</v>
      </c>
    </row>
    <row r="236" spans="1:48" s="9" customFormat="1" ht="16.5" hidden="1" x14ac:dyDescent="0.15">
      <c r="A236" s="9">
        <v>234</v>
      </c>
      <c r="B236" s="9" t="s">
        <v>42</v>
      </c>
      <c r="C236" s="15" t="s">
        <v>729</v>
      </c>
      <c r="D236" s="15" t="s">
        <v>730</v>
      </c>
      <c r="E236" s="9" t="s">
        <v>731</v>
      </c>
      <c r="F236" s="9" t="s">
        <v>37</v>
      </c>
      <c r="G236" s="9" t="s">
        <v>87</v>
      </c>
      <c r="H236" s="9" t="s">
        <v>58</v>
      </c>
      <c r="I236" s="9" t="s">
        <v>40</v>
      </c>
      <c r="J236" s="9" t="s">
        <v>41</v>
      </c>
      <c r="K236" s="9">
        <v>182.5</v>
      </c>
      <c r="L236" s="20">
        <v>42637</v>
      </c>
      <c r="M236" s="20">
        <v>43639</v>
      </c>
      <c r="N236" s="20">
        <v>43639</v>
      </c>
      <c r="O236" s="21"/>
      <c r="P236" s="20">
        <v>43367</v>
      </c>
      <c r="Q236" s="20">
        <v>43639</v>
      </c>
      <c r="R236" s="24">
        <v>246.15</v>
      </c>
      <c r="S236" s="25">
        <v>44922.38</v>
      </c>
      <c r="T236" s="25">
        <v>44922.38</v>
      </c>
      <c r="U236" s="25">
        <v>44922.38</v>
      </c>
      <c r="V236" s="25">
        <v>44922.38</v>
      </c>
      <c r="W236" s="25">
        <v>44922.38</v>
      </c>
      <c r="X236" s="25">
        <v>34440.49</v>
      </c>
      <c r="Y236" s="25"/>
      <c r="Z236" s="25"/>
      <c r="AA236" s="25"/>
      <c r="AB236" s="25"/>
      <c r="AC236" s="25"/>
      <c r="AD236" s="25"/>
      <c r="AE236" s="25">
        <v>44922.38</v>
      </c>
      <c r="AF236" s="25">
        <v>44922.38</v>
      </c>
      <c r="AG236" s="25">
        <v>44922.38</v>
      </c>
      <c r="AH236" s="25">
        <v>44922.38</v>
      </c>
      <c r="AI236" s="25">
        <v>44922.38</v>
      </c>
      <c r="AJ236" s="25">
        <v>34440.49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  <c r="AQ236" s="9">
        <f t="shared" si="45"/>
        <v>259052.38999999998</v>
      </c>
    </row>
    <row r="237" spans="1:48" s="9" customFormat="1" ht="16.5" x14ac:dyDescent="0.15">
      <c r="A237" s="9">
        <v>235</v>
      </c>
      <c r="B237" s="9" t="s">
        <v>34</v>
      </c>
      <c r="C237" s="15" t="s">
        <v>732</v>
      </c>
      <c r="D237" s="15" t="s">
        <v>733</v>
      </c>
      <c r="E237" s="9" t="s">
        <v>734</v>
      </c>
      <c r="F237" s="9" t="s">
        <v>537</v>
      </c>
      <c r="G237" s="9" t="s">
        <v>87</v>
      </c>
      <c r="H237" s="9" t="s">
        <v>39</v>
      </c>
      <c r="I237" s="9" t="s">
        <v>102</v>
      </c>
      <c r="J237" s="9" t="s">
        <v>47</v>
      </c>
      <c r="K237" s="9">
        <v>7805</v>
      </c>
      <c r="L237" s="20">
        <v>42637</v>
      </c>
      <c r="M237" s="20">
        <v>48114</v>
      </c>
      <c r="N237" s="20">
        <v>48114</v>
      </c>
      <c r="O237" s="21"/>
      <c r="P237" s="20">
        <v>43367</v>
      </c>
      <c r="Q237" s="20">
        <v>43731</v>
      </c>
      <c r="R237" s="24">
        <v>32.33</v>
      </c>
      <c r="S237" s="25">
        <v>252335.65</v>
      </c>
      <c r="T237" s="25">
        <v>252335.65</v>
      </c>
      <c r="U237" s="25">
        <v>252335.65</v>
      </c>
      <c r="V237" s="25">
        <v>252335.65</v>
      </c>
      <c r="W237" s="25">
        <v>252335.65</v>
      </c>
      <c r="X237" s="25">
        <v>252335.65</v>
      </c>
      <c r="Y237" s="25">
        <v>252335.65</v>
      </c>
      <c r="Z237" s="25">
        <v>252335.65</v>
      </c>
      <c r="AA237" s="25">
        <v>253519.40833333301</v>
      </c>
      <c r="AB237" s="25">
        <v>257408.9</v>
      </c>
      <c r="AC237" s="25">
        <v>257408.9</v>
      </c>
      <c r="AD237" s="25">
        <v>257408.9</v>
      </c>
      <c r="AE237" s="25">
        <v>252335.65</v>
      </c>
      <c r="AF237" s="25">
        <v>252335.65</v>
      </c>
      <c r="AG237" s="25">
        <v>252335.65</v>
      </c>
      <c r="AH237" s="25">
        <v>252335.65</v>
      </c>
      <c r="AI237" s="25">
        <v>252335.65</v>
      </c>
      <c r="AJ237" s="25">
        <v>252335.65</v>
      </c>
      <c r="AK237" s="25">
        <v>252335.65</v>
      </c>
      <c r="AL237" s="25">
        <v>252335.65</v>
      </c>
      <c r="AM237" s="25">
        <v>253519.40833333301</v>
      </c>
      <c r="AN237" s="25">
        <v>257408.9</v>
      </c>
      <c r="AO237" s="25">
        <v>257408.9</v>
      </c>
      <c r="AP237" s="25">
        <v>257408.9</v>
      </c>
      <c r="AQ237" s="9">
        <f t="shared" si="45"/>
        <v>3044431.3083333327</v>
      </c>
      <c r="AU237" s="9">
        <f t="shared" ref="AU237:AU238" si="59">AH237*12</f>
        <v>3028027.8</v>
      </c>
      <c r="AV237" s="26">
        <f t="shared" ref="AV237:AV238" si="60">AU237/365/K237</f>
        <v>1.062904109589041</v>
      </c>
    </row>
    <row r="238" spans="1:48" s="9" customFormat="1" ht="16.5" x14ac:dyDescent="0.15">
      <c r="A238" s="9">
        <v>236</v>
      </c>
      <c r="B238" s="9" t="s">
        <v>34</v>
      </c>
      <c r="C238" s="17" t="s">
        <v>735</v>
      </c>
      <c r="D238" s="15" t="s">
        <v>134</v>
      </c>
      <c r="E238" s="9" t="s">
        <v>736</v>
      </c>
      <c r="F238" s="9" t="s">
        <v>37</v>
      </c>
      <c r="G238" s="9" t="s">
        <v>87</v>
      </c>
      <c r="H238" s="9" t="s">
        <v>46</v>
      </c>
      <c r="I238" s="9" t="s">
        <v>40</v>
      </c>
      <c r="J238" s="9" t="s">
        <v>47</v>
      </c>
      <c r="K238" s="9">
        <v>144.36000000000001</v>
      </c>
      <c r="L238" s="20">
        <v>43435</v>
      </c>
      <c r="M238" s="20">
        <v>44530</v>
      </c>
      <c r="N238" s="20">
        <v>44530</v>
      </c>
      <c r="O238" s="21">
        <f>R238*K238</f>
        <v>25984.800000000003</v>
      </c>
      <c r="P238" s="20">
        <v>43435</v>
      </c>
      <c r="Q238" s="20">
        <v>43799</v>
      </c>
      <c r="R238" s="24">
        <v>180</v>
      </c>
      <c r="S238" s="25">
        <v>25984.799999999999</v>
      </c>
      <c r="T238" s="25">
        <v>25984.799999999999</v>
      </c>
      <c r="U238" s="25">
        <v>25984.799999999999</v>
      </c>
      <c r="V238" s="25">
        <v>25984.799999999999</v>
      </c>
      <c r="W238" s="25">
        <v>25984.799999999999</v>
      </c>
      <c r="X238" s="25">
        <v>25984.799999999999</v>
      </c>
      <c r="Y238" s="25">
        <v>25984.799999999999</v>
      </c>
      <c r="Z238" s="25">
        <v>25984.799999999999</v>
      </c>
      <c r="AA238" s="25">
        <v>25984.799999999999</v>
      </c>
      <c r="AB238" s="25">
        <v>25984.799999999999</v>
      </c>
      <c r="AC238" s="25">
        <v>25984.799999999999</v>
      </c>
      <c r="AD238" s="25">
        <v>27284.04</v>
      </c>
      <c r="AE238" s="25">
        <v>25984.799999999999</v>
      </c>
      <c r="AF238" s="25">
        <v>25984.799999999999</v>
      </c>
      <c r="AG238" s="25">
        <v>25984.799999999999</v>
      </c>
      <c r="AH238" s="25">
        <v>25984.799999999999</v>
      </c>
      <c r="AI238" s="25">
        <v>25984.799999999999</v>
      </c>
      <c r="AJ238" s="25">
        <v>25984.799999999999</v>
      </c>
      <c r="AK238" s="25">
        <v>25984.799999999999</v>
      </c>
      <c r="AL238" s="25">
        <v>25984.799999999999</v>
      </c>
      <c r="AM238" s="25">
        <v>25984.799999999999</v>
      </c>
      <c r="AN238" s="25">
        <v>25984.799999999999</v>
      </c>
      <c r="AO238" s="25">
        <v>25984.799999999999</v>
      </c>
      <c r="AP238" s="25">
        <v>27284.04</v>
      </c>
      <c r="AQ238" s="9">
        <f t="shared" si="45"/>
        <v>313116.83999999991</v>
      </c>
      <c r="AU238" s="9">
        <f t="shared" si="59"/>
        <v>311817.59999999998</v>
      </c>
      <c r="AV238" s="26">
        <f t="shared" si="60"/>
        <v>5.917808219178081</v>
      </c>
    </row>
    <row r="239" spans="1:48" s="9" customFormat="1" ht="16.5" hidden="1" x14ac:dyDescent="0.15">
      <c r="A239" s="9">
        <v>237</v>
      </c>
      <c r="B239" s="16" t="s">
        <v>42</v>
      </c>
      <c r="C239" s="15" t="s">
        <v>737</v>
      </c>
      <c r="D239" s="15" t="s">
        <v>738</v>
      </c>
      <c r="E239" s="9">
        <v>2057</v>
      </c>
      <c r="F239" s="9" t="s">
        <v>37</v>
      </c>
      <c r="G239" s="9" t="s">
        <v>87</v>
      </c>
      <c r="H239" s="9" t="s">
        <v>58</v>
      </c>
      <c r="I239" s="22" t="s">
        <v>102</v>
      </c>
      <c r="J239" s="9" t="s">
        <v>41</v>
      </c>
      <c r="K239" s="9">
        <v>108.13</v>
      </c>
      <c r="L239" s="20">
        <v>43450</v>
      </c>
      <c r="M239" s="20">
        <v>44545</v>
      </c>
      <c r="N239" s="20">
        <v>43555</v>
      </c>
      <c r="O239" s="21">
        <f>R239*K239</f>
        <v>32439</v>
      </c>
      <c r="P239" s="20">
        <v>43450</v>
      </c>
      <c r="Q239" s="20">
        <v>43814</v>
      </c>
      <c r="R239" s="24">
        <v>300</v>
      </c>
      <c r="S239" s="25">
        <v>32439</v>
      </c>
      <c r="T239" s="25">
        <v>32439</v>
      </c>
      <c r="U239" s="25">
        <v>32439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>
        <v>32439</v>
      </c>
      <c r="AF239" s="25">
        <v>32439</v>
      </c>
      <c r="AG239" s="25">
        <v>32439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  <c r="AQ239" s="9">
        <f t="shared" si="45"/>
        <v>97317</v>
      </c>
    </row>
    <row r="240" spans="1:48" s="9" customFormat="1" ht="16.5" hidden="1" x14ac:dyDescent="0.15">
      <c r="A240" s="9">
        <v>238</v>
      </c>
      <c r="B240" s="9" t="s">
        <v>34</v>
      </c>
      <c r="C240" s="15" t="s">
        <v>739</v>
      </c>
      <c r="D240" s="15" t="s">
        <v>740</v>
      </c>
      <c r="E240" s="9" t="s">
        <v>741</v>
      </c>
      <c r="F240" s="9" t="s">
        <v>537</v>
      </c>
      <c r="G240" s="9" t="s">
        <v>87</v>
      </c>
      <c r="H240" s="9" t="s">
        <v>122</v>
      </c>
      <c r="I240" s="9" t="s">
        <v>40</v>
      </c>
      <c r="J240" s="9" t="s">
        <v>41</v>
      </c>
      <c r="K240" s="9">
        <v>1566.8</v>
      </c>
      <c r="L240" s="20">
        <v>43497</v>
      </c>
      <c r="M240" s="20">
        <v>46288</v>
      </c>
      <c r="N240" s="20">
        <v>46288</v>
      </c>
      <c r="O240" s="20"/>
      <c r="P240" s="20">
        <v>43497</v>
      </c>
      <c r="Q240" s="20">
        <v>43861</v>
      </c>
      <c r="R240" s="24">
        <v>45</v>
      </c>
      <c r="S240" s="25"/>
      <c r="T240" s="25">
        <v>70506</v>
      </c>
      <c r="U240" s="25">
        <v>70506</v>
      </c>
      <c r="V240" s="25">
        <v>70506</v>
      </c>
      <c r="W240" s="25">
        <v>70506</v>
      </c>
      <c r="X240" s="25">
        <v>70506</v>
      </c>
      <c r="Y240" s="25">
        <v>70506</v>
      </c>
      <c r="Z240" s="25">
        <v>70506</v>
      </c>
      <c r="AA240" s="25">
        <v>70506</v>
      </c>
      <c r="AB240" s="25">
        <v>70506</v>
      </c>
      <c r="AC240" s="25">
        <v>70506</v>
      </c>
      <c r="AD240" s="25">
        <v>70506</v>
      </c>
      <c r="AE240" s="25">
        <v>0</v>
      </c>
      <c r="AF240" s="25">
        <v>70506</v>
      </c>
      <c r="AG240" s="25">
        <v>70506</v>
      </c>
      <c r="AH240" s="25">
        <v>70506</v>
      </c>
      <c r="AI240" s="25">
        <v>70506</v>
      </c>
      <c r="AJ240" s="25">
        <v>70506</v>
      </c>
      <c r="AK240" s="25">
        <v>70506</v>
      </c>
      <c r="AL240" s="25">
        <v>70506</v>
      </c>
      <c r="AM240" s="25">
        <v>70506</v>
      </c>
      <c r="AN240" s="25">
        <v>70506</v>
      </c>
      <c r="AO240" s="25">
        <v>70506</v>
      </c>
      <c r="AP240" s="25">
        <v>70506</v>
      </c>
      <c r="AQ240" s="9">
        <f t="shared" si="45"/>
        <v>775566</v>
      </c>
    </row>
    <row r="241" spans="1:48" s="9" customFormat="1" ht="16.5" hidden="1" x14ac:dyDescent="0.15">
      <c r="A241" s="9">
        <v>239</v>
      </c>
      <c r="B241" s="9" t="s">
        <v>34</v>
      </c>
      <c r="C241" s="15" t="s">
        <v>742</v>
      </c>
      <c r="D241" s="15" t="s">
        <v>743</v>
      </c>
      <c r="E241" s="9" t="s">
        <v>744</v>
      </c>
      <c r="F241" s="9" t="s">
        <v>37</v>
      </c>
      <c r="G241" s="9" t="s">
        <v>87</v>
      </c>
      <c r="H241" s="9" t="s">
        <v>122</v>
      </c>
      <c r="I241" s="9" t="s">
        <v>40</v>
      </c>
      <c r="J241" s="9" t="s">
        <v>41</v>
      </c>
      <c r="K241" s="9">
        <v>54.82</v>
      </c>
      <c r="L241" s="20">
        <v>43435</v>
      </c>
      <c r="M241" s="20">
        <v>44530</v>
      </c>
      <c r="N241" s="20">
        <v>44530</v>
      </c>
      <c r="O241" s="21">
        <f>R241*K241</f>
        <v>13814.64</v>
      </c>
      <c r="P241" s="20">
        <v>43435</v>
      </c>
      <c r="Q241" s="20">
        <v>43799</v>
      </c>
      <c r="R241" s="24">
        <v>252</v>
      </c>
      <c r="S241" s="25">
        <v>13814.64</v>
      </c>
      <c r="T241" s="25">
        <v>13814.64</v>
      </c>
      <c r="U241" s="25">
        <v>13814.64</v>
      </c>
      <c r="V241" s="25">
        <v>13814.64</v>
      </c>
      <c r="W241" s="25">
        <v>13814.64</v>
      </c>
      <c r="X241" s="25">
        <v>13814.64</v>
      </c>
      <c r="Y241" s="25">
        <v>13814.64</v>
      </c>
      <c r="Z241" s="25">
        <v>13814.64</v>
      </c>
      <c r="AA241" s="25">
        <v>13814.64</v>
      </c>
      <c r="AB241" s="25">
        <v>13814.64</v>
      </c>
      <c r="AC241" s="25">
        <v>13814.64</v>
      </c>
      <c r="AD241" s="25">
        <v>14781.6648</v>
      </c>
      <c r="AE241" s="25">
        <v>13814.64</v>
      </c>
      <c r="AF241" s="25">
        <v>13814.64</v>
      </c>
      <c r="AG241" s="25">
        <v>13814.64</v>
      </c>
      <c r="AH241" s="25">
        <v>13814.64</v>
      </c>
      <c r="AI241" s="25">
        <v>13814.64</v>
      </c>
      <c r="AJ241" s="25">
        <v>13814.64</v>
      </c>
      <c r="AK241" s="25">
        <v>13814.64</v>
      </c>
      <c r="AL241" s="25">
        <v>13814.64</v>
      </c>
      <c r="AM241" s="25">
        <v>13814.64</v>
      </c>
      <c r="AN241" s="25">
        <v>13814.64</v>
      </c>
      <c r="AO241" s="25">
        <v>13814.64</v>
      </c>
      <c r="AP241" s="25">
        <v>14781.6648</v>
      </c>
      <c r="AQ241" s="9">
        <f t="shared" si="45"/>
        <v>166742.70479999998</v>
      </c>
    </row>
    <row r="242" spans="1:48" s="9" customFormat="1" ht="16.5" hidden="1" x14ac:dyDescent="0.15">
      <c r="A242" s="9">
        <v>240</v>
      </c>
      <c r="B242" s="9" t="s">
        <v>34</v>
      </c>
      <c r="C242" s="15" t="s">
        <v>745</v>
      </c>
      <c r="D242" s="15" t="s">
        <v>746</v>
      </c>
      <c r="E242" s="9" t="s">
        <v>747</v>
      </c>
      <c r="F242" s="9" t="s">
        <v>37</v>
      </c>
      <c r="G242" s="9" t="s">
        <v>87</v>
      </c>
      <c r="H242" s="9" t="s">
        <v>179</v>
      </c>
      <c r="I242" s="9" t="s">
        <v>40</v>
      </c>
      <c r="J242" s="9" t="s">
        <v>41</v>
      </c>
      <c r="K242" s="9">
        <v>64.5</v>
      </c>
      <c r="L242" s="20">
        <v>43435</v>
      </c>
      <c r="M242" s="20">
        <v>44530</v>
      </c>
      <c r="N242" s="20">
        <v>44530</v>
      </c>
      <c r="O242" s="21">
        <f>R242*K242</f>
        <v>16254</v>
      </c>
      <c r="P242" s="20">
        <v>43435</v>
      </c>
      <c r="Q242" s="20">
        <v>43799</v>
      </c>
      <c r="R242" s="24">
        <v>252</v>
      </c>
      <c r="S242" s="25">
        <v>16254</v>
      </c>
      <c r="T242" s="25">
        <v>16254</v>
      </c>
      <c r="U242" s="25">
        <v>16254</v>
      </c>
      <c r="V242" s="25">
        <v>16254</v>
      </c>
      <c r="W242" s="25">
        <v>16254</v>
      </c>
      <c r="X242" s="25">
        <v>16254</v>
      </c>
      <c r="Y242" s="25">
        <v>16254</v>
      </c>
      <c r="Z242" s="25">
        <v>16254</v>
      </c>
      <c r="AA242" s="25">
        <v>16254</v>
      </c>
      <c r="AB242" s="25">
        <v>16254</v>
      </c>
      <c r="AC242" s="25">
        <v>16254</v>
      </c>
      <c r="AD242" s="25">
        <v>17391.78</v>
      </c>
      <c r="AE242" s="25">
        <v>16254</v>
      </c>
      <c r="AF242" s="25">
        <v>16254</v>
      </c>
      <c r="AG242" s="25">
        <v>16254</v>
      </c>
      <c r="AH242" s="25">
        <v>16254</v>
      </c>
      <c r="AI242" s="25">
        <v>16254</v>
      </c>
      <c r="AJ242" s="25">
        <v>16254</v>
      </c>
      <c r="AK242" s="25">
        <v>16254</v>
      </c>
      <c r="AL242" s="25">
        <v>16254</v>
      </c>
      <c r="AM242" s="25">
        <v>16254</v>
      </c>
      <c r="AN242" s="25">
        <v>16254</v>
      </c>
      <c r="AO242" s="25">
        <v>16254</v>
      </c>
      <c r="AP242" s="25">
        <v>17391.78</v>
      </c>
      <c r="AQ242" s="9">
        <f t="shared" si="45"/>
        <v>196185.78</v>
      </c>
    </row>
    <row r="243" spans="1:48" s="9" customFormat="1" ht="16.5" x14ac:dyDescent="0.15">
      <c r="A243" s="9">
        <v>241</v>
      </c>
      <c r="B243" s="16" t="s">
        <v>42</v>
      </c>
      <c r="C243" s="15" t="s">
        <v>748</v>
      </c>
      <c r="D243" s="15" t="s">
        <v>749</v>
      </c>
      <c r="E243" s="9" t="s">
        <v>750</v>
      </c>
      <c r="F243" s="9" t="s">
        <v>37</v>
      </c>
      <c r="G243" s="9" t="s">
        <v>87</v>
      </c>
      <c r="H243" s="16" t="s">
        <v>68</v>
      </c>
      <c r="I243" s="9" t="s">
        <v>102</v>
      </c>
      <c r="J243" s="9" t="s">
        <v>47</v>
      </c>
      <c r="K243" s="9">
        <v>157.11000000000001</v>
      </c>
      <c r="L243" s="20">
        <v>43425</v>
      </c>
      <c r="M243" s="20">
        <v>44520</v>
      </c>
      <c r="N243" s="20">
        <v>43585</v>
      </c>
      <c r="O243" s="21">
        <f>R243*K243*2</f>
        <v>54988.500000000007</v>
      </c>
      <c r="P243" s="20">
        <v>43425</v>
      </c>
      <c r="Q243" s="20">
        <v>43789</v>
      </c>
      <c r="R243" s="24">
        <v>175</v>
      </c>
      <c r="S243" s="25">
        <v>27494.25</v>
      </c>
      <c r="T243" s="25">
        <v>27494.25</v>
      </c>
      <c r="U243" s="25">
        <v>27494.25</v>
      </c>
      <c r="V243" s="25">
        <v>27494.25</v>
      </c>
      <c r="W243" s="25"/>
      <c r="X243" s="25"/>
      <c r="Y243" s="25"/>
      <c r="Z243" s="25"/>
      <c r="AA243" s="25"/>
      <c r="AB243" s="25"/>
      <c r="AC243" s="25"/>
      <c r="AD243" s="25"/>
      <c r="AE243" s="25">
        <v>27494.25</v>
      </c>
      <c r="AF243" s="25">
        <v>27494.25</v>
      </c>
      <c r="AG243" s="25">
        <v>27494.25</v>
      </c>
      <c r="AH243" s="25">
        <v>27494.25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9">
        <f t="shared" ref="AQ243:AQ284" si="61">SUM(AE243:AP243)</f>
        <v>109977</v>
      </c>
      <c r="AU243" s="9">
        <f t="shared" ref="AU243" si="62">AH243*12</f>
        <v>329931</v>
      </c>
      <c r="AV243" s="26">
        <f t="shared" ref="AV243:AV244" si="63">AU243/365/K243</f>
        <v>5.7534246575342465</v>
      </c>
    </row>
    <row r="244" spans="1:48" s="9" customFormat="1" ht="16.5" x14ac:dyDescent="0.15">
      <c r="A244" s="9">
        <v>242</v>
      </c>
      <c r="B244" s="9" t="s">
        <v>34</v>
      </c>
      <c r="C244" s="15" t="s">
        <v>751</v>
      </c>
      <c r="D244" s="15" t="s">
        <v>752</v>
      </c>
      <c r="E244" s="9" t="s">
        <v>753</v>
      </c>
      <c r="F244" s="9" t="s">
        <v>37</v>
      </c>
      <c r="G244" s="9" t="s">
        <v>87</v>
      </c>
      <c r="H244" s="9" t="s">
        <v>179</v>
      </c>
      <c r="I244" s="22" t="s">
        <v>102</v>
      </c>
      <c r="J244" s="9" t="s">
        <v>47</v>
      </c>
      <c r="K244" s="9">
        <v>104.78</v>
      </c>
      <c r="L244" s="20">
        <v>43425</v>
      </c>
      <c r="M244" s="20">
        <v>44520</v>
      </c>
      <c r="N244" s="20">
        <v>44520</v>
      </c>
      <c r="O244" s="21">
        <f>R244*K244*2</f>
        <v>41912</v>
      </c>
      <c r="P244" s="20">
        <v>43425</v>
      </c>
      <c r="Q244" s="20">
        <v>43789</v>
      </c>
      <c r="R244" s="24">
        <v>200</v>
      </c>
      <c r="S244" s="25">
        <v>20956</v>
      </c>
      <c r="T244" s="25">
        <v>20956</v>
      </c>
      <c r="U244" s="25">
        <v>20956</v>
      </c>
      <c r="V244" s="25">
        <v>20956</v>
      </c>
      <c r="W244" s="25">
        <v>20956</v>
      </c>
      <c r="X244" s="25">
        <v>20956</v>
      </c>
      <c r="Y244" s="25">
        <v>20956</v>
      </c>
      <c r="Z244" s="25">
        <v>20956</v>
      </c>
      <c r="AA244" s="25">
        <v>20956</v>
      </c>
      <c r="AB244" s="25">
        <v>20956</v>
      </c>
      <c r="AC244" s="25">
        <v>21305.266666666699</v>
      </c>
      <c r="AD244" s="25">
        <v>22003.8</v>
      </c>
      <c r="AE244" s="25">
        <v>20956</v>
      </c>
      <c r="AF244" s="25">
        <v>20956</v>
      </c>
      <c r="AG244" s="25">
        <v>13970.666666666701</v>
      </c>
      <c r="AH244" s="25">
        <v>13970.666666666701</v>
      </c>
      <c r="AI244" s="25">
        <v>13970.666666666701</v>
      </c>
      <c r="AJ244" s="25">
        <v>20956</v>
      </c>
      <c r="AK244" s="25">
        <v>13970.666666666701</v>
      </c>
      <c r="AL244" s="25">
        <v>13970.666666666701</v>
      </c>
      <c r="AM244" s="25">
        <v>13970.666666666701</v>
      </c>
      <c r="AN244" s="25">
        <v>20956</v>
      </c>
      <c r="AO244" s="25">
        <v>21305.266666666699</v>
      </c>
      <c r="AP244" s="25">
        <v>22003.8</v>
      </c>
      <c r="AQ244" s="9">
        <f t="shared" si="61"/>
        <v>210957.06666666685</v>
      </c>
      <c r="AU244" s="9">
        <f>AH244*12</f>
        <v>167648.00000000041</v>
      </c>
      <c r="AV244" s="26">
        <f t="shared" si="63"/>
        <v>4.3835616438356269</v>
      </c>
    </row>
    <row r="245" spans="1:48" s="9" customFormat="1" ht="16.5" hidden="1" x14ac:dyDescent="0.15">
      <c r="A245" s="9">
        <v>243</v>
      </c>
      <c r="B245" s="9" t="s">
        <v>34</v>
      </c>
      <c r="C245" s="15" t="s">
        <v>754</v>
      </c>
      <c r="D245" s="15" t="s">
        <v>755</v>
      </c>
      <c r="E245" s="9" t="s">
        <v>756</v>
      </c>
      <c r="F245" s="9" t="s">
        <v>757</v>
      </c>
      <c r="G245" s="9" t="s">
        <v>359</v>
      </c>
      <c r="H245" s="9" t="s">
        <v>122</v>
      </c>
      <c r="I245" s="22" t="s">
        <v>40</v>
      </c>
      <c r="J245" s="22" t="s">
        <v>758</v>
      </c>
      <c r="K245" s="9">
        <v>776.93</v>
      </c>
      <c r="L245" s="20">
        <v>43313</v>
      </c>
      <c r="M245" s="20">
        <v>45716</v>
      </c>
      <c r="N245" s="20">
        <v>45716</v>
      </c>
      <c r="O245" s="21">
        <f>R245*K245*5</f>
        <v>194232.5</v>
      </c>
      <c r="P245" s="20">
        <v>43313</v>
      </c>
      <c r="Q245" s="20">
        <v>43677</v>
      </c>
      <c r="R245" s="24">
        <v>50</v>
      </c>
      <c r="S245" s="25">
        <v>38846.5</v>
      </c>
      <c r="T245" s="25">
        <v>38846.5</v>
      </c>
      <c r="U245" s="25">
        <v>38846.5</v>
      </c>
      <c r="V245" s="25">
        <v>38846.5</v>
      </c>
      <c r="W245" s="25">
        <v>38846.5</v>
      </c>
      <c r="X245" s="25">
        <v>38846.5</v>
      </c>
      <c r="Y245" s="25">
        <v>38846.5</v>
      </c>
      <c r="Z245" s="25">
        <v>40788.824999999997</v>
      </c>
      <c r="AA245" s="25">
        <v>40788.824999999997</v>
      </c>
      <c r="AB245" s="25">
        <v>40788.824999999997</v>
      </c>
      <c r="AC245" s="25">
        <v>40788.824999999997</v>
      </c>
      <c r="AD245" s="25">
        <v>40788.824999999997</v>
      </c>
      <c r="AE245" s="25">
        <v>12948.833333333299</v>
      </c>
      <c r="AF245" s="25">
        <v>12946.5</v>
      </c>
      <c r="AG245" s="25">
        <v>12946.5</v>
      </c>
      <c r="AH245" s="25">
        <v>12948.833333333299</v>
      </c>
      <c r="AI245" s="25">
        <v>12946.5</v>
      </c>
      <c r="AJ245" s="25">
        <v>12946.5</v>
      </c>
      <c r="AK245" s="25">
        <v>12948.833333333299</v>
      </c>
      <c r="AL245" s="25">
        <v>13596.275</v>
      </c>
      <c r="AM245" s="25">
        <v>13596.275</v>
      </c>
      <c r="AN245" s="25">
        <v>40788.824999999997</v>
      </c>
      <c r="AO245" s="25">
        <v>40788.824999999997</v>
      </c>
      <c r="AP245" s="25">
        <v>40788.824999999997</v>
      </c>
      <c r="AQ245" s="9">
        <f t="shared" si="61"/>
        <v>240191.52499999991</v>
      </c>
    </row>
    <row r="246" spans="1:48" s="9" customFormat="1" ht="16.5" hidden="1" x14ac:dyDescent="0.15">
      <c r="A246" s="9">
        <v>244</v>
      </c>
      <c r="B246" s="9" t="s">
        <v>34</v>
      </c>
      <c r="C246" s="15" t="s">
        <v>759</v>
      </c>
      <c r="D246" s="15" t="s">
        <v>760</v>
      </c>
      <c r="E246" s="9" t="s">
        <v>761</v>
      </c>
      <c r="F246" s="9" t="s">
        <v>757</v>
      </c>
      <c r="G246" s="9" t="s">
        <v>87</v>
      </c>
      <c r="H246" s="9" t="s">
        <v>46</v>
      </c>
      <c r="I246" s="22" t="s">
        <v>102</v>
      </c>
      <c r="J246" s="9" t="s">
        <v>758</v>
      </c>
      <c r="K246" s="9">
        <v>470.3</v>
      </c>
      <c r="L246" s="20">
        <v>42637</v>
      </c>
      <c r="M246" s="20">
        <v>44462</v>
      </c>
      <c r="N246" s="20">
        <v>44462</v>
      </c>
      <c r="O246" s="21"/>
      <c r="P246" s="20">
        <v>43367</v>
      </c>
      <c r="Q246" s="20">
        <v>43731</v>
      </c>
      <c r="R246" s="24">
        <v>66.150000000000006</v>
      </c>
      <c r="S246" s="25">
        <v>31110.35</v>
      </c>
      <c r="T246" s="25">
        <v>31110.35</v>
      </c>
      <c r="U246" s="25">
        <v>31110.35</v>
      </c>
      <c r="V246" s="25">
        <v>31110.35</v>
      </c>
      <c r="W246" s="25">
        <v>31110.35</v>
      </c>
      <c r="X246" s="25">
        <v>31110.35</v>
      </c>
      <c r="Y246" s="25">
        <v>31110.35</v>
      </c>
      <c r="Z246" s="25">
        <v>31110.35</v>
      </c>
      <c r="AA246" s="25">
        <v>31473.57</v>
      </c>
      <c r="AB246" s="25">
        <v>32667.040000000001</v>
      </c>
      <c r="AC246" s="25">
        <v>32667.040000000001</v>
      </c>
      <c r="AD246" s="25">
        <v>32667.040000000001</v>
      </c>
      <c r="AE246" s="25">
        <v>10370.120000000001</v>
      </c>
      <c r="AF246" s="25">
        <v>10370.120000000001</v>
      </c>
      <c r="AG246" s="25">
        <v>10370.120000000001</v>
      </c>
      <c r="AH246" s="25">
        <v>10370.120000000001</v>
      </c>
      <c r="AI246" s="25">
        <v>10370.120000000001</v>
      </c>
      <c r="AJ246" s="25">
        <v>10370.120000000001</v>
      </c>
      <c r="AK246" s="25">
        <v>10370.1166666667</v>
      </c>
      <c r="AL246" s="25">
        <v>10370.1166666667</v>
      </c>
      <c r="AM246" s="25">
        <v>10491.19</v>
      </c>
      <c r="AN246" s="25">
        <v>32667.040000000001</v>
      </c>
      <c r="AO246" s="25">
        <v>32667.040000000001</v>
      </c>
      <c r="AP246" s="25">
        <v>32667.040000000001</v>
      </c>
      <c r="AQ246" s="9">
        <f t="shared" si="61"/>
        <v>191453.26333333342</v>
      </c>
    </row>
    <row r="247" spans="1:48" s="9" customFormat="1" ht="16.5" hidden="1" x14ac:dyDescent="0.15">
      <c r="A247" s="9">
        <v>245</v>
      </c>
      <c r="B247" s="9" t="s">
        <v>34</v>
      </c>
      <c r="C247" s="15" t="s">
        <v>762</v>
      </c>
      <c r="D247" s="15" t="s">
        <v>763</v>
      </c>
      <c r="E247" s="9" t="s">
        <v>764</v>
      </c>
      <c r="F247" s="9" t="s">
        <v>757</v>
      </c>
      <c r="G247" s="9" t="s">
        <v>87</v>
      </c>
      <c r="H247" s="9" t="s">
        <v>122</v>
      </c>
      <c r="I247" s="9" t="s">
        <v>102</v>
      </c>
      <c r="J247" s="9" t="s">
        <v>758</v>
      </c>
      <c r="K247" s="9">
        <v>1963.4</v>
      </c>
      <c r="L247" s="20">
        <v>42637</v>
      </c>
      <c r="M247" s="20">
        <v>45558</v>
      </c>
      <c r="N247" s="20">
        <v>45558</v>
      </c>
      <c r="O247" s="21"/>
      <c r="P247" s="20">
        <v>43367</v>
      </c>
      <c r="Q247" s="20">
        <v>43731</v>
      </c>
      <c r="R247" s="24">
        <v>41.9</v>
      </c>
      <c r="S247" s="25">
        <v>82266.460000000006</v>
      </c>
      <c r="T247" s="25">
        <v>82266.460000000006</v>
      </c>
      <c r="U247" s="25">
        <v>82266.460000000006</v>
      </c>
      <c r="V247" s="25">
        <v>82266.460000000006</v>
      </c>
      <c r="W247" s="24">
        <v>82266.460000000006</v>
      </c>
      <c r="X247" s="24">
        <v>82266.460000000006</v>
      </c>
      <c r="Y247" s="25">
        <v>82266.460000000006</v>
      </c>
      <c r="Z247" s="25">
        <v>82266.460000000006</v>
      </c>
      <c r="AA247" s="25">
        <v>83228.53</v>
      </c>
      <c r="AB247" s="25">
        <v>86389.6</v>
      </c>
      <c r="AC247" s="25">
        <v>86389.6</v>
      </c>
      <c r="AD247" s="25">
        <v>86389.6</v>
      </c>
      <c r="AE247" s="25">
        <v>27435.242666666702</v>
      </c>
      <c r="AF247" s="25">
        <v>27435.242666666702</v>
      </c>
      <c r="AG247" s="25">
        <v>27435.242666666702</v>
      </c>
      <c r="AH247" s="25">
        <v>27435.242666666702</v>
      </c>
      <c r="AI247" s="25">
        <v>27435.242666666702</v>
      </c>
      <c r="AJ247" s="25">
        <v>27435.242666666702</v>
      </c>
      <c r="AK247" s="25">
        <v>27428.7</v>
      </c>
      <c r="AL247" s="25">
        <v>27428.7</v>
      </c>
      <c r="AM247" s="25">
        <v>27750.916666666701</v>
      </c>
      <c r="AN247" s="25">
        <v>86389.6</v>
      </c>
      <c r="AO247" s="25">
        <v>86389.6</v>
      </c>
      <c r="AP247" s="25">
        <v>86389.6</v>
      </c>
      <c r="AQ247" s="9">
        <f t="shared" si="61"/>
        <v>506388.57266666682</v>
      </c>
    </row>
    <row r="248" spans="1:48" s="9" customFormat="1" ht="16.5" hidden="1" x14ac:dyDescent="0.15">
      <c r="A248" s="9">
        <v>246</v>
      </c>
      <c r="B248" s="9" t="s">
        <v>34</v>
      </c>
      <c r="C248" s="15" t="s">
        <v>765</v>
      </c>
      <c r="D248" s="15" t="s">
        <v>766</v>
      </c>
      <c r="E248" s="9" t="s">
        <v>767</v>
      </c>
      <c r="F248" s="9" t="s">
        <v>757</v>
      </c>
      <c r="G248" s="9" t="s">
        <v>87</v>
      </c>
      <c r="H248" s="9" t="s">
        <v>122</v>
      </c>
      <c r="I248" s="9" t="s">
        <v>102</v>
      </c>
      <c r="J248" s="9" t="s">
        <v>758</v>
      </c>
      <c r="K248" s="9">
        <v>555.5</v>
      </c>
      <c r="L248" s="20">
        <v>42637</v>
      </c>
      <c r="M248" s="20">
        <v>45558</v>
      </c>
      <c r="N248" s="20">
        <v>45558</v>
      </c>
      <c r="O248" s="21"/>
      <c r="P248" s="20">
        <v>43367</v>
      </c>
      <c r="Q248" s="20">
        <v>43731</v>
      </c>
      <c r="R248" s="24">
        <v>55.13</v>
      </c>
      <c r="S248" s="25">
        <v>30624.720000000001</v>
      </c>
      <c r="T248" s="25">
        <v>30624.720000000001</v>
      </c>
      <c r="U248" s="25">
        <v>30624.720000000001</v>
      </c>
      <c r="V248" s="25">
        <v>30624.720000000001</v>
      </c>
      <c r="W248" s="25">
        <v>30624.720000000001</v>
      </c>
      <c r="X248" s="25">
        <v>30624.720000000001</v>
      </c>
      <c r="Y248" s="25">
        <v>30624.720000000001</v>
      </c>
      <c r="Z248" s="25">
        <v>30624.720000000001</v>
      </c>
      <c r="AA248" s="25">
        <v>30982.46</v>
      </c>
      <c r="AB248" s="25">
        <v>32157.9</v>
      </c>
      <c r="AC248" s="25">
        <v>32157.9</v>
      </c>
      <c r="AD248" s="25">
        <v>32157.9</v>
      </c>
      <c r="AE248" s="25">
        <v>10208.243333333299</v>
      </c>
      <c r="AF248" s="25">
        <v>10208.243333333299</v>
      </c>
      <c r="AG248" s="25">
        <v>10208.243333333299</v>
      </c>
      <c r="AH248" s="25">
        <v>10208.243333333299</v>
      </c>
      <c r="AI248" s="25">
        <v>10208.243333333299</v>
      </c>
      <c r="AJ248" s="25">
        <v>10208.243333333299</v>
      </c>
      <c r="AK248" s="25">
        <v>10208.24</v>
      </c>
      <c r="AL248" s="25">
        <v>10208.24</v>
      </c>
      <c r="AM248" s="25">
        <v>10327.4866666667</v>
      </c>
      <c r="AN248" s="25">
        <v>32157.9</v>
      </c>
      <c r="AO248" s="25">
        <v>32157.9</v>
      </c>
      <c r="AP248" s="25">
        <v>32157.9</v>
      </c>
      <c r="AQ248" s="9">
        <f t="shared" si="61"/>
        <v>188467.1266666665</v>
      </c>
    </row>
    <row r="249" spans="1:48" s="9" customFormat="1" ht="16.5" hidden="1" x14ac:dyDescent="0.15">
      <c r="A249" s="9">
        <v>247</v>
      </c>
      <c r="B249" s="9" t="s">
        <v>34</v>
      </c>
      <c r="C249" s="15" t="s">
        <v>768</v>
      </c>
      <c r="D249" s="15" t="s">
        <v>769</v>
      </c>
      <c r="E249" s="9" t="s">
        <v>770</v>
      </c>
      <c r="F249" s="9" t="s">
        <v>757</v>
      </c>
      <c r="G249" s="9" t="s">
        <v>87</v>
      </c>
      <c r="H249" s="9" t="s">
        <v>46</v>
      </c>
      <c r="I249" s="9" t="s">
        <v>102</v>
      </c>
      <c r="J249" s="9" t="s">
        <v>758</v>
      </c>
      <c r="K249" s="9">
        <v>312.02</v>
      </c>
      <c r="L249" s="20">
        <v>42637</v>
      </c>
      <c r="M249" s="20">
        <v>45558</v>
      </c>
      <c r="N249" s="20">
        <v>45558</v>
      </c>
      <c r="O249" s="21"/>
      <c r="P249" s="20">
        <v>43367</v>
      </c>
      <c r="Q249" s="20">
        <v>43731</v>
      </c>
      <c r="R249" s="24">
        <v>66.150000000000006</v>
      </c>
      <c r="S249" s="25">
        <v>20640.12</v>
      </c>
      <c r="T249" s="25">
        <v>20640.12</v>
      </c>
      <c r="U249" s="25">
        <v>20640.12</v>
      </c>
      <c r="V249" s="25">
        <v>20640.12</v>
      </c>
      <c r="W249" s="25">
        <v>20640.12</v>
      </c>
      <c r="X249" s="25">
        <v>20640.12</v>
      </c>
      <c r="Y249" s="25">
        <v>20640.12</v>
      </c>
      <c r="Z249" s="25">
        <v>20640.12</v>
      </c>
      <c r="AA249" s="25">
        <v>20881.11</v>
      </c>
      <c r="AB249" s="25">
        <v>21672.91</v>
      </c>
      <c r="AC249" s="25">
        <v>21672.91</v>
      </c>
      <c r="AD249" s="25">
        <v>21672.91</v>
      </c>
      <c r="AE249" s="25">
        <v>6880.0379999999996</v>
      </c>
      <c r="AF249" s="25">
        <v>6880.0379999999996</v>
      </c>
      <c r="AG249" s="25">
        <v>6880.0379999999996</v>
      </c>
      <c r="AH249" s="25">
        <v>6880.0379999999996</v>
      </c>
      <c r="AI249" s="25">
        <v>6880.0379999999996</v>
      </c>
      <c r="AJ249" s="25">
        <v>6880.0379999999996</v>
      </c>
      <c r="AK249" s="25">
        <v>6880.04</v>
      </c>
      <c r="AL249" s="25">
        <v>6880.04</v>
      </c>
      <c r="AM249" s="25">
        <v>6960.37</v>
      </c>
      <c r="AN249" s="25">
        <v>21672.91</v>
      </c>
      <c r="AO249" s="25">
        <v>21672.91</v>
      </c>
      <c r="AP249" s="25">
        <v>21672.91</v>
      </c>
      <c r="AQ249" s="9">
        <f t="shared" si="61"/>
        <v>127019.40800000001</v>
      </c>
    </row>
    <row r="250" spans="1:48" s="9" customFormat="1" ht="16.5" hidden="1" x14ac:dyDescent="0.15">
      <c r="A250" s="9">
        <v>248</v>
      </c>
      <c r="B250" s="9" t="s">
        <v>34</v>
      </c>
      <c r="C250" s="15" t="s">
        <v>771</v>
      </c>
      <c r="D250" s="15" t="s">
        <v>772</v>
      </c>
      <c r="E250" s="9" t="s">
        <v>773</v>
      </c>
      <c r="F250" s="9" t="s">
        <v>757</v>
      </c>
      <c r="G250" s="9" t="s">
        <v>87</v>
      </c>
      <c r="H250" s="9" t="s">
        <v>46</v>
      </c>
      <c r="I250" s="9" t="s">
        <v>40</v>
      </c>
      <c r="J250" s="22" t="s">
        <v>758</v>
      </c>
      <c r="K250" s="9">
        <v>1322.73</v>
      </c>
      <c r="L250" s="20">
        <v>42637</v>
      </c>
      <c r="M250" s="20">
        <v>45558</v>
      </c>
      <c r="N250" s="20">
        <v>45558</v>
      </c>
      <c r="O250" s="21"/>
      <c r="P250" s="20">
        <v>43367</v>
      </c>
      <c r="Q250" s="20">
        <v>43731</v>
      </c>
      <c r="R250" s="24">
        <v>60.64</v>
      </c>
      <c r="S250" s="25">
        <v>80210.350000000006</v>
      </c>
      <c r="T250" s="25">
        <v>80210.350000000006</v>
      </c>
      <c r="U250" s="25">
        <v>80210.350000000006</v>
      </c>
      <c r="V250" s="25">
        <v>80210.350000000006</v>
      </c>
      <c r="W250" s="25">
        <v>80210.350000000006</v>
      </c>
      <c r="X250" s="25">
        <v>80210.350000000006</v>
      </c>
      <c r="Y250" s="25">
        <v>80210.350000000006</v>
      </c>
      <c r="Z250" s="25">
        <v>80210.350000000006</v>
      </c>
      <c r="AA250" s="25">
        <v>81145.52</v>
      </c>
      <c r="AB250" s="25">
        <v>84218.22</v>
      </c>
      <c r="AC250" s="25">
        <v>84218.22</v>
      </c>
      <c r="AD250" s="25">
        <v>84218.22</v>
      </c>
      <c r="AE250" s="25">
        <v>26736.785199999998</v>
      </c>
      <c r="AF250" s="25">
        <v>26736.785199999998</v>
      </c>
      <c r="AG250" s="25">
        <v>26736.785199999998</v>
      </c>
      <c r="AH250" s="25">
        <v>26736.785199999998</v>
      </c>
      <c r="AI250" s="25">
        <v>26736.785199999998</v>
      </c>
      <c r="AJ250" s="25">
        <v>26736.785199999998</v>
      </c>
      <c r="AK250" s="25">
        <v>26736.7833333333</v>
      </c>
      <c r="AL250" s="25">
        <v>26736.7833333333</v>
      </c>
      <c r="AM250" s="25">
        <v>27048.506666666701</v>
      </c>
      <c r="AN250" s="25">
        <v>84218.22</v>
      </c>
      <c r="AO250" s="25">
        <v>84218.22</v>
      </c>
      <c r="AP250" s="25">
        <v>84218.22</v>
      </c>
      <c r="AQ250" s="9">
        <f t="shared" si="61"/>
        <v>493597.44453333318</v>
      </c>
    </row>
    <row r="251" spans="1:48" s="9" customFormat="1" ht="16.5" hidden="1" x14ac:dyDescent="0.15">
      <c r="A251" s="9">
        <v>249</v>
      </c>
      <c r="B251" s="9" t="s">
        <v>34</v>
      </c>
      <c r="C251" s="15" t="s">
        <v>774</v>
      </c>
      <c r="D251" s="15" t="s">
        <v>775</v>
      </c>
      <c r="E251" s="9" t="s">
        <v>776</v>
      </c>
      <c r="F251" s="9" t="s">
        <v>757</v>
      </c>
      <c r="G251" s="9" t="s">
        <v>87</v>
      </c>
      <c r="H251" s="9" t="s">
        <v>46</v>
      </c>
      <c r="I251" s="9" t="s">
        <v>102</v>
      </c>
      <c r="J251" s="9" t="s">
        <v>758</v>
      </c>
      <c r="K251" s="9">
        <v>1801.31</v>
      </c>
      <c r="L251" s="20">
        <v>42637</v>
      </c>
      <c r="M251" s="20">
        <v>45558</v>
      </c>
      <c r="N251" s="20">
        <v>45558</v>
      </c>
      <c r="O251" s="21"/>
      <c r="P251" s="20">
        <v>43367</v>
      </c>
      <c r="Q251" s="20">
        <v>43731</v>
      </c>
      <c r="R251" s="24">
        <v>66.150000000000006</v>
      </c>
      <c r="S251" s="25">
        <v>119156.66</v>
      </c>
      <c r="T251" s="25">
        <v>119156.66</v>
      </c>
      <c r="U251" s="25">
        <v>119156.66</v>
      </c>
      <c r="V251" s="25">
        <v>119156.66</v>
      </c>
      <c r="W251" s="25">
        <v>119156.66</v>
      </c>
      <c r="X251" s="25">
        <v>119156.66</v>
      </c>
      <c r="Y251" s="25">
        <v>119156.66</v>
      </c>
      <c r="Z251" s="25">
        <v>119156.66</v>
      </c>
      <c r="AA251" s="25">
        <v>120547.87</v>
      </c>
      <c r="AB251" s="25">
        <v>125118.99</v>
      </c>
      <c r="AC251" s="25">
        <v>125118.99</v>
      </c>
      <c r="AD251" s="25">
        <v>125118.99</v>
      </c>
      <c r="AE251" s="25">
        <v>39718.889000000003</v>
      </c>
      <c r="AF251" s="25">
        <v>39718.889000000003</v>
      </c>
      <c r="AG251" s="25">
        <v>39718.889000000003</v>
      </c>
      <c r="AH251" s="25">
        <v>39718.889000000003</v>
      </c>
      <c r="AI251" s="25">
        <v>39718.889000000003</v>
      </c>
      <c r="AJ251" s="25">
        <v>39718.889000000003</v>
      </c>
      <c r="AK251" s="25">
        <v>39718.886666666702</v>
      </c>
      <c r="AL251" s="25">
        <v>39718.886666666702</v>
      </c>
      <c r="AM251" s="25">
        <v>40182.623333333402</v>
      </c>
      <c r="AN251" s="25">
        <v>125118.99</v>
      </c>
      <c r="AO251" s="25">
        <v>125118.99</v>
      </c>
      <c r="AP251" s="25">
        <v>125118.99</v>
      </c>
      <c r="AQ251" s="9">
        <f t="shared" si="61"/>
        <v>733290.70066666685</v>
      </c>
    </row>
    <row r="252" spans="1:48" s="9" customFormat="1" ht="16.5" hidden="1" x14ac:dyDescent="0.15">
      <c r="A252" s="9">
        <v>250</v>
      </c>
      <c r="B252" s="9" t="s">
        <v>34</v>
      </c>
      <c r="C252" s="15" t="s">
        <v>777</v>
      </c>
      <c r="D252" s="15" t="s">
        <v>778</v>
      </c>
      <c r="E252" s="9" t="s">
        <v>779</v>
      </c>
      <c r="F252" s="9" t="s">
        <v>757</v>
      </c>
      <c r="G252" s="9" t="s">
        <v>87</v>
      </c>
      <c r="H252" s="9" t="s">
        <v>122</v>
      </c>
      <c r="I252" s="9" t="s">
        <v>102</v>
      </c>
      <c r="J252" s="9" t="s">
        <v>758</v>
      </c>
      <c r="K252" s="9">
        <v>1366.7</v>
      </c>
      <c r="L252" s="20">
        <v>42637</v>
      </c>
      <c r="M252" s="20">
        <v>45558</v>
      </c>
      <c r="N252" s="20">
        <v>45558</v>
      </c>
      <c r="O252" s="21"/>
      <c r="P252" s="20">
        <v>43367</v>
      </c>
      <c r="Q252" s="20">
        <v>43731</v>
      </c>
      <c r="R252" s="24">
        <v>55.13</v>
      </c>
      <c r="S252" s="25">
        <v>75346.17</v>
      </c>
      <c r="T252" s="25">
        <v>75346.17</v>
      </c>
      <c r="U252" s="25">
        <v>75346.17</v>
      </c>
      <c r="V252" s="25">
        <v>75346.17</v>
      </c>
      <c r="W252" s="25">
        <v>75346.17</v>
      </c>
      <c r="X252" s="25">
        <v>75346.17</v>
      </c>
      <c r="Y252" s="25">
        <v>75346.17</v>
      </c>
      <c r="Z252" s="25">
        <v>75346.17</v>
      </c>
      <c r="AA252" s="25">
        <v>76226.33</v>
      </c>
      <c r="AB252" s="25">
        <v>79118.259999999995</v>
      </c>
      <c r="AC252" s="25">
        <v>79118.259999999995</v>
      </c>
      <c r="AD252" s="25">
        <v>79118.259999999995</v>
      </c>
      <c r="AE252" s="25">
        <v>25115.3893333333</v>
      </c>
      <c r="AF252" s="25">
        <v>25115.3893333333</v>
      </c>
      <c r="AG252" s="25">
        <v>25115.3893333333</v>
      </c>
      <c r="AH252" s="25">
        <v>25115.3893333333</v>
      </c>
      <c r="AI252" s="25">
        <v>25115.3893333333</v>
      </c>
      <c r="AJ252" s="25">
        <v>25115.3893333333</v>
      </c>
      <c r="AK252" s="25">
        <v>25115.39</v>
      </c>
      <c r="AL252" s="25">
        <v>25115.39</v>
      </c>
      <c r="AM252" s="25">
        <v>25408.776666666701</v>
      </c>
      <c r="AN252" s="25">
        <v>79118.259999999995</v>
      </c>
      <c r="AO252" s="25">
        <v>79118.259999999995</v>
      </c>
      <c r="AP252" s="25">
        <v>79118.259999999995</v>
      </c>
      <c r="AQ252" s="9">
        <f t="shared" si="61"/>
        <v>463686.67266666651</v>
      </c>
    </row>
    <row r="253" spans="1:48" s="9" customFormat="1" ht="16.5" hidden="1" x14ac:dyDescent="0.15">
      <c r="A253" s="9">
        <v>251</v>
      </c>
      <c r="B253" s="9" t="s">
        <v>34</v>
      </c>
      <c r="C253" s="15" t="s">
        <v>780</v>
      </c>
      <c r="D253" s="15" t="s">
        <v>781</v>
      </c>
      <c r="E253" s="9" t="s">
        <v>782</v>
      </c>
      <c r="F253" s="9" t="s">
        <v>757</v>
      </c>
      <c r="G253" s="16" t="s">
        <v>38</v>
      </c>
      <c r="H253" s="9" t="s">
        <v>46</v>
      </c>
      <c r="I253" s="22" t="s">
        <v>40</v>
      </c>
      <c r="J253" s="9" t="s">
        <v>758</v>
      </c>
      <c r="K253" s="9">
        <v>696.81</v>
      </c>
      <c r="L253" s="20">
        <v>42637</v>
      </c>
      <c r="M253" s="20">
        <v>45558</v>
      </c>
      <c r="N253" s="20">
        <v>45558</v>
      </c>
      <c r="O253" s="21"/>
      <c r="P253" s="20">
        <v>43367</v>
      </c>
      <c r="Q253" s="20">
        <v>43731</v>
      </c>
      <c r="R253" s="24">
        <v>60.64</v>
      </c>
      <c r="S253" s="25">
        <v>42254.559999999998</v>
      </c>
      <c r="T253" s="25">
        <v>42254.559999999998</v>
      </c>
      <c r="U253" s="25">
        <v>42254.559999999998</v>
      </c>
      <c r="V253" s="25">
        <v>42254.559999999998</v>
      </c>
      <c r="W253" s="25">
        <v>42254.559999999998</v>
      </c>
      <c r="X253" s="25">
        <v>42254.559999999998</v>
      </c>
      <c r="Y253" s="25">
        <v>42254.559999999998</v>
      </c>
      <c r="Z253" s="25">
        <v>42254.559999999998</v>
      </c>
      <c r="AA253" s="25">
        <v>42747.199999999997</v>
      </c>
      <c r="AB253" s="25">
        <v>44365.89</v>
      </c>
      <c r="AC253" s="25">
        <v>44365.89</v>
      </c>
      <c r="AD253" s="25">
        <v>44365.89</v>
      </c>
      <c r="AE253" s="25">
        <v>14084.8544</v>
      </c>
      <c r="AF253" s="25">
        <v>14084.8544</v>
      </c>
      <c r="AG253" s="25">
        <v>14084.8544</v>
      </c>
      <c r="AH253" s="25">
        <v>14084.8544</v>
      </c>
      <c r="AI253" s="25">
        <v>14084.8544</v>
      </c>
      <c r="AJ253" s="25">
        <v>14084.8544</v>
      </c>
      <c r="AK253" s="25">
        <v>14084.8533333333</v>
      </c>
      <c r="AL253" s="25">
        <v>14084.8533333333</v>
      </c>
      <c r="AM253" s="25">
        <v>14249.0666666667</v>
      </c>
      <c r="AN253" s="25">
        <v>44365.89</v>
      </c>
      <c r="AO253" s="25">
        <v>44365.89</v>
      </c>
      <c r="AP253" s="25">
        <v>44365.89</v>
      </c>
      <c r="AQ253" s="9">
        <f t="shared" si="61"/>
        <v>260025.56973333331</v>
      </c>
    </row>
    <row r="254" spans="1:48" s="9" customFormat="1" ht="16.5" hidden="1" x14ac:dyDescent="0.15">
      <c r="A254" s="9">
        <v>252</v>
      </c>
      <c r="B254" s="9" t="s">
        <v>34</v>
      </c>
      <c r="C254" s="15" t="s">
        <v>783</v>
      </c>
      <c r="D254" s="15" t="s">
        <v>784</v>
      </c>
      <c r="E254" s="9" t="s">
        <v>785</v>
      </c>
      <c r="F254" s="9" t="s">
        <v>757</v>
      </c>
      <c r="G254" s="9" t="s">
        <v>87</v>
      </c>
      <c r="H254" s="9" t="s">
        <v>46</v>
      </c>
      <c r="I254" s="9" t="s">
        <v>102</v>
      </c>
      <c r="J254" s="9" t="s">
        <v>758</v>
      </c>
      <c r="K254" s="9">
        <v>313.64999999999998</v>
      </c>
      <c r="L254" s="20">
        <v>42637</v>
      </c>
      <c r="M254" s="20">
        <v>45558</v>
      </c>
      <c r="N254" s="20">
        <v>45558</v>
      </c>
      <c r="O254" s="21"/>
      <c r="P254" s="20">
        <v>43367</v>
      </c>
      <c r="Q254" s="20">
        <v>43731</v>
      </c>
      <c r="R254" s="24">
        <v>66.150000000000006</v>
      </c>
      <c r="S254" s="25">
        <v>20747.95</v>
      </c>
      <c r="T254" s="25">
        <v>20747.95</v>
      </c>
      <c r="U254" s="25">
        <v>20747.95</v>
      </c>
      <c r="V254" s="25">
        <v>20747.95</v>
      </c>
      <c r="W254" s="25">
        <v>20747.95</v>
      </c>
      <c r="X254" s="25">
        <v>20747.95</v>
      </c>
      <c r="Y254" s="25">
        <v>20747.95</v>
      </c>
      <c r="Z254" s="25">
        <v>20747.95</v>
      </c>
      <c r="AA254" s="25">
        <v>20990.19</v>
      </c>
      <c r="AB254" s="25">
        <v>21786.13</v>
      </c>
      <c r="AC254" s="25">
        <v>21786.13</v>
      </c>
      <c r="AD254" s="25">
        <v>21786.13</v>
      </c>
      <c r="AE254" s="25">
        <v>6915.9849999999997</v>
      </c>
      <c r="AF254" s="25">
        <v>6915.9849999999997</v>
      </c>
      <c r="AG254" s="25">
        <v>6915.9849999999997</v>
      </c>
      <c r="AH254" s="25">
        <v>6915.9849999999997</v>
      </c>
      <c r="AI254" s="25">
        <v>6915.9849999999997</v>
      </c>
      <c r="AJ254" s="25">
        <v>6915.9849999999997</v>
      </c>
      <c r="AK254" s="25">
        <v>6915.9833333333299</v>
      </c>
      <c r="AL254" s="25">
        <v>6915.9833333333299</v>
      </c>
      <c r="AM254" s="25">
        <v>6996.73</v>
      </c>
      <c r="AN254" s="25">
        <v>21786.13</v>
      </c>
      <c r="AO254" s="25">
        <v>21786.13</v>
      </c>
      <c r="AP254" s="25">
        <v>21786.13</v>
      </c>
      <c r="AQ254" s="9">
        <f t="shared" si="61"/>
        <v>127682.99666666667</v>
      </c>
    </row>
    <row r="255" spans="1:48" s="9" customFormat="1" ht="16.5" hidden="1" x14ac:dyDescent="0.15">
      <c r="A255" s="9">
        <v>253</v>
      </c>
      <c r="B255" s="9" t="s">
        <v>34</v>
      </c>
      <c r="C255" s="15" t="s">
        <v>786</v>
      </c>
      <c r="D255" s="15" t="s">
        <v>787</v>
      </c>
      <c r="E255" s="9" t="s">
        <v>788</v>
      </c>
      <c r="F255" s="9" t="s">
        <v>757</v>
      </c>
      <c r="G255" s="9" t="s">
        <v>87</v>
      </c>
      <c r="H255" s="9" t="s">
        <v>46</v>
      </c>
      <c r="I255" s="9" t="s">
        <v>40</v>
      </c>
      <c r="J255" s="9" t="s">
        <v>758</v>
      </c>
      <c r="K255" s="9">
        <v>1235.3900000000001</v>
      </c>
      <c r="L255" s="20">
        <v>42637</v>
      </c>
      <c r="M255" s="20">
        <v>45558</v>
      </c>
      <c r="N255" s="20">
        <v>45558</v>
      </c>
      <c r="O255" s="21"/>
      <c r="P255" s="20">
        <v>43367</v>
      </c>
      <c r="Q255" s="20">
        <v>43731</v>
      </c>
      <c r="R255" s="24">
        <v>60.64</v>
      </c>
      <c r="S255" s="25">
        <v>74914.05</v>
      </c>
      <c r="T255" s="25">
        <v>74914.05</v>
      </c>
      <c r="U255" s="25">
        <v>74914.05</v>
      </c>
      <c r="V255" s="25">
        <v>74914.05</v>
      </c>
      <c r="W255" s="25">
        <v>74914.05</v>
      </c>
      <c r="X255" s="25">
        <v>74914.05</v>
      </c>
      <c r="Y255" s="25">
        <v>74914.05</v>
      </c>
      <c r="Z255" s="25">
        <v>74914.05</v>
      </c>
      <c r="AA255" s="25">
        <v>75787.47</v>
      </c>
      <c r="AB255" s="25">
        <v>78657.279999999999</v>
      </c>
      <c r="AC255" s="25">
        <v>78657.279999999999</v>
      </c>
      <c r="AD255" s="25">
        <v>78657.279999999999</v>
      </c>
      <c r="AE255" s="25">
        <v>24971.350266666701</v>
      </c>
      <c r="AF255" s="25">
        <v>24971.350266666701</v>
      </c>
      <c r="AG255" s="25">
        <v>24971.350266666701</v>
      </c>
      <c r="AH255" s="25">
        <v>24971.350266666701</v>
      </c>
      <c r="AI255" s="25">
        <v>24971.350266666701</v>
      </c>
      <c r="AJ255" s="25">
        <v>24971.350266666701</v>
      </c>
      <c r="AK255" s="25">
        <v>24971.35</v>
      </c>
      <c r="AL255" s="25">
        <v>24971.35</v>
      </c>
      <c r="AM255" s="25">
        <v>25262.49</v>
      </c>
      <c r="AN255" s="25">
        <v>78657.279999999999</v>
      </c>
      <c r="AO255" s="25">
        <v>78657.279999999999</v>
      </c>
      <c r="AP255" s="25">
        <v>78657.279999999999</v>
      </c>
      <c r="AQ255" s="9">
        <f t="shared" si="61"/>
        <v>461005.1316000002</v>
      </c>
    </row>
    <row r="256" spans="1:48" s="9" customFormat="1" ht="16.5" hidden="1" x14ac:dyDescent="0.15">
      <c r="A256" s="9">
        <v>254</v>
      </c>
      <c r="B256" s="9" t="s">
        <v>34</v>
      </c>
      <c r="C256" s="15" t="s">
        <v>789</v>
      </c>
      <c r="D256" s="15" t="s">
        <v>790</v>
      </c>
      <c r="E256" s="9" t="s">
        <v>791</v>
      </c>
      <c r="F256" s="9" t="s">
        <v>757</v>
      </c>
      <c r="G256" s="9" t="s">
        <v>87</v>
      </c>
      <c r="H256" s="9" t="s">
        <v>46</v>
      </c>
      <c r="I256" s="9" t="s">
        <v>102</v>
      </c>
      <c r="J256" s="9" t="s">
        <v>758</v>
      </c>
      <c r="K256" s="9">
        <v>659.98</v>
      </c>
      <c r="L256" s="20">
        <v>43282</v>
      </c>
      <c r="M256" s="20">
        <v>46203</v>
      </c>
      <c r="N256" s="20">
        <v>46203</v>
      </c>
      <c r="O256" s="21">
        <f>R256*K256*6</f>
        <v>213833.52</v>
      </c>
      <c r="P256" s="20">
        <v>43282</v>
      </c>
      <c r="Q256" s="20">
        <v>43646</v>
      </c>
      <c r="R256" s="24">
        <v>54</v>
      </c>
      <c r="S256" s="25">
        <v>35638.92</v>
      </c>
      <c r="T256" s="25">
        <v>35638.92</v>
      </c>
      <c r="U256" s="25">
        <v>35638.92</v>
      </c>
      <c r="V256" s="25">
        <v>35638.92</v>
      </c>
      <c r="W256" s="25">
        <v>35638.92</v>
      </c>
      <c r="X256" s="25">
        <v>35638.92</v>
      </c>
      <c r="Y256" s="25">
        <v>37420.870000000003</v>
      </c>
      <c r="Z256" s="25">
        <v>37420.870000000003</v>
      </c>
      <c r="AA256" s="25">
        <v>37420.870000000003</v>
      </c>
      <c r="AB256" s="25">
        <v>37420.870000000003</v>
      </c>
      <c r="AC256" s="25">
        <v>37420.870000000003</v>
      </c>
      <c r="AD256" s="25">
        <v>37420.870000000003</v>
      </c>
      <c r="AE256" s="25">
        <v>11879.64</v>
      </c>
      <c r="AF256" s="25">
        <v>11879.64</v>
      </c>
      <c r="AG256" s="25">
        <v>11879.64</v>
      </c>
      <c r="AH256" s="25">
        <v>11879.64</v>
      </c>
      <c r="AI256" s="25">
        <v>11879.64</v>
      </c>
      <c r="AJ256" s="25">
        <v>11879.64</v>
      </c>
      <c r="AK256" s="25">
        <v>13384.3966666667</v>
      </c>
      <c r="AL256" s="25">
        <v>13384.3966666667</v>
      </c>
      <c r="AM256" s="25">
        <v>13384.3966666667</v>
      </c>
      <c r="AN256" s="25">
        <v>37420.870000000003</v>
      </c>
      <c r="AO256" s="25">
        <v>37420.870000000003</v>
      </c>
      <c r="AP256" s="25">
        <v>37420.870000000003</v>
      </c>
      <c r="AQ256" s="9">
        <f t="shared" si="61"/>
        <v>223693.64000000007</v>
      </c>
    </row>
    <row r="257" spans="1:48" s="9" customFormat="1" ht="16.5" hidden="1" x14ac:dyDescent="0.15">
      <c r="A257" s="9">
        <v>255</v>
      </c>
      <c r="B257" s="9" t="s">
        <v>34</v>
      </c>
      <c r="C257" s="15" t="s">
        <v>792</v>
      </c>
      <c r="D257" s="15" t="s">
        <v>793</v>
      </c>
      <c r="E257" s="9" t="s">
        <v>794</v>
      </c>
      <c r="F257" s="9" t="s">
        <v>757</v>
      </c>
      <c r="G257" s="9" t="s">
        <v>87</v>
      </c>
      <c r="H257" s="9" t="s">
        <v>46</v>
      </c>
      <c r="I257" s="9" t="s">
        <v>102</v>
      </c>
      <c r="J257" s="9" t="s">
        <v>758</v>
      </c>
      <c r="K257" s="9">
        <v>384.54</v>
      </c>
      <c r="L257" s="20">
        <v>42637</v>
      </c>
      <c r="M257" s="20">
        <v>45558</v>
      </c>
      <c r="N257" s="20">
        <v>45558</v>
      </c>
      <c r="O257" s="21"/>
      <c r="P257" s="20">
        <v>43367</v>
      </c>
      <c r="Q257" s="20">
        <v>43731</v>
      </c>
      <c r="R257" s="24">
        <v>66.150000000000006</v>
      </c>
      <c r="S257" s="25">
        <v>25437.32</v>
      </c>
      <c r="T257" s="25">
        <v>25437.32</v>
      </c>
      <c r="U257" s="25">
        <v>25437.32</v>
      </c>
      <c r="V257" s="25">
        <v>25437.32</v>
      </c>
      <c r="W257" s="25">
        <v>25437.32</v>
      </c>
      <c r="X257" s="25">
        <v>25437.32</v>
      </c>
      <c r="Y257" s="25">
        <v>25437.32</v>
      </c>
      <c r="Z257" s="25">
        <v>25437.32</v>
      </c>
      <c r="AA257" s="25">
        <v>25734.31</v>
      </c>
      <c r="AB257" s="25">
        <v>26710.15</v>
      </c>
      <c r="AC257" s="25">
        <v>26710.15</v>
      </c>
      <c r="AD257" s="25">
        <v>26710.15</v>
      </c>
      <c r="AE257" s="25">
        <v>8479.1059999999998</v>
      </c>
      <c r="AF257" s="25">
        <v>8479.1059999999998</v>
      </c>
      <c r="AG257" s="25">
        <v>8479.1059999999998</v>
      </c>
      <c r="AH257" s="25">
        <v>8479.1059999999998</v>
      </c>
      <c r="AI257" s="25">
        <v>8479.1059999999998</v>
      </c>
      <c r="AJ257" s="25">
        <v>8479.1059999999998</v>
      </c>
      <c r="AK257" s="25">
        <v>8479.1066666666702</v>
      </c>
      <c r="AL257" s="25">
        <v>8479.1066666666702</v>
      </c>
      <c r="AM257" s="25">
        <v>8578.1033333333398</v>
      </c>
      <c r="AN257" s="25">
        <v>26710.15</v>
      </c>
      <c r="AO257" s="25">
        <v>26710.15</v>
      </c>
      <c r="AP257" s="25">
        <v>26710.15</v>
      </c>
      <c r="AQ257" s="9">
        <f t="shared" si="61"/>
        <v>156541.40266666666</v>
      </c>
    </row>
    <row r="258" spans="1:48" s="9" customFormat="1" ht="16.5" hidden="1" x14ac:dyDescent="0.15">
      <c r="A258" s="9">
        <v>256</v>
      </c>
      <c r="B258" s="9" t="s">
        <v>34</v>
      </c>
      <c r="C258" s="15" t="s">
        <v>795</v>
      </c>
      <c r="D258" s="15" t="s">
        <v>796</v>
      </c>
      <c r="E258" s="9" t="s">
        <v>797</v>
      </c>
      <c r="F258" s="9" t="s">
        <v>757</v>
      </c>
      <c r="G258" s="9" t="s">
        <v>87</v>
      </c>
      <c r="H258" s="9" t="s">
        <v>46</v>
      </c>
      <c r="I258" s="9" t="s">
        <v>40</v>
      </c>
      <c r="J258" s="9" t="s">
        <v>758</v>
      </c>
      <c r="K258" s="9">
        <v>311.43</v>
      </c>
      <c r="L258" s="20">
        <v>42637</v>
      </c>
      <c r="M258" s="20">
        <v>44462</v>
      </c>
      <c r="N258" s="20">
        <v>44462</v>
      </c>
      <c r="O258" s="21"/>
      <c r="P258" s="20">
        <v>43367</v>
      </c>
      <c r="Q258" s="20">
        <v>43731</v>
      </c>
      <c r="R258" s="24">
        <v>99.22</v>
      </c>
      <c r="S258" s="25">
        <v>30900.080000000002</v>
      </c>
      <c r="T258" s="25">
        <v>30900.080000000002</v>
      </c>
      <c r="U258" s="25">
        <v>30900.080000000002</v>
      </c>
      <c r="V258" s="25">
        <v>30900.080000000002</v>
      </c>
      <c r="W258" s="25">
        <v>30900.080000000002</v>
      </c>
      <c r="X258" s="25">
        <v>30900.080000000002</v>
      </c>
      <c r="Y258" s="25">
        <v>30900.080000000002</v>
      </c>
      <c r="Z258" s="25">
        <v>30900.080000000002</v>
      </c>
      <c r="AA258" s="25">
        <v>31260.51</v>
      </c>
      <c r="AB258" s="25">
        <v>32444.78</v>
      </c>
      <c r="AC258" s="25">
        <v>32444.78</v>
      </c>
      <c r="AD258" s="25">
        <v>32444.78</v>
      </c>
      <c r="AE258" s="25">
        <v>10300.0236</v>
      </c>
      <c r="AF258" s="25">
        <v>10300.0236</v>
      </c>
      <c r="AG258" s="25">
        <v>10300.0236</v>
      </c>
      <c r="AH258" s="25">
        <v>10300.0236</v>
      </c>
      <c r="AI258" s="25">
        <v>10300.0236</v>
      </c>
      <c r="AJ258" s="25">
        <v>10300.0236</v>
      </c>
      <c r="AK258" s="25">
        <v>10300.026666666699</v>
      </c>
      <c r="AL258" s="25">
        <v>10300.026666666699</v>
      </c>
      <c r="AM258" s="25">
        <v>10420.17</v>
      </c>
      <c r="AN258" s="25">
        <v>32444.78</v>
      </c>
      <c r="AO258" s="25">
        <v>32444.78</v>
      </c>
      <c r="AP258" s="25">
        <v>32444.78</v>
      </c>
      <c r="AQ258" s="9">
        <f t="shared" si="61"/>
        <v>190154.70493333341</v>
      </c>
    </row>
    <row r="259" spans="1:48" s="9" customFormat="1" ht="16.5" hidden="1" x14ac:dyDescent="0.15">
      <c r="A259" s="9">
        <v>257</v>
      </c>
      <c r="B259" s="9" t="s">
        <v>34</v>
      </c>
      <c r="C259" s="15" t="s">
        <v>798</v>
      </c>
      <c r="D259" s="15" t="s">
        <v>799</v>
      </c>
      <c r="E259" s="9" t="s">
        <v>800</v>
      </c>
      <c r="F259" s="9" t="s">
        <v>757</v>
      </c>
      <c r="G259" s="9" t="s">
        <v>87</v>
      </c>
      <c r="H259" s="9" t="s">
        <v>46</v>
      </c>
      <c r="I259" s="9" t="s">
        <v>102</v>
      </c>
      <c r="J259" s="9" t="s">
        <v>758</v>
      </c>
      <c r="K259" s="9">
        <v>2043.74</v>
      </c>
      <c r="L259" s="20">
        <v>42637</v>
      </c>
      <c r="M259" s="20">
        <v>45558</v>
      </c>
      <c r="N259" s="20">
        <v>45558</v>
      </c>
      <c r="O259" s="21"/>
      <c r="P259" s="20">
        <v>43367</v>
      </c>
      <c r="Q259" s="20">
        <v>43731</v>
      </c>
      <c r="R259" s="24">
        <v>66.150000000000006</v>
      </c>
      <c r="S259" s="25">
        <v>135193.4</v>
      </c>
      <c r="T259" s="25">
        <v>135193.4</v>
      </c>
      <c r="U259" s="25">
        <v>135193.4</v>
      </c>
      <c r="V259" s="25">
        <v>135193.4</v>
      </c>
      <c r="W259" s="25">
        <v>135193.4</v>
      </c>
      <c r="X259" s="25">
        <v>135193.4</v>
      </c>
      <c r="Y259" s="25">
        <v>135193.4</v>
      </c>
      <c r="Z259" s="25">
        <v>135193.4</v>
      </c>
      <c r="AA259" s="25">
        <v>136771.85</v>
      </c>
      <c r="AB259" s="25">
        <v>141958.18</v>
      </c>
      <c r="AC259" s="25">
        <v>141958.18</v>
      </c>
      <c r="AD259" s="25">
        <v>141958.18</v>
      </c>
      <c r="AE259" s="25">
        <v>45064.466</v>
      </c>
      <c r="AF259" s="25">
        <v>45064.466</v>
      </c>
      <c r="AG259" s="25">
        <v>45064.466</v>
      </c>
      <c r="AH259" s="25">
        <v>45064.466</v>
      </c>
      <c r="AI259" s="25">
        <v>45064.466</v>
      </c>
      <c r="AJ259" s="25">
        <v>45064.466</v>
      </c>
      <c r="AK259" s="25">
        <v>45064.466666666602</v>
      </c>
      <c r="AL259" s="25">
        <v>45064.466666666602</v>
      </c>
      <c r="AM259" s="25">
        <v>45590.616666666698</v>
      </c>
      <c r="AN259" s="25">
        <v>141958.18</v>
      </c>
      <c r="AO259" s="25">
        <v>141958.18</v>
      </c>
      <c r="AP259" s="25">
        <v>141958.18</v>
      </c>
      <c r="AQ259" s="9">
        <f t="shared" si="61"/>
        <v>831980.88599999994</v>
      </c>
    </row>
    <row r="260" spans="1:48" s="9" customFormat="1" ht="16.5" hidden="1" x14ac:dyDescent="0.15">
      <c r="A260" s="9">
        <v>258</v>
      </c>
      <c r="B260" s="9" t="s">
        <v>34</v>
      </c>
      <c r="C260" s="15" t="s">
        <v>801</v>
      </c>
      <c r="D260" s="15" t="s">
        <v>802</v>
      </c>
      <c r="E260" s="9">
        <v>1002</v>
      </c>
      <c r="F260" s="9" t="s">
        <v>757</v>
      </c>
      <c r="G260" s="9" t="s">
        <v>87</v>
      </c>
      <c r="H260" s="9" t="s">
        <v>46</v>
      </c>
      <c r="I260" s="9" t="s">
        <v>40</v>
      </c>
      <c r="J260" s="9" t="s">
        <v>758</v>
      </c>
      <c r="K260" s="9">
        <v>656.67</v>
      </c>
      <c r="L260" s="20">
        <v>43435</v>
      </c>
      <c r="M260" s="20">
        <v>45626</v>
      </c>
      <c r="N260" s="20">
        <v>45626</v>
      </c>
      <c r="O260" s="21">
        <f>R260*K260</f>
        <v>50563.59</v>
      </c>
      <c r="P260" s="20">
        <v>43435</v>
      </c>
      <c r="Q260" s="20">
        <v>43799</v>
      </c>
      <c r="R260" s="24">
        <v>77</v>
      </c>
      <c r="S260" s="25">
        <v>50563.59</v>
      </c>
      <c r="T260" s="25">
        <v>50563.59</v>
      </c>
      <c r="U260" s="25">
        <v>50563.59</v>
      </c>
      <c r="V260" s="25">
        <v>50563.59</v>
      </c>
      <c r="W260" s="25">
        <v>50563.59</v>
      </c>
      <c r="X260" s="25">
        <v>50563.59</v>
      </c>
      <c r="Y260" s="25">
        <v>50563.59</v>
      </c>
      <c r="Z260" s="25">
        <v>50563.59</v>
      </c>
      <c r="AA260" s="25">
        <v>50563.59</v>
      </c>
      <c r="AB260" s="25">
        <v>50563.59</v>
      </c>
      <c r="AC260" s="25">
        <v>50563.59</v>
      </c>
      <c r="AD260" s="25">
        <v>53091.77</v>
      </c>
      <c r="AE260" s="25">
        <v>0</v>
      </c>
      <c r="AF260" s="25">
        <v>50563.59</v>
      </c>
      <c r="AG260" s="25">
        <v>16854.53</v>
      </c>
      <c r="AH260" s="25">
        <v>16854.53</v>
      </c>
      <c r="AI260" s="25">
        <v>16854.53</v>
      </c>
      <c r="AJ260" s="25">
        <v>16854.53</v>
      </c>
      <c r="AK260" s="25">
        <v>16854.53</v>
      </c>
      <c r="AL260" s="25">
        <v>16854.53</v>
      </c>
      <c r="AM260" s="25">
        <v>50563.59</v>
      </c>
      <c r="AN260" s="25">
        <v>50563.59</v>
      </c>
      <c r="AO260" s="25">
        <v>50563.59</v>
      </c>
      <c r="AP260" s="25">
        <v>53091.77</v>
      </c>
      <c r="AQ260" s="9">
        <f t="shared" si="61"/>
        <v>356473.31</v>
      </c>
    </row>
    <row r="261" spans="1:48" s="9" customFormat="1" ht="16.5" hidden="1" x14ac:dyDescent="0.15">
      <c r="A261" s="9">
        <v>259</v>
      </c>
      <c r="B261" s="9" t="s">
        <v>34</v>
      </c>
      <c r="C261" s="17" t="s">
        <v>803</v>
      </c>
      <c r="D261" s="15" t="s">
        <v>804</v>
      </c>
      <c r="E261" s="9">
        <v>1008</v>
      </c>
      <c r="F261" s="9" t="s">
        <v>37</v>
      </c>
      <c r="G261" s="9" t="s">
        <v>87</v>
      </c>
      <c r="H261" s="9" t="s">
        <v>39</v>
      </c>
      <c r="I261" s="9" t="s">
        <v>40</v>
      </c>
      <c r="J261" s="9" t="s">
        <v>53</v>
      </c>
      <c r="K261" s="9">
        <v>193.78</v>
      </c>
      <c r="L261" s="20">
        <v>43586</v>
      </c>
      <c r="M261" s="20">
        <v>44681</v>
      </c>
      <c r="N261" s="20">
        <v>44681</v>
      </c>
      <c r="O261" s="20"/>
      <c r="P261" s="20">
        <v>43586</v>
      </c>
      <c r="Q261" s="20">
        <v>43951</v>
      </c>
      <c r="R261" s="24">
        <v>185</v>
      </c>
      <c r="S261" s="25"/>
      <c r="T261" s="25"/>
      <c r="U261" s="25"/>
      <c r="V261" s="25"/>
      <c r="W261" s="25">
        <v>35849.300000000003</v>
      </c>
      <c r="X261" s="25">
        <v>35849.300000000003</v>
      </c>
      <c r="Y261" s="25">
        <v>35849.300000000003</v>
      </c>
      <c r="Z261" s="25">
        <v>35849.300000000003</v>
      </c>
      <c r="AA261" s="25">
        <v>35849.300000000003</v>
      </c>
      <c r="AB261" s="25">
        <v>35849.300000000003</v>
      </c>
      <c r="AC261" s="25">
        <v>35849.300000000003</v>
      </c>
      <c r="AD261" s="25">
        <v>35849.300000000003</v>
      </c>
      <c r="AE261" s="25">
        <v>0</v>
      </c>
      <c r="AF261" s="25">
        <v>0</v>
      </c>
      <c r="AG261" s="25">
        <v>0</v>
      </c>
      <c r="AH261" s="25">
        <v>0</v>
      </c>
      <c r="AI261" s="25">
        <v>35849.300000000003</v>
      </c>
      <c r="AJ261" s="25">
        <v>35849.300000000003</v>
      </c>
      <c r="AK261" s="25">
        <v>35849.300000000003</v>
      </c>
      <c r="AL261" s="25">
        <v>35849.300000000003</v>
      </c>
      <c r="AM261" s="25">
        <v>35849.300000000003</v>
      </c>
      <c r="AN261" s="25">
        <v>35849.300000000003</v>
      </c>
      <c r="AO261" s="25">
        <v>35849.300000000003</v>
      </c>
      <c r="AP261" s="25">
        <v>35849.300000000003</v>
      </c>
      <c r="AQ261" s="9">
        <f t="shared" si="61"/>
        <v>286794.39999999997</v>
      </c>
      <c r="AR261" s="9">
        <f>AL261*4</f>
        <v>143397.20000000001</v>
      </c>
      <c r="AS261" s="26">
        <f t="shared" ref="AS261:AS262" si="64">AR261/365/K261</f>
        <v>2.0273972602739727</v>
      </c>
    </row>
    <row r="262" spans="1:48" s="9" customFormat="1" ht="16.5" hidden="1" x14ac:dyDescent="0.15">
      <c r="A262" s="9">
        <v>260</v>
      </c>
      <c r="B262" s="16" t="s">
        <v>805</v>
      </c>
      <c r="C262" s="15" t="s">
        <v>806</v>
      </c>
      <c r="D262" s="15" t="s">
        <v>807</v>
      </c>
      <c r="E262" s="9">
        <v>1007</v>
      </c>
      <c r="F262" s="9" t="s">
        <v>37</v>
      </c>
      <c r="G262" s="9" t="s">
        <v>87</v>
      </c>
      <c r="H262" s="9" t="s">
        <v>39</v>
      </c>
      <c r="I262" s="9" t="s">
        <v>40</v>
      </c>
      <c r="J262" s="9" t="s">
        <v>53</v>
      </c>
      <c r="K262" s="9">
        <v>179.47</v>
      </c>
      <c r="L262" s="20">
        <v>43586</v>
      </c>
      <c r="M262" s="20">
        <v>44681</v>
      </c>
      <c r="N262" s="20">
        <v>44681</v>
      </c>
      <c r="O262" s="20"/>
      <c r="P262" s="20">
        <v>43586</v>
      </c>
      <c r="Q262" s="20">
        <v>43951</v>
      </c>
      <c r="R262" s="24">
        <v>235</v>
      </c>
      <c r="S262" s="25"/>
      <c r="T262" s="25"/>
      <c r="U262" s="25"/>
      <c r="V262" s="25"/>
      <c r="W262" s="25">
        <v>42175.45</v>
      </c>
      <c r="X262" s="25">
        <v>42175.45</v>
      </c>
      <c r="Y262" s="25">
        <v>42175.45</v>
      </c>
      <c r="Z262" s="25">
        <v>42175.45</v>
      </c>
      <c r="AA262" s="25">
        <v>42175.45</v>
      </c>
      <c r="AB262" s="25">
        <v>42175.45</v>
      </c>
      <c r="AC262" s="25">
        <v>42175.45</v>
      </c>
      <c r="AD262" s="25">
        <v>42175.45</v>
      </c>
      <c r="AE262" s="25">
        <v>0</v>
      </c>
      <c r="AF262" s="25">
        <v>0</v>
      </c>
      <c r="AG262" s="25">
        <v>0</v>
      </c>
      <c r="AH262" s="25">
        <v>0</v>
      </c>
      <c r="AI262" s="25">
        <v>42175.45</v>
      </c>
      <c r="AJ262" s="25">
        <v>42175.45</v>
      </c>
      <c r="AK262" s="25">
        <v>42175.45</v>
      </c>
      <c r="AL262" s="25">
        <v>42175.45</v>
      </c>
      <c r="AM262" s="25">
        <v>42175.45</v>
      </c>
      <c r="AN262" s="25">
        <v>42175.45</v>
      </c>
      <c r="AO262" s="25">
        <v>42175.45</v>
      </c>
      <c r="AP262" s="25">
        <v>42175.45</v>
      </c>
      <c r="AQ262" s="9">
        <f t="shared" si="61"/>
        <v>337403.60000000003</v>
      </c>
      <c r="AR262" s="9">
        <f>AL262*4</f>
        <v>168701.8</v>
      </c>
      <c r="AS262" s="26">
        <f t="shared" si="64"/>
        <v>2.5753424657534243</v>
      </c>
    </row>
    <row r="263" spans="1:48" s="9" customFormat="1" ht="16.5" hidden="1" x14ac:dyDescent="0.15">
      <c r="A263" s="9">
        <v>261</v>
      </c>
      <c r="B263" s="16" t="s">
        <v>42</v>
      </c>
      <c r="C263" s="32" t="s">
        <v>808</v>
      </c>
      <c r="D263" s="32" t="s">
        <v>809</v>
      </c>
      <c r="E263" s="9" t="s">
        <v>810</v>
      </c>
      <c r="F263" s="9" t="s">
        <v>37</v>
      </c>
      <c r="G263" s="9" t="s">
        <v>87</v>
      </c>
      <c r="H263" s="9" t="s">
        <v>46</v>
      </c>
      <c r="I263" s="9" t="s">
        <v>102</v>
      </c>
      <c r="J263" s="9" t="s">
        <v>64</v>
      </c>
      <c r="K263" s="9">
        <v>321.83999999999997</v>
      </c>
      <c r="L263" s="20">
        <v>42637</v>
      </c>
      <c r="M263" s="20">
        <v>44309</v>
      </c>
      <c r="N263" s="20">
        <v>43524</v>
      </c>
      <c r="O263" s="21"/>
      <c r="P263" s="20">
        <v>43367</v>
      </c>
      <c r="Q263" s="20">
        <v>43524</v>
      </c>
      <c r="R263" s="24">
        <v>154.35</v>
      </c>
      <c r="S263" s="25">
        <v>49676</v>
      </c>
      <c r="T263" s="25">
        <v>49676</v>
      </c>
      <c r="AE263" s="25">
        <v>33117.332000000002</v>
      </c>
      <c r="AF263" s="25">
        <v>33117.332000000002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9">
        <f t="shared" si="61"/>
        <v>66234.664000000004</v>
      </c>
    </row>
    <row r="264" spans="1:48" s="9" customFormat="1" ht="16.5" hidden="1" x14ac:dyDescent="0.15">
      <c r="A264" s="9">
        <v>262</v>
      </c>
      <c r="B264" s="22" t="s">
        <v>805</v>
      </c>
      <c r="C264" s="32" t="s">
        <v>811</v>
      </c>
      <c r="D264" s="32" t="s">
        <v>812</v>
      </c>
      <c r="E264" s="9">
        <v>2016</v>
      </c>
      <c r="F264" s="22" t="s">
        <v>57</v>
      </c>
      <c r="G264" s="22" t="s">
        <v>38</v>
      </c>
      <c r="H264" s="16" t="s">
        <v>74</v>
      </c>
      <c r="I264" s="9" t="s">
        <v>40</v>
      </c>
      <c r="J264" s="9" t="s">
        <v>41</v>
      </c>
      <c r="K264" s="9">
        <v>150.19999999999999</v>
      </c>
      <c r="L264" s="20">
        <v>43640</v>
      </c>
      <c r="M264" s="20">
        <v>44735</v>
      </c>
      <c r="N264" s="20">
        <v>44735</v>
      </c>
      <c r="O264" s="20"/>
      <c r="P264" s="20">
        <v>43640</v>
      </c>
      <c r="Q264" s="20">
        <v>44005</v>
      </c>
      <c r="R264" s="9">
        <v>295</v>
      </c>
      <c r="U264" s="27"/>
      <c r="W264" s="37"/>
      <c r="X264" s="9">
        <v>10338.77</v>
      </c>
      <c r="Y264" s="9">
        <v>44309</v>
      </c>
      <c r="Z264" s="9">
        <v>44309</v>
      </c>
      <c r="AA264" s="9">
        <v>44309</v>
      </c>
      <c r="AB264" s="9">
        <v>44309</v>
      </c>
      <c r="AC264" s="9">
        <v>44309</v>
      </c>
      <c r="AD264" s="9">
        <v>44309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10338.77</v>
      </c>
      <c r="AK264" s="25">
        <v>44309</v>
      </c>
      <c r="AL264" s="25">
        <v>44309</v>
      </c>
      <c r="AM264" s="25">
        <v>44309</v>
      </c>
      <c r="AN264" s="25">
        <v>44309</v>
      </c>
      <c r="AO264" s="25">
        <v>44309</v>
      </c>
      <c r="AP264" s="25">
        <v>44309</v>
      </c>
      <c r="AQ264" s="9">
        <f t="shared" si="61"/>
        <v>276192.77</v>
      </c>
    </row>
    <row r="265" spans="1:48" s="9" customFormat="1" ht="16.5" hidden="1" x14ac:dyDescent="0.15">
      <c r="A265" s="9">
        <v>263</v>
      </c>
      <c r="B265" s="22" t="s">
        <v>805</v>
      </c>
      <c r="C265" s="32" t="s">
        <v>813</v>
      </c>
      <c r="D265" s="32" t="s">
        <v>814</v>
      </c>
      <c r="E265" s="9">
        <v>2061</v>
      </c>
      <c r="F265" s="9" t="s">
        <v>37</v>
      </c>
      <c r="G265" s="9" t="s">
        <v>87</v>
      </c>
      <c r="H265" s="9" t="s">
        <v>58</v>
      </c>
      <c r="I265" s="22" t="s">
        <v>40</v>
      </c>
      <c r="J265" s="9" t="s">
        <v>41</v>
      </c>
      <c r="K265" s="9">
        <v>164.25</v>
      </c>
      <c r="L265" s="20">
        <v>43640</v>
      </c>
      <c r="M265" s="20">
        <v>44735</v>
      </c>
      <c r="N265" s="20">
        <v>44735</v>
      </c>
      <c r="O265" s="20"/>
      <c r="P265" s="20">
        <v>43640</v>
      </c>
      <c r="Q265" s="20">
        <v>44005</v>
      </c>
      <c r="R265" s="9">
        <v>260</v>
      </c>
      <c r="X265" s="9">
        <v>9964.5</v>
      </c>
      <c r="Y265" s="9">
        <v>42705</v>
      </c>
      <c r="Z265" s="9">
        <v>42705</v>
      </c>
      <c r="AA265" s="9">
        <v>42705</v>
      </c>
      <c r="AB265" s="9">
        <v>42705</v>
      </c>
      <c r="AC265" s="9">
        <v>42705</v>
      </c>
      <c r="AD265" s="9">
        <v>42705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9964.5</v>
      </c>
      <c r="AK265" s="25">
        <v>42705</v>
      </c>
      <c r="AL265" s="25">
        <v>42705</v>
      </c>
      <c r="AM265" s="25">
        <v>42705</v>
      </c>
      <c r="AN265" s="25">
        <v>42705</v>
      </c>
      <c r="AO265" s="25">
        <v>42705</v>
      </c>
      <c r="AP265" s="25">
        <v>42705</v>
      </c>
      <c r="AQ265" s="9">
        <f t="shared" si="61"/>
        <v>266194.5</v>
      </c>
    </row>
    <row r="266" spans="1:48" s="9" customFormat="1" ht="16.5" hidden="1" x14ac:dyDescent="0.15">
      <c r="A266" s="9">
        <v>264</v>
      </c>
      <c r="B266" s="9" t="s">
        <v>34</v>
      </c>
      <c r="C266" s="32" t="s">
        <v>815</v>
      </c>
      <c r="D266" s="32" t="s">
        <v>816</v>
      </c>
      <c r="E266" s="9">
        <v>2026</v>
      </c>
      <c r="F266" s="9" t="s">
        <v>37</v>
      </c>
      <c r="G266" s="9" t="s">
        <v>87</v>
      </c>
      <c r="H266" s="16" t="s">
        <v>74</v>
      </c>
      <c r="I266" s="9" t="s">
        <v>40</v>
      </c>
      <c r="J266" s="9" t="s">
        <v>41</v>
      </c>
      <c r="K266" s="9">
        <v>211.58</v>
      </c>
      <c r="L266" s="20">
        <v>43586</v>
      </c>
      <c r="M266" s="20">
        <v>44681</v>
      </c>
      <c r="N266" s="20">
        <v>44681</v>
      </c>
      <c r="O266" s="20"/>
      <c r="P266" s="20">
        <v>43586</v>
      </c>
      <c r="Q266" s="20">
        <v>43951</v>
      </c>
      <c r="R266" s="9">
        <v>256</v>
      </c>
      <c r="W266" s="9">
        <v>54164.480000000003</v>
      </c>
      <c r="X266" s="9">
        <v>54164.480000000003</v>
      </c>
      <c r="Y266" s="9">
        <v>54164.480000000003</v>
      </c>
      <c r="Z266" s="9">
        <v>54164.480000000003</v>
      </c>
      <c r="AA266" s="9">
        <v>54164.480000000003</v>
      </c>
      <c r="AB266" s="9">
        <v>54164.480000000003</v>
      </c>
      <c r="AC266" s="9">
        <v>54164.480000000003</v>
      </c>
      <c r="AD266" s="9">
        <v>54164.480000000003</v>
      </c>
      <c r="AE266" s="25">
        <v>0</v>
      </c>
      <c r="AF266" s="25">
        <v>0</v>
      </c>
      <c r="AG266" s="25">
        <v>0</v>
      </c>
      <c r="AH266" s="25">
        <v>0</v>
      </c>
      <c r="AI266" s="25">
        <v>54164.480000000003</v>
      </c>
      <c r="AJ266" s="25">
        <v>54164.480000000003</v>
      </c>
      <c r="AK266" s="25">
        <v>54164.480000000003</v>
      </c>
      <c r="AL266" s="25">
        <v>54164.480000000003</v>
      </c>
      <c r="AM266" s="25">
        <v>54164.480000000003</v>
      </c>
      <c r="AN266" s="25">
        <v>54164.480000000003</v>
      </c>
      <c r="AO266" s="25">
        <v>54164.480000000003</v>
      </c>
      <c r="AP266" s="25">
        <v>54164.480000000003</v>
      </c>
      <c r="AQ266" s="9">
        <f t="shared" si="61"/>
        <v>433315.83999999997</v>
      </c>
    </row>
    <row r="267" spans="1:48" s="9" customFormat="1" ht="16.5" hidden="1" x14ac:dyDescent="0.15">
      <c r="A267" s="9">
        <v>265</v>
      </c>
      <c r="B267" s="22" t="s">
        <v>805</v>
      </c>
      <c r="C267" s="32" t="s">
        <v>817</v>
      </c>
      <c r="D267" s="15" t="s">
        <v>324</v>
      </c>
      <c r="E267" s="9">
        <v>2057</v>
      </c>
      <c r="F267" s="9" t="s">
        <v>37</v>
      </c>
      <c r="G267" s="9" t="s">
        <v>87</v>
      </c>
      <c r="H267" s="9" t="s">
        <v>58</v>
      </c>
      <c r="I267" s="22" t="s">
        <v>40</v>
      </c>
      <c r="J267" s="9" t="s">
        <v>41</v>
      </c>
      <c r="K267" s="9">
        <v>108.13</v>
      </c>
      <c r="L267" s="20">
        <v>43586</v>
      </c>
      <c r="M267" s="20">
        <v>44681</v>
      </c>
      <c r="N267" s="20">
        <v>44681</v>
      </c>
      <c r="O267" s="20"/>
      <c r="P267" s="20">
        <v>43586</v>
      </c>
      <c r="Q267" s="20">
        <v>43951</v>
      </c>
      <c r="R267" s="9">
        <v>300</v>
      </c>
      <c r="W267" s="9">
        <v>32439</v>
      </c>
      <c r="X267" s="9">
        <v>32439</v>
      </c>
      <c r="Y267" s="9">
        <v>32439</v>
      </c>
      <c r="Z267" s="9">
        <v>32439</v>
      </c>
      <c r="AA267" s="9">
        <v>32439</v>
      </c>
      <c r="AB267" s="9">
        <v>32439</v>
      </c>
      <c r="AC267" s="9">
        <v>32439</v>
      </c>
      <c r="AD267" s="9">
        <v>32439</v>
      </c>
      <c r="AE267" s="25">
        <v>0</v>
      </c>
      <c r="AF267" s="25">
        <v>0</v>
      </c>
      <c r="AG267" s="25">
        <v>0</v>
      </c>
      <c r="AH267" s="25">
        <v>0</v>
      </c>
      <c r="AI267" s="25">
        <v>32439</v>
      </c>
      <c r="AJ267" s="25">
        <v>32439</v>
      </c>
      <c r="AK267" s="25">
        <v>32439</v>
      </c>
      <c r="AL267" s="25">
        <v>32439</v>
      </c>
      <c r="AM267" s="25">
        <v>32439</v>
      </c>
      <c r="AN267" s="25">
        <v>32439</v>
      </c>
      <c r="AO267" s="25">
        <v>32439</v>
      </c>
      <c r="AP267" s="25">
        <v>32439</v>
      </c>
      <c r="AQ267" s="9">
        <f t="shared" si="61"/>
        <v>259512</v>
      </c>
    </row>
    <row r="268" spans="1:48" s="9" customFormat="1" ht="16.5" hidden="1" x14ac:dyDescent="0.15">
      <c r="A268" s="9">
        <v>266</v>
      </c>
      <c r="B268" s="22" t="s">
        <v>805</v>
      </c>
      <c r="C268" s="32" t="s">
        <v>818</v>
      </c>
      <c r="D268" s="32" t="s">
        <v>819</v>
      </c>
      <c r="E268" s="9">
        <v>2086</v>
      </c>
      <c r="F268" s="9" t="s">
        <v>37</v>
      </c>
      <c r="G268" s="9" t="s">
        <v>87</v>
      </c>
      <c r="H268" s="16" t="s">
        <v>71</v>
      </c>
      <c r="I268" s="9" t="s">
        <v>40</v>
      </c>
      <c r="J268" s="9" t="s">
        <v>41</v>
      </c>
      <c r="K268" s="9">
        <v>169.46</v>
      </c>
      <c r="L268" s="20">
        <v>43586</v>
      </c>
      <c r="M268" s="20">
        <v>44681</v>
      </c>
      <c r="N268" s="20">
        <v>44681</v>
      </c>
      <c r="O268" s="20"/>
      <c r="P268" s="20">
        <v>43586</v>
      </c>
      <c r="Q268" s="20">
        <v>43951</v>
      </c>
      <c r="R268" s="9">
        <v>140</v>
      </c>
      <c r="W268" s="9">
        <v>23724.400000000001</v>
      </c>
      <c r="X268" s="9">
        <v>23724.400000000001</v>
      </c>
      <c r="Y268" s="9">
        <v>23724.400000000001</v>
      </c>
      <c r="Z268" s="9">
        <v>23724.400000000001</v>
      </c>
      <c r="AA268" s="9">
        <v>23724.400000000001</v>
      </c>
      <c r="AB268" s="9">
        <v>23724.400000000001</v>
      </c>
      <c r="AC268" s="9">
        <v>23724.400000000001</v>
      </c>
      <c r="AD268" s="9">
        <v>23724.400000000001</v>
      </c>
      <c r="AE268" s="25">
        <v>0</v>
      </c>
      <c r="AF268" s="25">
        <v>0</v>
      </c>
      <c r="AG268" s="25">
        <v>0</v>
      </c>
      <c r="AH268" s="25">
        <v>0</v>
      </c>
      <c r="AI268" s="25">
        <v>11862.2</v>
      </c>
      <c r="AJ268" s="25">
        <v>23724.400000000001</v>
      </c>
      <c r="AK268" s="25">
        <v>23724.400000000001</v>
      </c>
      <c r="AL268" s="25">
        <v>23724.400000000001</v>
      </c>
      <c r="AM268" s="25">
        <v>23724.400000000001</v>
      </c>
      <c r="AN268" s="25">
        <v>23724.400000000001</v>
      </c>
      <c r="AO268" s="25">
        <v>23724.400000000001</v>
      </c>
      <c r="AP268" s="25">
        <v>23724.400000000001</v>
      </c>
      <c r="AQ268" s="9">
        <f t="shared" si="61"/>
        <v>177933</v>
      </c>
    </row>
    <row r="269" spans="1:48" s="9" customFormat="1" ht="16.5" hidden="1" x14ac:dyDescent="0.15">
      <c r="A269" s="9">
        <v>267</v>
      </c>
      <c r="B269" s="16" t="s">
        <v>805</v>
      </c>
      <c r="C269" s="32" t="s">
        <v>820</v>
      </c>
      <c r="D269" s="15" t="s">
        <v>821</v>
      </c>
      <c r="E269" s="9">
        <v>1081</v>
      </c>
      <c r="F269" s="9" t="s">
        <v>37</v>
      </c>
      <c r="G269" s="9" t="s">
        <v>87</v>
      </c>
      <c r="H269" s="9" t="s">
        <v>122</v>
      </c>
      <c r="I269" s="9" t="s">
        <v>40</v>
      </c>
      <c r="J269" s="9" t="s">
        <v>53</v>
      </c>
      <c r="K269" s="9">
        <v>217.48</v>
      </c>
      <c r="L269" s="20">
        <v>43586</v>
      </c>
      <c r="M269" s="20">
        <v>44681</v>
      </c>
      <c r="N269" s="20">
        <v>44681</v>
      </c>
      <c r="O269" s="20"/>
      <c r="P269" s="20">
        <v>43586</v>
      </c>
      <c r="Q269" s="20">
        <v>43951</v>
      </c>
      <c r="R269" s="9">
        <v>240</v>
      </c>
      <c r="W269" s="9">
        <v>52195.199999999997</v>
      </c>
      <c r="X269" s="9">
        <v>52195.199999999997</v>
      </c>
      <c r="Y269" s="9">
        <v>52195.199999999997</v>
      </c>
      <c r="Z269" s="9">
        <v>52195.199999999997</v>
      </c>
      <c r="AA269" s="9">
        <v>52195.199999999997</v>
      </c>
      <c r="AB269" s="9">
        <v>52195.199999999997</v>
      </c>
      <c r="AC269" s="9">
        <v>52195.199999999997</v>
      </c>
      <c r="AD269" s="9">
        <v>52195.199999999997</v>
      </c>
      <c r="AE269" s="25">
        <v>0</v>
      </c>
      <c r="AF269" s="25">
        <v>0</v>
      </c>
      <c r="AG269" s="25">
        <v>0</v>
      </c>
      <c r="AH269" s="25">
        <v>0</v>
      </c>
      <c r="AI269" s="25">
        <v>52195.199999999997</v>
      </c>
      <c r="AJ269" s="25">
        <v>52195.199999999997</v>
      </c>
      <c r="AK269" s="25">
        <v>52195.199999999997</v>
      </c>
      <c r="AL269" s="25">
        <v>52195.199999999997</v>
      </c>
      <c r="AM269" s="25">
        <v>52195.199999999997</v>
      </c>
      <c r="AN269" s="25">
        <v>52195.199999999997</v>
      </c>
      <c r="AO269" s="25">
        <v>52195.199999999997</v>
      </c>
      <c r="AP269" s="25">
        <v>52195.199999999997</v>
      </c>
      <c r="AQ269" s="9">
        <f t="shared" si="61"/>
        <v>417561.60000000003</v>
      </c>
      <c r="AR269" s="9">
        <f t="shared" ref="AR269:AR271" si="65">AL269*4</f>
        <v>208780.79999999999</v>
      </c>
      <c r="AS269" s="26">
        <f t="shared" ref="AS269:AS271" si="66">AR269/365/K269</f>
        <v>2.6301369863013702</v>
      </c>
    </row>
    <row r="270" spans="1:48" s="9" customFormat="1" ht="16.5" hidden="1" x14ac:dyDescent="0.15">
      <c r="A270" s="9">
        <v>268</v>
      </c>
      <c r="B270" s="22" t="s">
        <v>805</v>
      </c>
      <c r="C270" s="32" t="s">
        <v>822</v>
      </c>
      <c r="D270" s="32" t="s">
        <v>823</v>
      </c>
      <c r="E270" s="9">
        <v>1071</v>
      </c>
      <c r="F270" s="9" t="s">
        <v>37</v>
      </c>
      <c r="G270" s="9" t="s">
        <v>87</v>
      </c>
      <c r="H270" s="22" t="s">
        <v>71</v>
      </c>
      <c r="I270" s="22" t="s">
        <v>40</v>
      </c>
      <c r="J270" s="9" t="s">
        <v>53</v>
      </c>
      <c r="K270" s="9">
        <v>130.71</v>
      </c>
      <c r="L270" s="20">
        <v>43640</v>
      </c>
      <c r="M270" s="20">
        <v>44735</v>
      </c>
      <c r="N270" s="20">
        <v>44735</v>
      </c>
      <c r="O270" s="20"/>
      <c r="P270" s="20">
        <v>43640</v>
      </c>
      <c r="Q270" s="20">
        <v>44005</v>
      </c>
      <c r="R270" s="9">
        <v>292</v>
      </c>
      <c r="X270" s="9">
        <v>8905.7099999999991</v>
      </c>
      <c r="Y270" s="9">
        <v>38167.32</v>
      </c>
      <c r="Z270" s="9">
        <v>38167.32</v>
      </c>
      <c r="AA270" s="9">
        <v>38167.32</v>
      </c>
      <c r="AB270" s="9">
        <v>38167.32</v>
      </c>
      <c r="AC270" s="9">
        <v>38167.32</v>
      </c>
      <c r="AD270" s="9">
        <v>38167.32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8905.7099999999991</v>
      </c>
      <c r="AK270" s="25">
        <v>25444.880000000001</v>
      </c>
      <c r="AL270" s="25">
        <v>38167.32</v>
      </c>
      <c r="AM270" s="25">
        <v>38167.32</v>
      </c>
      <c r="AN270" s="25">
        <v>38167.32</v>
      </c>
      <c r="AO270" s="25">
        <v>38167.32</v>
      </c>
      <c r="AP270" s="25">
        <v>38167.32</v>
      </c>
      <c r="AQ270" s="9">
        <f t="shared" si="61"/>
        <v>225187.19000000003</v>
      </c>
      <c r="AR270" s="9">
        <f t="shared" si="65"/>
        <v>152669.28</v>
      </c>
      <c r="AS270" s="26">
        <f t="shared" si="66"/>
        <v>3.1999999999999997</v>
      </c>
    </row>
    <row r="271" spans="1:48" s="9" customFormat="1" ht="16.5" hidden="1" x14ac:dyDescent="0.15">
      <c r="A271" s="9">
        <v>269</v>
      </c>
      <c r="B271" s="22" t="s">
        <v>805</v>
      </c>
      <c r="C271" s="32" t="s">
        <v>822</v>
      </c>
      <c r="D271" s="15" t="s">
        <v>824</v>
      </c>
      <c r="E271" s="9">
        <v>1012</v>
      </c>
      <c r="F271" s="9" t="s">
        <v>37</v>
      </c>
      <c r="G271" s="9" t="s">
        <v>87</v>
      </c>
      <c r="H271" s="22" t="s">
        <v>71</v>
      </c>
      <c r="I271" s="22" t="s">
        <v>40</v>
      </c>
      <c r="J271" s="9" t="s">
        <v>53</v>
      </c>
      <c r="K271" s="9">
        <v>203.56</v>
      </c>
      <c r="L271" s="20">
        <v>43640</v>
      </c>
      <c r="M271" s="20">
        <v>44735</v>
      </c>
      <c r="N271" s="20">
        <v>44735</v>
      </c>
      <c r="O271" s="20"/>
      <c r="P271" s="20">
        <v>43640</v>
      </c>
      <c r="Q271" s="20">
        <v>44005</v>
      </c>
      <c r="R271" s="9">
        <v>250</v>
      </c>
      <c r="X271" s="9">
        <v>11874.33</v>
      </c>
      <c r="Y271" s="9">
        <v>50890</v>
      </c>
      <c r="Z271" s="9">
        <v>50890</v>
      </c>
      <c r="AA271" s="9">
        <v>50890</v>
      </c>
      <c r="AB271" s="9">
        <v>50890</v>
      </c>
      <c r="AC271" s="9">
        <v>50890</v>
      </c>
      <c r="AD271" s="9">
        <v>50890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11874.33</v>
      </c>
      <c r="AK271" s="25">
        <v>33926.67</v>
      </c>
      <c r="AL271" s="25">
        <v>33926.67</v>
      </c>
      <c r="AM271" s="25">
        <v>33926.67</v>
      </c>
      <c r="AN271" s="25">
        <v>50890</v>
      </c>
      <c r="AO271" s="25">
        <v>50890</v>
      </c>
      <c r="AP271" s="25">
        <v>50890</v>
      </c>
      <c r="AQ271" s="9">
        <f t="shared" si="61"/>
        <v>266324.33999999997</v>
      </c>
      <c r="AR271" s="9">
        <f t="shared" si="65"/>
        <v>135706.68</v>
      </c>
      <c r="AS271" s="26">
        <f t="shared" si="66"/>
        <v>1.8264841977189585</v>
      </c>
    </row>
    <row r="272" spans="1:48" s="9" customFormat="1" ht="16.5" x14ac:dyDescent="0.15">
      <c r="A272" s="9">
        <v>270</v>
      </c>
      <c r="B272" s="22" t="s">
        <v>805</v>
      </c>
      <c r="C272" s="15" t="s">
        <v>567</v>
      </c>
      <c r="D272" s="15" t="s">
        <v>568</v>
      </c>
      <c r="E272" s="9" t="s">
        <v>569</v>
      </c>
      <c r="F272" s="9" t="s">
        <v>37</v>
      </c>
      <c r="G272" s="9" t="s">
        <v>87</v>
      </c>
      <c r="H272" s="9" t="s">
        <v>39</v>
      </c>
      <c r="I272" s="9" t="s">
        <v>40</v>
      </c>
      <c r="J272" s="9" t="s">
        <v>47</v>
      </c>
      <c r="K272" s="9">
        <v>107.77</v>
      </c>
      <c r="L272" s="20">
        <v>43640</v>
      </c>
      <c r="M272" s="20">
        <v>44735</v>
      </c>
      <c r="N272" s="20">
        <v>44735</v>
      </c>
      <c r="O272" s="20"/>
      <c r="P272" s="20">
        <v>43640</v>
      </c>
      <c r="Q272" s="20">
        <v>44005</v>
      </c>
      <c r="R272" s="9">
        <v>259</v>
      </c>
      <c r="X272" s="9">
        <v>6512.9</v>
      </c>
      <c r="Y272" s="9">
        <v>27912.43</v>
      </c>
      <c r="Z272" s="9">
        <v>27912.43</v>
      </c>
      <c r="AA272" s="9">
        <v>27912.43</v>
      </c>
      <c r="AB272" s="9">
        <v>27912.43</v>
      </c>
      <c r="AC272" s="9">
        <v>27912.43</v>
      </c>
      <c r="AD272" s="9">
        <v>27912.43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6512.9</v>
      </c>
      <c r="AK272" s="25">
        <v>18608.2866666667</v>
      </c>
      <c r="AL272" s="25">
        <v>18608.2866666667</v>
      </c>
      <c r="AM272" s="25">
        <v>18608.2866666667</v>
      </c>
      <c r="AN272" s="25">
        <v>27912.43</v>
      </c>
      <c r="AO272" s="25">
        <v>27912.43</v>
      </c>
      <c r="AP272" s="25">
        <v>27912.43</v>
      </c>
      <c r="AQ272" s="9">
        <f t="shared" si="61"/>
        <v>146075.05000000008</v>
      </c>
      <c r="AU272" s="9">
        <f>AL272*12</f>
        <v>223299.44000000041</v>
      </c>
      <c r="AV272" s="26">
        <f>AU272/365/K272</f>
        <v>5.6767123287671337</v>
      </c>
    </row>
    <row r="273" spans="1:48" s="9" customFormat="1" ht="16.5" hidden="1" x14ac:dyDescent="0.15">
      <c r="A273" s="9">
        <v>271</v>
      </c>
      <c r="B273" s="22" t="s">
        <v>805</v>
      </c>
      <c r="C273" s="32" t="s">
        <v>825</v>
      </c>
      <c r="D273" s="15" t="s">
        <v>826</v>
      </c>
      <c r="E273" s="9">
        <v>1025</v>
      </c>
      <c r="F273" s="9" t="s">
        <v>37</v>
      </c>
      <c r="G273" s="9" t="s">
        <v>87</v>
      </c>
      <c r="H273" s="9" t="s">
        <v>58</v>
      </c>
      <c r="I273" s="9" t="s">
        <v>40</v>
      </c>
      <c r="J273" s="9" t="s">
        <v>53</v>
      </c>
      <c r="K273" s="9">
        <v>198.68</v>
      </c>
      <c r="L273" s="20">
        <v>43601</v>
      </c>
      <c r="M273" s="20">
        <v>44696</v>
      </c>
      <c r="N273" s="20">
        <v>44696</v>
      </c>
      <c r="O273" s="20"/>
      <c r="P273" s="20">
        <v>43601</v>
      </c>
      <c r="Q273" s="20">
        <v>43966</v>
      </c>
      <c r="R273" s="9">
        <v>293</v>
      </c>
      <c r="W273" s="9">
        <v>31047.06</v>
      </c>
      <c r="X273" s="9">
        <v>58213.24</v>
      </c>
      <c r="Y273" s="9">
        <v>58213.24</v>
      </c>
      <c r="Z273" s="9">
        <v>58213.24</v>
      </c>
      <c r="AA273" s="9">
        <v>58213.24</v>
      </c>
      <c r="AB273" s="9">
        <v>58213.24</v>
      </c>
      <c r="AC273" s="9">
        <v>58213.24</v>
      </c>
      <c r="AD273" s="9">
        <v>58213.24</v>
      </c>
      <c r="AE273" s="25">
        <v>0</v>
      </c>
      <c r="AF273" s="25">
        <v>0</v>
      </c>
      <c r="AG273" s="25">
        <v>0</v>
      </c>
      <c r="AH273" s="25">
        <v>0</v>
      </c>
      <c r="AI273" s="25">
        <v>31047.06</v>
      </c>
      <c r="AJ273" s="25">
        <v>58213.24</v>
      </c>
      <c r="AK273" s="25">
        <v>58213.24</v>
      </c>
      <c r="AL273" s="25">
        <v>58213.24</v>
      </c>
      <c r="AM273" s="25">
        <v>58213.24</v>
      </c>
      <c r="AN273" s="25">
        <v>58213.24</v>
      </c>
      <c r="AO273" s="25">
        <v>58213.24</v>
      </c>
      <c r="AP273" s="25">
        <v>58213.24</v>
      </c>
      <c r="AQ273" s="9">
        <f t="shared" si="61"/>
        <v>438539.74</v>
      </c>
      <c r="AR273" s="9">
        <f>AL273*4</f>
        <v>232852.96</v>
      </c>
      <c r="AS273" s="26">
        <f>AR273/365/K273</f>
        <v>3.2109589041095887</v>
      </c>
    </row>
    <row r="274" spans="1:48" s="9" customFormat="1" ht="16.5" hidden="1" x14ac:dyDescent="0.15">
      <c r="A274" s="9">
        <v>272</v>
      </c>
      <c r="B274" s="22" t="s">
        <v>805</v>
      </c>
      <c r="C274" s="32" t="s">
        <v>827</v>
      </c>
      <c r="D274" s="15" t="s">
        <v>350</v>
      </c>
      <c r="E274" s="9">
        <v>3005</v>
      </c>
      <c r="F274" s="9" t="s">
        <v>37</v>
      </c>
      <c r="G274" s="9" t="s">
        <v>87</v>
      </c>
      <c r="H274" s="9" t="s">
        <v>46</v>
      </c>
      <c r="I274" s="9" t="s">
        <v>40</v>
      </c>
      <c r="J274" s="9" t="s">
        <v>64</v>
      </c>
      <c r="K274" s="9">
        <v>169.48</v>
      </c>
      <c r="L274" s="20">
        <v>43640</v>
      </c>
      <c r="M274" s="20">
        <v>44735</v>
      </c>
      <c r="N274" s="20">
        <v>44735</v>
      </c>
      <c r="O274" s="20"/>
      <c r="P274" s="20">
        <v>43640</v>
      </c>
      <c r="Q274" s="20">
        <v>44005</v>
      </c>
      <c r="R274" s="9">
        <v>185.22</v>
      </c>
      <c r="X274" s="9">
        <v>7324.59</v>
      </c>
      <c r="Y274" s="9">
        <v>31391.09</v>
      </c>
      <c r="Z274" s="9">
        <v>31391.09</v>
      </c>
      <c r="AA274" s="9">
        <v>31391.09</v>
      </c>
      <c r="AB274" s="9">
        <v>31391.09</v>
      </c>
      <c r="AC274" s="9">
        <v>31391.09</v>
      </c>
      <c r="AD274" s="9">
        <v>31391.09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7324.59</v>
      </c>
      <c r="AK274" s="25">
        <v>31391.09</v>
      </c>
      <c r="AL274" s="25">
        <v>31391.09</v>
      </c>
      <c r="AM274" s="25">
        <v>31391.09</v>
      </c>
      <c r="AN274" s="25">
        <v>31391.09</v>
      </c>
      <c r="AO274" s="25">
        <v>31391.09</v>
      </c>
      <c r="AP274" s="25">
        <v>31391.09</v>
      </c>
      <c r="AQ274" s="9">
        <f t="shared" si="61"/>
        <v>195671.13</v>
      </c>
    </row>
    <row r="275" spans="1:48" s="9" customFormat="1" ht="16.5" hidden="1" x14ac:dyDescent="0.15">
      <c r="A275" s="9">
        <v>273</v>
      </c>
      <c r="B275" s="22" t="s">
        <v>828</v>
      </c>
      <c r="C275" s="15" t="s">
        <v>309</v>
      </c>
      <c r="D275" s="15" t="s">
        <v>310</v>
      </c>
      <c r="E275" s="9">
        <v>2002</v>
      </c>
      <c r="F275" s="9" t="s">
        <v>37</v>
      </c>
      <c r="G275" s="9" t="s">
        <v>87</v>
      </c>
      <c r="H275" s="9" t="s">
        <v>39</v>
      </c>
      <c r="I275" s="9" t="s">
        <v>40</v>
      </c>
      <c r="J275" s="9" t="s">
        <v>41</v>
      </c>
      <c r="K275" s="9">
        <v>227.37</v>
      </c>
      <c r="L275" s="20">
        <v>43800</v>
      </c>
      <c r="M275" s="20">
        <v>44530</v>
      </c>
      <c r="N275" s="20">
        <v>44530</v>
      </c>
      <c r="O275" s="20"/>
      <c r="P275" s="20">
        <v>43800</v>
      </c>
      <c r="Q275" s="20">
        <v>44165</v>
      </c>
      <c r="R275" s="9">
        <v>135</v>
      </c>
      <c r="AD275" s="9">
        <v>30694.95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30694.95</v>
      </c>
      <c r="AQ275" s="9">
        <f t="shared" si="61"/>
        <v>30694.95</v>
      </c>
    </row>
    <row r="276" spans="1:48" s="9" customFormat="1" ht="16.5" hidden="1" x14ac:dyDescent="0.15">
      <c r="A276" s="9">
        <v>274</v>
      </c>
      <c r="B276" s="22" t="s">
        <v>805</v>
      </c>
      <c r="C276" s="15" t="s">
        <v>218</v>
      </c>
      <c r="D276" s="15" t="s">
        <v>219</v>
      </c>
      <c r="E276" s="9">
        <v>1080</v>
      </c>
      <c r="F276" s="9" t="s">
        <v>37</v>
      </c>
      <c r="G276" s="9" t="s">
        <v>87</v>
      </c>
      <c r="H276" s="9" t="s">
        <v>39</v>
      </c>
      <c r="I276" s="9" t="s">
        <v>40</v>
      </c>
      <c r="J276" s="9" t="s">
        <v>53</v>
      </c>
      <c r="K276" s="9">
        <v>148.07</v>
      </c>
      <c r="L276" s="20">
        <v>43640</v>
      </c>
      <c r="M276" s="20">
        <v>44735</v>
      </c>
      <c r="N276" s="20">
        <v>44735</v>
      </c>
      <c r="O276" s="20"/>
      <c r="P276" s="20">
        <v>43640</v>
      </c>
      <c r="Q276" s="20">
        <v>44005</v>
      </c>
      <c r="R276" s="9">
        <v>290</v>
      </c>
      <c r="X276" s="9">
        <v>10019.4</v>
      </c>
      <c r="Y276" s="9">
        <v>42940.3</v>
      </c>
      <c r="Z276" s="9">
        <v>42940.3</v>
      </c>
      <c r="AA276" s="9">
        <v>42940.3</v>
      </c>
      <c r="AB276" s="9">
        <v>42940.3</v>
      </c>
      <c r="AC276" s="9">
        <v>42940.3</v>
      </c>
      <c r="AD276" s="9">
        <v>42940.3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10019.4</v>
      </c>
      <c r="AK276" s="25">
        <v>42940.3</v>
      </c>
      <c r="AL276" s="25">
        <v>42940.3</v>
      </c>
      <c r="AM276" s="25">
        <v>42940.3</v>
      </c>
      <c r="AN276" s="25">
        <v>42940.3</v>
      </c>
      <c r="AO276" s="25">
        <v>42940.3</v>
      </c>
      <c r="AP276" s="25">
        <v>42940.3</v>
      </c>
      <c r="AQ276" s="9">
        <f t="shared" si="61"/>
        <v>267661.19999999995</v>
      </c>
      <c r="AR276" s="9">
        <f>AL276*4</f>
        <v>171761.2</v>
      </c>
      <c r="AS276" s="26">
        <f>AR276/365/K276</f>
        <v>3.1780821917808222</v>
      </c>
    </row>
    <row r="277" spans="1:48" s="9" customFormat="1" ht="16.5" x14ac:dyDescent="0.15">
      <c r="A277" s="9">
        <v>275</v>
      </c>
      <c r="B277" s="22" t="s">
        <v>805</v>
      </c>
      <c r="C277" s="15" t="s">
        <v>726</v>
      </c>
      <c r="D277" s="15" t="s">
        <v>727</v>
      </c>
      <c r="E277" s="9" t="s">
        <v>728</v>
      </c>
      <c r="F277" s="9" t="s">
        <v>37</v>
      </c>
      <c r="G277" s="9" t="s">
        <v>87</v>
      </c>
      <c r="H277" s="9" t="s">
        <v>122</v>
      </c>
      <c r="I277" s="22" t="s">
        <v>40</v>
      </c>
      <c r="J277" s="9" t="s">
        <v>47</v>
      </c>
      <c r="K277" s="9">
        <v>60.7</v>
      </c>
      <c r="L277" s="20">
        <v>43640</v>
      </c>
      <c r="M277" s="20">
        <v>44735</v>
      </c>
      <c r="N277" s="20">
        <v>44735</v>
      </c>
      <c r="O277" s="20"/>
      <c r="P277" s="20">
        <v>43640</v>
      </c>
      <c r="Q277" s="20">
        <v>44005</v>
      </c>
      <c r="R277" s="9">
        <v>181</v>
      </c>
      <c r="X277" s="9">
        <v>2563.56</v>
      </c>
      <c r="Y277" s="9">
        <v>10986.7</v>
      </c>
      <c r="Z277" s="9">
        <v>10986.7</v>
      </c>
      <c r="AA277" s="9">
        <v>10986.7</v>
      </c>
      <c r="AB277" s="9">
        <v>10986.7</v>
      </c>
      <c r="AC277" s="9">
        <v>10986.7</v>
      </c>
      <c r="AD277" s="9">
        <v>10986.7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2563.56</v>
      </c>
      <c r="AK277" s="25">
        <v>10986.7</v>
      </c>
      <c r="AL277" s="25">
        <v>10986.7</v>
      </c>
      <c r="AM277" s="25">
        <v>10986.7</v>
      </c>
      <c r="AN277" s="25">
        <v>10986.7</v>
      </c>
      <c r="AO277" s="25">
        <v>10986.7</v>
      </c>
      <c r="AP277" s="25">
        <v>10986.7</v>
      </c>
      <c r="AQ277" s="9">
        <f t="shared" si="61"/>
        <v>68483.759999999995</v>
      </c>
      <c r="AU277" s="9">
        <f>AL277*12</f>
        <v>131840.40000000002</v>
      </c>
      <c r="AV277" s="26">
        <f>AU277/365/K277</f>
        <v>5.9506849315068502</v>
      </c>
    </row>
    <row r="278" spans="1:48" s="9" customFormat="1" ht="16.5" hidden="1" x14ac:dyDescent="0.15">
      <c r="A278" s="9">
        <v>276</v>
      </c>
      <c r="B278" s="22" t="s">
        <v>828</v>
      </c>
      <c r="C278" s="15" t="s">
        <v>192</v>
      </c>
      <c r="D278" s="15" t="s">
        <v>193</v>
      </c>
      <c r="E278" s="9" t="s">
        <v>194</v>
      </c>
      <c r="F278" s="9" t="s">
        <v>37</v>
      </c>
      <c r="G278" s="9" t="s">
        <v>87</v>
      </c>
      <c r="H278" s="9" t="s">
        <v>46</v>
      </c>
      <c r="I278" s="9" t="s">
        <v>40</v>
      </c>
      <c r="J278" s="9" t="s">
        <v>41</v>
      </c>
      <c r="K278" s="9">
        <v>27.8</v>
      </c>
      <c r="L278" s="20">
        <v>43800</v>
      </c>
      <c r="M278" s="20">
        <v>44530</v>
      </c>
      <c r="N278" s="20">
        <v>44530</v>
      </c>
      <c r="O278" s="20"/>
      <c r="P278" s="20">
        <v>43800</v>
      </c>
      <c r="Q278" s="20">
        <v>44165</v>
      </c>
      <c r="R278" s="9">
        <v>462</v>
      </c>
      <c r="AD278" s="9">
        <v>12843.6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12843.6</v>
      </c>
      <c r="AQ278" s="9">
        <f t="shared" si="61"/>
        <v>12843.6</v>
      </c>
    </row>
    <row r="279" spans="1:48" s="9" customFormat="1" ht="16.5" hidden="1" x14ac:dyDescent="0.15">
      <c r="A279" s="9">
        <v>277</v>
      </c>
      <c r="B279" s="22" t="s">
        <v>805</v>
      </c>
      <c r="C279" s="15" t="s">
        <v>579</v>
      </c>
      <c r="D279" s="15" t="s">
        <v>580</v>
      </c>
      <c r="E279" s="9" t="s">
        <v>581</v>
      </c>
      <c r="F279" s="9" t="s">
        <v>37</v>
      </c>
      <c r="G279" s="9" t="s">
        <v>87</v>
      </c>
      <c r="H279" s="9" t="s">
        <v>179</v>
      </c>
      <c r="I279" s="9" t="s">
        <v>40</v>
      </c>
      <c r="J279" s="9" t="s">
        <v>41</v>
      </c>
      <c r="K279" s="9">
        <v>215.7</v>
      </c>
      <c r="L279" s="20">
        <v>43640</v>
      </c>
      <c r="M279" s="20">
        <v>44735</v>
      </c>
      <c r="N279" s="20">
        <v>44735</v>
      </c>
      <c r="O279" s="20"/>
      <c r="P279" s="20">
        <v>43640</v>
      </c>
      <c r="Q279" s="20">
        <v>44005</v>
      </c>
      <c r="R279" s="9">
        <v>116</v>
      </c>
      <c r="X279" s="9">
        <v>5838.28</v>
      </c>
      <c r="Y279" s="9">
        <v>25021.200000000001</v>
      </c>
      <c r="Z279" s="9">
        <v>25021.200000000001</v>
      </c>
      <c r="AA279" s="9">
        <v>25021.200000000001</v>
      </c>
      <c r="AB279" s="9">
        <v>25021.200000000001</v>
      </c>
      <c r="AC279" s="9">
        <v>25021.200000000001</v>
      </c>
      <c r="AD279" s="9">
        <v>25021.200000000001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5838.28</v>
      </c>
      <c r="AK279" s="25">
        <v>25021.200000000001</v>
      </c>
      <c r="AL279" s="25">
        <v>25021.200000000001</v>
      </c>
      <c r="AM279" s="25">
        <v>25021.200000000001</v>
      </c>
      <c r="AN279" s="25">
        <v>25021.200000000001</v>
      </c>
      <c r="AO279" s="25">
        <v>25021.200000000001</v>
      </c>
      <c r="AP279" s="25">
        <v>25021.200000000001</v>
      </c>
      <c r="AQ279" s="9">
        <f t="shared" si="61"/>
        <v>155965.48000000001</v>
      </c>
    </row>
    <row r="280" spans="1:48" s="9" customFormat="1" ht="16.5" hidden="1" x14ac:dyDescent="0.15">
      <c r="A280" s="9">
        <v>278</v>
      </c>
      <c r="B280" s="22" t="s">
        <v>805</v>
      </c>
      <c r="C280" s="32" t="s">
        <v>829</v>
      </c>
      <c r="D280" s="15" t="s">
        <v>550</v>
      </c>
      <c r="E280" s="9">
        <v>1075</v>
      </c>
      <c r="F280" s="9" t="s">
        <v>37</v>
      </c>
      <c r="G280" s="9" t="s">
        <v>87</v>
      </c>
      <c r="H280" s="9" t="s">
        <v>39</v>
      </c>
      <c r="I280" s="9" t="s">
        <v>40</v>
      </c>
      <c r="J280" s="9" t="s">
        <v>53</v>
      </c>
      <c r="K280" s="9">
        <v>86.69</v>
      </c>
      <c r="L280" s="20">
        <v>43640</v>
      </c>
      <c r="M280" s="20">
        <v>44735</v>
      </c>
      <c r="N280" s="20">
        <v>44735</v>
      </c>
      <c r="O280" s="20"/>
      <c r="P280" s="20">
        <v>43640</v>
      </c>
      <c r="Q280" s="20">
        <v>44005</v>
      </c>
      <c r="R280" s="9">
        <v>322</v>
      </c>
      <c r="X280" s="9">
        <v>6513.31</v>
      </c>
      <c r="Y280" s="9">
        <v>27914.18</v>
      </c>
      <c r="Z280" s="9">
        <v>27914.18</v>
      </c>
      <c r="AA280" s="9">
        <v>27914.18</v>
      </c>
      <c r="AB280" s="9">
        <v>27914.18</v>
      </c>
      <c r="AC280" s="9">
        <v>27914.18</v>
      </c>
      <c r="AD280" s="9">
        <v>27914.18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6513.31</v>
      </c>
      <c r="AK280" s="25">
        <v>27914.18</v>
      </c>
      <c r="AL280" s="25">
        <v>27914.18</v>
      </c>
      <c r="AM280" s="25">
        <v>27914.18</v>
      </c>
      <c r="AN280" s="25">
        <v>27914.18</v>
      </c>
      <c r="AO280" s="25">
        <v>27914.18</v>
      </c>
      <c r="AP280" s="25">
        <v>27914.18</v>
      </c>
      <c r="AQ280" s="9">
        <f t="shared" si="61"/>
        <v>173998.38999999998</v>
      </c>
      <c r="AR280" s="9">
        <f>AL280*4</f>
        <v>111656.72</v>
      </c>
      <c r="AS280" s="26">
        <f>AR280/365/K280</f>
        <v>3.5287671232876714</v>
      </c>
    </row>
    <row r="281" spans="1:48" s="9" customFormat="1" ht="16.5" x14ac:dyDescent="0.15">
      <c r="A281" s="9">
        <v>279</v>
      </c>
      <c r="B281" s="22" t="s">
        <v>828</v>
      </c>
      <c r="C281" s="17" t="s">
        <v>830</v>
      </c>
      <c r="D281" s="17" t="s">
        <v>127</v>
      </c>
      <c r="E281" s="9" t="s">
        <v>128</v>
      </c>
      <c r="F281" s="16" t="s">
        <v>57</v>
      </c>
      <c r="G281" s="9" t="s">
        <v>87</v>
      </c>
      <c r="H281" s="9" t="s">
        <v>46</v>
      </c>
      <c r="I281" s="9" t="s">
        <v>40</v>
      </c>
      <c r="J281" s="9" t="s">
        <v>47</v>
      </c>
      <c r="K281" s="9">
        <v>35.130000000000003</v>
      </c>
      <c r="L281" s="20">
        <v>43647</v>
      </c>
      <c r="M281" s="20">
        <v>44012</v>
      </c>
      <c r="N281" s="20">
        <v>44012</v>
      </c>
      <c r="O281" s="20"/>
      <c r="P281" s="20">
        <v>43647</v>
      </c>
      <c r="Q281" s="20">
        <v>44012</v>
      </c>
      <c r="R281" s="9">
        <v>405</v>
      </c>
      <c r="Y281" s="9">
        <v>14227.65</v>
      </c>
      <c r="Z281" s="9">
        <v>14227.65</v>
      </c>
      <c r="AA281" s="9">
        <v>14227.65</v>
      </c>
      <c r="AB281" s="9">
        <v>14227.65</v>
      </c>
      <c r="AC281" s="9">
        <v>14227.65</v>
      </c>
      <c r="AD281" s="9">
        <v>14227.65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14227.65</v>
      </c>
      <c r="AL281" s="25">
        <v>14227.65</v>
      </c>
      <c r="AM281" s="25">
        <v>14227.65</v>
      </c>
      <c r="AN281" s="25">
        <v>14227.65</v>
      </c>
      <c r="AO281" s="25">
        <v>14227.65</v>
      </c>
      <c r="AP281" s="25">
        <v>14227.65</v>
      </c>
      <c r="AQ281" s="9">
        <f t="shared" si="61"/>
        <v>85365.9</v>
      </c>
      <c r="AU281" s="9">
        <f t="shared" ref="AU281:AU284" si="67">AL281*12</f>
        <v>170731.8</v>
      </c>
      <c r="AV281" s="26">
        <f t="shared" ref="AV281:AV284" si="68">AU281/365/K281</f>
        <v>13.315068493150683</v>
      </c>
    </row>
    <row r="282" spans="1:48" s="9" customFormat="1" ht="16.5" x14ac:dyDescent="0.15">
      <c r="A282" s="9">
        <v>280</v>
      </c>
      <c r="B282" s="22" t="s">
        <v>805</v>
      </c>
      <c r="C282" s="32" t="s">
        <v>831</v>
      </c>
      <c r="D282" s="15" t="s">
        <v>321</v>
      </c>
      <c r="E282" s="9" t="s">
        <v>322</v>
      </c>
      <c r="F282" s="9" t="s">
        <v>37</v>
      </c>
      <c r="G282" s="9" t="s">
        <v>87</v>
      </c>
      <c r="H282" s="9" t="s">
        <v>179</v>
      </c>
      <c r="I282" s="9" t="s">
        <v>40</v>
      </c>
      <c r="J282" s="9" t="s">
        <v>47</v>
      </c>
      <c r="K282" s="9">
        <v>58.88</v>
      </c>
      <c r="L282" s="20">
        <v>43640</v>
      </c>
      <c r="M282" s="20">
        <v>44188</v>
      </c>
      <c r="N282" s="20">
        <v>44188</v>
      </c>
      <c r="O282" s="20"/>
      <c r="P282" s="20">
        <v>43640</v>
      </c>
      <c r="Q282" s="20">
        <v>44005</v>
      </c>
      <c r="R282" s="9">
        <v>281</v>
      </c>
      <c r="X282" s="9">
        <v>3860.57</v>
      </c>
      <c r="Y282" s="9">
        <v>16545.28</v>
      </c>
      <c r="Z282" s="9">
        <v>16545.28</v>
      </c>
      <c r="AA282" s="9">
        <v>16545.28</v>
      </c>
      <c r="AB282" s="9">
        <v>16545.28</v>
      </c>
      <c r="AC282" s="9">
        <v>16545.28</v>
      </c>
      <c r="AD282" s="9">
        <v>16545.28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3860.57</v>
      </c>
      <c r="AK282" s="25">
        <v>16545.28</v>
      </c>
      <c r="AL282" s="25">
        <v>16545.28</v>
      </c>
      <c r="AM282" s="25">
        <v>16545.28</v>
      </c>
      <c r="AN282" s="25">
        <v>16545.28</v>
      </c>
      <c r="AO282" s="25">
        <v>16545.28</v>
      </c>
      <c r="AP282" s="25">
        <v>16545.28</v>
      </c>
      <c r="AQ282" s="9">
        <f t="shared" si="61"/>
        <v>103132.25</v>
      </c>
      <c r="AU282" s="9">
        <f t="shared" si="67"/>
        <v>198543.35999999999</v>
      </c>
      <c r="AV282" s="26">
        <f t="shared" si="68"/>
        <v>9.2383561643835606</v>
      </c>
    </row>
    <row r="283" spans="1:48" s="9" customFormat="1" ht="16.5" x14ac:dyDescent="0.15">
      <c r="A283" s="9">
        <v>281</v>
      </c>
      <c r="B283" s="22" t="s">
        <v>805</v>
      </c>
      <c r="C283" s="32" t="s">
        <v>832</v>
      </c>
      <c r="D283" s="15" t="s">
        <v>700</v>
      </c>
      <c r="E283" s="9" t="s">
        <v>701</v>
      </c>
      <c r="F283" s="9" t="s">
        <v>37</v>
      </c>
      <c r="G283" s="9" t="s">
        <v>87</v>
      </c>
      <c r="H283" s="9" t="s">
        <v>46</v>
      </c>
      <c r="I283" s="9" t="s">
        <v>40</v>
      </c>
      <c r="J283" s="9" t="s">
        <v>47</v>
      </c>
      <c r="K283" s="9">
        <v>111.55</v>
      </c>
      <c r="L283" s="20">
        <v>43640</v>
      </c>
      <c r="M283" s="20">
        <v>44735</v>
      </c>
      <c r="N283" s="20">
        <v>44735</v>
      </c>
      <c r="O283" s="20"/>
      <c r="P283" s="20">
        <v>43640</v>
      </c>
      <c r="Q283" s="20">
        <v>44005</v>
      </c>
      <c r="R283" s="9">
        <v>255</v>
      </c>
      <c r="X283" s="9">
        <v>6637.23</v>
      </c>
      <c r="Y283" s="9">
        <v>28445.25</v>
      </c>
      <c r="Z283" s="9">
        <v>28445.25</v>
      </c>
      <c r="AA283" s="9">
        <v>28445.25</v>
      </c>
      <c r="AB283" s="9">
        <v>28445.25</v>
      </c>
      <c r="AC283" s="9">
        <v>28445.25</v>
      </c>
      <c r="AD283" s="9">
        <v>28445.25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6637.23</v>
      </c>
      <c r="AK283" s="25">
        <v>28445.25</v>
      </c>
      <c r="AL283" s="25">
        <v>28445.25</v>
      </c>
      <c r="AM283" s="25">
        <v>28445.25</v>
      </c>
      <c r="AN283" s="25">
        <v>28445.25</v>
      </c>
      <c r="AO283" s="25">
        <v>28445.25</v>
      </c>
      <c r="AP283" s="25">
        <v>28445.25</v>
      </c>
      <c r="AQ283" s="9">
        <f t="shared" si="61"/>
        <v>177308.72999999998</v>
      </c>
      <c r="AU283" s="9">
        <f t="shared" si="67"/>
        <v>341343</v>
      </c>
      <c r="AV283" s="26">
        <f t="shared" si="68"/>
        <v>8.3835616438356162</v>
      </c>
    </row>
    <row r="284" spans="1:48" s="9" customFormat="1" ht="16.5" x14ac:dyDescent="0.15">
      <c r="A284" s="9">
        <v>282</v>
      </c>
      <c r="B284" s="22" t="s">
        <v>805</v>
      </c>
      <c r="C284" s="32" t="s">
        <v>833</v>
      </c>
      <c r="D284" s="32" t="s">
        <v>834</v>
      </c>
      <c r="E284" s="9" t="s">
        <v>540</v>
      </c>
      <c r="F284" s="16" t="s">
        <v>57</v>
      </c>
      <c r="G284" s="9" t="s">
        <v>87</v>
      </c>
      <c r="H284" s="9" t="s">
        <v>46</v>
      </c>
      <c r="I284" s="9" t="s">
        <v>40</v>
      </c>
      <c r="J284" s="9" t="s">
        <v>47</v>
      </c>
      <c r="K284" s="9">
        <v>159.19999999999999</v>
      </c>
      <c r="L284" s="20">
        <v>43640</v>
      </c>
      <c r="M284" s="20">
        <v>44735</v>
      </c>
      <c r="N284" s="20">
        <v>44735</v>
      </c>
      <c r="O284" s="20"/>
      <c r="P284" s="20">
        <v>43640</v>
      </c>
      <c r="Q284" s="20">
        <v>44005</v>
      </c>
      <c r="R284" s="9">
        <v>209</v>
      </c>
      <c r="X284" s="9">
        <v>7763.65</v>
      </c>
      <c r="Y284" s="9">
        <v>33272.800000000003</v>
      </c>
      <c r="Z284" s="9">
        <v>33272.800000000003</v>
      </c>
      <c r="AA284" s="9">
        <v>33272.800000000003</v>
      </c>
      <c r="AB284" s="9">
        <v>33272.800000000003</v>
      </c>
      <c r="AC284" s="9">
        <v>33272.800000000003</v>
      </c>
      <c r="AD284" s="9">
        <v>33272.800000000003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7763.65</v>
      </c>
      <c r="AK284" s="25">
        <v>11090.93</v>
      </c>
      <c r="AL284" s="25">
        <v>11090.93</v>
      </c>
      <c r="AM284" s="25">
        <v>11090.93</v>
      </c>
      <c r="AN284" s="25">
        <v>33272.800000000003</v>
      </c>
      <c r="AO284" s="25">
        <v>33272.800000000003</v>
      </c>
      <c r="AP284" s="25">
        <v>33272.800000000003</v>
      </c>
      <c r="AQ284" s="9">
        <f t="shared" si="61"/>
        <v>140854.84000000003</v>
      </c>
      <c r="AU284" s="9">
        <f t="shared" si="67"/>
        <v>133091.16</v>
      </c>
      <c r="AV284" s="26">
        <f t="shared" si="68"/>
        <v>2.2904102705307361</v>
      </c>
    </row>
    <row r="285" spans="1:48" s="9" customFormat="1" ht="16.5" hidden="1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  <c r="AQ285" s="9">
        <f t="shared" ref="AQ285:AQ331" si="69">SUM(AE285:AP285)</f>
        <v>287136.63</v>
      </c>
    </row>
    <row r="286" spans="1:48" s="9" customFormat="1" ht="16.5" hidden="1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  <c r="AQ286" s="9">
        <f t="shared" si="69"/>
        <v>304308.84000000003</v>
      </c>
    </row>
    <row r="287" spans="1:48" s="9" customFormat="1" ht="16.5" hidden="1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  <c r="AQ287" s="9">
        <f t="shared" si="69"/>
        <v>123229.62999999998</v>
      </c>
    </row>
    <row r="288" spans="1:48" s="9" customFormat="1" ht="16.5" hidden="1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  <c r="AQ288" s="9">
        <f t="shared" si="69"/>
        <v>153712.49999999997</v>
      </c>
    </row>
    <row r="289" spans="1:48" s="9" customFormat="1" ht="16.5" hidden="1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  <c r="AQ289" s="9">
        <f t="shared" si="69"/>
        <v>99219.77</v>
      </c>
    </row>
    <row r="290" spans="1:48" ht="16.5" hidden="1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  <c r="AQ290" s="9">
        <f t="shared" si="69"/>
        <v>266258.08</v>
      </c>
    </row>
    <row r="291" spans="1:48" s="9" customFormat="1" ht="16.5" hidden="1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  <c r="AQ291" s="9">
        <f t="shared" si="69"/>
        <v>57948.800000000003</v>
      </c>
    </row>
    <row r="292" spans="1:48" ht="16.5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  <c r="AQ292" s="9">
        <f t="shared" si="69"/>
        <v>171413.55</v>
      </c>
      <c r="AU292" s="9">
        <f t="shared" ref="AU292:AU293" si="70">AL292*12</f>
        <v>329994</v>
      </c>
      <c r="AV292" s="26">
        <f t="shared" ref="AV292:AV293" si="71">AU292/365/K292</f>
        <v>8.8767123287671232</v>
      </c>
    </row>
    <row r="293" spans="1:48" ht="16.5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  <c r="AQ293" s="9">
        <f t="shared" si="69"/>
        <v>101166.07</v>
      </c>
      <c r="AU293" s="9">
        <f t="shared" si="70"/>
        <v>194758.2</v>
      </c>
      <c r="AV293" s="26">
        <f t="shared" si="71"/>
        <v>9.4356164383561651</v>
      </c>
    </row>
    <row r="294" spans="1:48" ht="16.5" hidden="1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  <c r="AQ294" s="9">
        <f t="shared" si="69"/>
        <v>255016.58000000002</v>
      </c>
    </row>
    <row r="295" spans="1:48" s="9" customFormat="1" ht="16.5" x14ac:dyDescent="0.15">
      <c r="A295" s="9">
        <v>293</v>
      </c>
      <c r="B295" s="16" t="s">
        <v>805</v>
      </c>
      <c r="C295" s="32" t="s">
        <v>845</v>
      </c>
      <c r="D295" s="15" t="s">
        <v>846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  <c r="AQ295" s="9">
        <f t="shared" si="69"/>
        <v>89969.116666666669</v>
      </c>
      <c r="AU295" s="9">
        <f t="shared" ref="AU295:AU296" si="72">AL295*12</f>
        <v>160341</v>
      </c>
      <c r="AV295" s="26">
        <f t="shared" ref="AV295:AV296" si="73">AU295/365/K295</f>
        <v>4.7671232876712324</v>
      </c>
    </row>
    <row r="296" spans="1:48" ht="16.5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  <c r="AQ296" s="9">
        <f t="shared" si="69"/>
        <v>102088.54</v>
      </c>
      <c r="AU296" s="9">
        <f t="shared" si="72"/>
        <v>196534.08000000002</v>
      </c>
      <c r="AV296" s="26">
        <f t="shared" si="73"/>
        <v>9.0739726027397261</v>
      </c>
    </row>
    <row r="297" spans="1:48" ht="16.5" hidden="1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  <c r="AQ297" s="9">
        <f t="shared" si="69"/>
        <v>233914.5</v>
      </c>
    </row>
    <row r="298" spans="1:48" ht="16.5" hidden="1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  <c r="AQ298" s="9">
        <f t="shared" si="69"/>
        <v>308023.46999999997</v>
      </c>
    </row>
    <row r="299" spans="1:48" ht="16.5" hidden="1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  <c r="AQ299" s="9">
        <f t="shared" si="69"/>
        <v>235862.78999999998</v>
      </c>
      <c r="AR299" s="9">
        <f t="shared" ref="AR299:AR311" si="74">AL299*4</f>
        <v>151355.79999999999</v>
      </c>
      <c r="AS299" s="26">
        <f t="shared" ref="AS299:AS311" si="75">AR299/365/K299</f>
        <v>3.1548495485204979</v>
      </c>
    </row>
    <row r="300" spans="1:48" ht="16.5" hidden="1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  <c r="AQ300" s="9">
        <f t="shared" si="69"/>
        <v>387454.65</v>
      </c>
      <c r="AR300" s="9">
        <f t="shared" si="74"/>
        <v>248634</v>
      </c>
      <c r="AS300" s="26">
        <f t="shared" si="75"/>
        <v>3.1232876712328768</v>
      </c>
    </row>
    <row r="301" spans="1:48" ht="16.5" hidden="1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  <c r="AQ301" s="9">
        <f t="shared" si="69"/>
        <v>311711.30000000005</v>
      </c>
      <c r="AR301" s="9">
        <f t="shared" si="74"/>
        <v>200028.64</v>
      </c>
      <c r="AS301" s="26">
        <f t="shared" si="75"/>
        <v>2.9133149286740561</v>
      </c>
    </row>
    <row r="302" spans="1:48" ht="16.5" hidden="1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  <c r="AQ302" s="9">
        <f t="shared" si="69"/>
        <v>270854.59999999998</v>
      </c>
      <c r="AR302" s="9">
        <f t="shared" si="74"/>
        <v>173810.44</v>
      </c>
      <c r="AS302" s="26">
        <f t="shared" si="75"/>
        <v>3.1548495183607383</v>
      </c>
    </row>
    <row r="303" spans="1:48" ht="16.5" hidden="1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  <c r="AQ303" s="9">
        <f t="shared" si="69"/>
        <v>420691.33999999997</v>
      </c>
      <c r="AR303" s="9">
        <f t="shared" si="74"/>
        <v>269962.36</v>
      </c>
      <c r="AS303" s="26">
        <f t="shared" si="75"/>
        <v>2.691397344018009</v>
      </c>
    </row>
    <row r="304" spans="1:48" ht="16.5" hidden="1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  <c r="AQ304" s="9">
        <f t="shared" si="69"/>
        <v>367033.94000000006</v>
      </c>
      <c r="AR304" s="9">
        <f t="shared" si="74"/>
        <v>235529.8</v>
      </c>
      <c r="AS304" s="26">
        <f t="shared" si="75"/>
        <v>2.752109537628145</v>
      </c>
    </row>
    <row r="305" spans="1:45" ht="16.5" hidden="1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  <c r="AQ305" s="9">
        <f t="shared" si="69"/>
        <v>197283.44</v>
      </c>
      <c r="AR305" s="9">
        <f t="shared" si="74"/>
        <v>126599</v>
      </c>
      <c r="AS305" s="26">
        <f t="shared" si="75"/>
        <v>4.3562744956350885</v>
      </c>
    </row>
    <row r="306" spans="1:45" ht="16.5" hidden="1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  <c r="AQ306" s="9">
        <f t="shared" si="69"/>
        <v>260686.29000000004</v>
      </c>
      <c r="AR306" s="9">
        <f t="shared" si="74"/>
        <v>167285.32</v>
      </c>
      <c r="AS306" s="26">
        <f t="shared" si="75"/>
        <v>3.5230682235796715</v>
      </c>
    </row>
    <row r="307" spans="1:45" ht="16.5" hidden="1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  <c r="AQ307" s="9">
        <f t="shared" si="69"/>
        <v>619100.09</v>
      </c>
      <c r="AR307" s="9">
        <f t="shared" si="74"/>
        <v>397283.48</v>
      </c>
      <c r="AS307" s="26">
        <f t="shared" si="75"/>
        <v>2.9811505858808549</v>
      </c>
    </row>
    <row r="308" spans="1:45" ht="16.5" hidden="1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  <c r="AQ308" s="9">
        <f t="shared" si="69"/>
        <v>232721.81</v>
      </c>
      <c r="AR308" s="9">
        <f t="shared" si="74"/>
        <v>149340.20000000001</v>
      </c>
      <c r="AS308" s="26">
        <f t="shared" si="75"/>
        <v>3.342465753424658</v>
      </c>
    </row>
    <row r="309" spans="1:45" ht="16.5" hidden="1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  <c r="AQ309" s="9">
        <f t="shared" si="69"/>
        <v>395139.98</v>
      </c>
      <c r="AR309" s="9">
        <f t="shared" si="74"/>
        <v>253565.76</v>
      </c>
      <c r="AS309" s="26">
        <f t="shared" si="75"/>
        <v>2.8192878224453843</v>
      </c>
    </row>
    <row r="310" spans="1:45" s="9" customFormat="1" ht="16.5" hidden="1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  <c r="AQ310" s="9">
        <f t="shared" si="69"/>
        <v>124693.59</v>
      </c>
      <c r="AR310" s="9">
        <f t="shared" si="74"/>
        <v>80017.279999999999</v>
      </c>
      <c r="AS310" s="26">
        <f t="shared" si="75"/>
        <v>4.065753424657534</v>
      </c>
    </row>
    <row r="311" spans="1:45" s="9" customFormat="1" ht="16.5" hidden="1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  <c r="AQ311" s="9">
        <f t="shared" si="69"/>
        <v>261950.97</v>
      </c>
      <c r="AR311" s="9">
        <f t="shared" si="74"/>
        <v>168096.88</v>
      </c>
      <c r="AS311" s="26">
        <f t="shared" si="75"/>
        <v>3.5287671232876714</v>
      </c>
    </row>
    <row r="312" spans="1:45" s="9" customFormat="1" ht="16.5" hidden="1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  <c r="AQ312" s="9">
        <f t="shared" si="69"/>
        <v>218275.75</v>
      </c>
    </row>
    <row r="313" spans="1:45" s="9" customFormat="1" ht="16.5" hidden="1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  <c r="AQ313" s="9">
        <f t="shared" si="69"/>
        <v>288260.13</v>
      </c>
    </row>
    <row r="314" spans="1:45" s="9" customFormat="1" ht="16.5" hidden="1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  <c r="AQ314" s="9">
        <f t="shared" si="69"/>
        <v>386116.29</v>
      </c>
      <c r="AR314" s="9">
        <f>AL314*4</f>
        <v>247775.16</v>
      </c>
      <c r="AS314" s="26">
        <f>AR314/365/K314</f>
        <v>3.1743561131378097</v>
      </c>
    </row>
    <row r="315" spans="1:45" s="9" customFormat="1" ht="16.5" hidden="1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  <c r="AQ315" s="9">
        <f t="shared" si="69"/>
        <v>170600.60000000003</v>
      </c>
    </row>
    <row r="316" spans="1:45" ht="16.5" hidden="1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  <c r="AQ316" s="9">
        <f t="shared" si="69"/>
        <v>139802.76</v>
      </c>
    </row>
    <row r="317" spans="1:45" ht="16.5" hidden="1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  <c r="AQ317" s="9">
        <f t="shared" si="69"/>
        <v>200469.61</v>
      </c>
    </row>
    <row r="318" spans="1:45" ht="16.5" hidden="1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  <c r="AQ318" s="9">
        <f t="shared" si="69"/>
        <v>270213.63</v>
      </c>
      <c r="AR318" s="9">
        <f t="shared" ref="AR318:AR319" si="76">AL318*4</f>
        <v>173399.12</v>
      </c>
      <c r="AS318" s="26">
        <f t="shared" ref="AS318:AS319" si="77">AR318/365/K318</f>
        <v>3.5883834291999461</v>
      </c>
    </row>
    <row r="319" spans="1:45" ht="16.5" hidden="1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T319" s="38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  <c r="AQ319" s="9">
        <f t="shared" si="69"/>
        <v>223221.34000000003</v>
      </c>
      <c r="AR319" s="9">
        <f t="shared" si="76"/>
        <v>143243.64000000001</v>
      </c>
      <c r="AS319" s="26">
        <f t="shared" si="77"/>
        <v>3.5570409568306292</v>
      </c>
    </row>
    <row r="320" spans="1:45" ht="16.5" hidden="1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  <c r="AQ320" s="9">
        <f t="shared" si="69"/>
        <v>46945.599999999999</v>
      </c>
    </row>
    <row r="321" spans="1:48" ht="15.75" hidden="1" customHeight="1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  <c r="AQ321" s="9">
        <f t="shared" si="69"/>
        <v>280891.77</v>
      </c>
    </row>
    <row r="322" spans="1:48" ht="15.75" customHeight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  <c r="AQ322" s="9">
        <f t="shared" si="69"/>
        <v>37192.619999999995</v>
      </c>
      <c r="AU322" s="9">
        <f>AL322*12</f>
        <v>71600.759999999995</v>
      </c>
      <c r="AV322" s="26">
        <f>AU322/365/K322</f>
        <v>14.4986301369863</v>
      </c>
    </row>
    <row r="323" spans="1:48" ht="15.75" hidden="1" customHeight="1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  <c r="AQ323" s="9">
        <f t="shared" si="69"/>
        <v>260906.76</v>
      </c>
      <c r="AR323" s="9">
        <f t="shared" ref="AR323:AR327" si="78">AL323*4</f>
        <v>167426.79999999999</v>
      </c>
      <c r="AS323" s="26">
        <f t="shared" ref="AS323:AS327" si="79">AR323/365/K323</f>
        <v>3.523068829829767</v>
      </c>
    </row>
    <row r="324" spans="1:48" ht="15.75" hidden="1" customHeight="1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  <c r="AQ324" s="9">
        <f t="shared" si="69"/>
        <v>212049.90000000002</v>
      </c>
      <c r="AR324" s="9">
        <f t="shared" si="78"/>
        <v>136074.79999999999</v>
      </c>
      <c r="AS324" s="26">
        <f t="shared" si="79"/>
        <v>3.5909041729231044</v>
      </c>
    </row>
    <row r="325" spans="1:48" ht="15.75" hidden="1" customHeight="1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  <c r="AQ325" s="9">
        <f t="shared" si="69"/>
        <v>362123.4</v>
      </c>
      <c r="AR325" s="9">
        <f t="shared" si="78"/>
        <v>241415.6</v>
      </c>
      <c r="AS325" s="26">
        <f t="shared" si="79"/>
        <v>3.3972602739726026</v>
      </c>
    </row>
    <row r="326" spans="1:48" ht="15.75" hidden="1" customHeight="1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  <c r="AQ326" s="9">
        <f t="shared" si="69"/>
        <v>576467.82999999996</v>
      </c>
      <c r="AR326" s="9">
        <f t="shared" si="78"/>
        <v>369925.88</v>
      </c>
      <c r="AS326" s="26">
        <f t="shared" si="79"/>
        <v>2.6850409623372959</v>
      </c>
    </row>
    <row r="327" spans="1:48" ht="15.75" hidden="1" customHeight="1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  <c r="AQ327" s="9">
        <f t="shared" si="69"/>
        <v>201375.69</v>
      </c>
      <c r="AR327" s="9">
        <f t="shared" si="78"/>
        <v>129225.04</v>
      </c>
      <c r="AS327" s="26">
        <f t="shared" si="79"/>
        <v>3.5287671232876714</v>
      </c>
    </row>
    <row r="328" spans="1:48" ht="15.75" hidden="1" customHeight="1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X328" s="25">
        <v>4824.01</v>
      </c>
      <c r="Y328" s="25">
        <v>20674.310000000001</v>
      </c>
      <c r="Z328" s="25">
        <v>20674.310000000001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  <c r="AQ328" s="9">
        <f t="shared" si="69"/>
        <v>46172.630000000005</v>
      </c>
    </row>
    <row r="329" spans="1:48" s="9" customFormat="1" ht="15.75" customHeight="1" x14ac:dyDescent="0.15">
      <c r="A329" s="9">
        <v>327</v>
      </c>
      <c r="B329" s="34" t="s">
        <v>805</v>
      </c>
      <c r="C329" s="15" t="s">
        <v>870</v>
      </c>
      <c r="D329" s="15" t="s">
        <v>871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  <c r="AQ329" s="9">
        <f t="shared" si="69"/>
        <v>79891.709999999992</v>
      </c>
      <c r="AU329" s="9">
        <f>AM329*12</f>
        <v>151373.76000000001</v>
      </c>
      <c r="AV329" s="26">
        <f>AU329/365/K329</f>
        <v>12.69041095890411</v>
      </c>
    </row>
    <row r="330" spans="1:48" s="9" customFormat="1" ht="15.75" hidden="1" customHeight="1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  <c r="AQ330" s="9">
        <f t="shared" si="69"/>
        <v>431663.94000000006</v>
      </c>
      <c r="AR330" s="9">
        <f>AL330*4</f>
        <v>277003.59999999998</v>
      </c>
      <c r="AS330" s="26">
        <f>AR330/365/K330</f>
        <v>3.397260273972603</v>
      </c>
    </row>
    <row r="331" spans="1:48" ht="15.75" hidden="1" customHeight="1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  <c r="AQ331" s="9">
        <f t="shared" si="69"/>
        <v>130897.62000000001</v>
      </c>
    </row>
    <row r="332" spans="1:48" ht="15.75" hidden="1" customHeight="1" x14ac:dyDescent="0.15">
      <c r="O332" s="11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11">
        <f>SUM(AQ3:AQ331)</f>
        <v>106628285.96592559</v>
      </c>
    </row>
    <row r="333" spans="1:48" ht="15.75" hidden="1" customHeight="1" x14ac:dyDescent="0.15">
      <c r="O333" s="13">
        <f>SUM(O3:O331)</f>
        <v>17925448.205499999</v>
      </c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1:48" ht="15.75" customHeight="1" x14ac:dyDescent="0.15"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</row>
    <row r="335" spans="1:48" ht="15.75" customHeight="1" x14ac:dyDescent="0.15"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S335" s="11">
        <f>SUMPRODUCT(K6:K330,AS6:AS330)/19883.32</f>
        <v>2.6033001268706704</v>
      </c>
    </row>
    <row r="336" spans="1:48" ht="15.75" customHeight="1" x14ac:dyDescent="0.15"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V336" s="38">
        <f>SUMPRODUCT(K4:K329,AV4:AV329)/15304.79</f>
        <v>2.9001059031615597</v>
      </c>
    </row>
    <row r="337" spans="3:43" x14ac:dyDescent="0.15"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</row>
    <row r="338" spans="3:43" x14ac:dyDescent="0.15"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</row>
    <row r="339" spans="3:43" x14ac:dyDescent="0.15"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</row>
    <row r="340" spans="3:43" x14ac:dyDescent="0.15"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</row>
    <row r="341" spans="3:43" x14ac:dyDescent="0.15"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</row>
    <row r="342" spans="3:43" x14ac:dyDescent="0.15"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</row>
    <row r="343" spans="3:43" x14ac:dyDescent="0.15"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</row>
    <row r="344" spans="3:43" x14ac:dyDescent="0.15"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</row>
    <row r="345" spans="3:43" x14ac:dyDescent="0.15"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</row>
    <row r="346" spans="3:43" x14ac:dyDescent="0.15"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</row>
    <row r="347" spans="3:43" x14ac:dyDescent="0.15"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spans="3:43" x14ac:dyDescent="0.15">
      <c r="C348" s="11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spans="3:43" x14ac:dyDescent="0.15">
      <c r="C349" s="11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spans="3:43" x14ac:dyDescent="0.15">
      <c r="C350" s="11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</row>
    <row r="351" spans="3:43" x14ac:dyDescent="0.15"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spans="3:43" x14ac:dyDescent="0.15"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41">
        <f>SUM(AQ3:AQ331)</f>
        <v>106628285.96592559</v>
      </c>
    </row>
    <row r="353" spans="4:42" s="11" customFormat="1" x14ac:dyDescent="0.15">
      <c r="D353" s="12"/>
      <c r="O353" s="13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spans="4:42" s="11" customFormat="1" x14ac:dyDescent="0.15">
      <c r="O354" s="13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spans="4:42" s="11" customFormat="1" x14ac:dyDescent="0.15">
      <c r="O355" s="13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spans="4:42" s="11" customFormat="1" x14ac:dyDescent="0.15">
      <c r="O356" s="13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spans="4:42" s="11" customFormat="1" x14ac:dyDescent="0.15">
      <c r="D357" s="12"/>
      <c r="O357" s="13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spans="4:42" s="11" customFormat="1" x14ac:dyDescent="0.15">
      <c r="D358" s="12"/>
      <c r="O358" s="13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spans="4:42" s="11" customFormat="1" x14ac:dyDescent="0.15">
      <c r="D359" s="12"/>
      <c r="O359" s="13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spans="4:42" s="11" customFormat="1" x14ac:dyDescent="0.15">
      <c r="D360" s="12"/>
      <c r="O360" s="13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spans="4:42" s="11" customFormat="1" x14ac:dyDescent="0.15">
      <c r="D361" s="12"/>
      <c r="O361" s="13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spans="4:42" s="11" customFormat="1" x14ac:dyDescent="0.15">
      <c r="D362" s="12"/>
      <c r="O362" s="13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spans="4:42" s="11" customFormat="1" x14ac:dyDescent="0.15">
      <c r="D363" s="12"/>
      <c r="O363" s="13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spans="4:42" s="11" customFormat="1" x14ac:dyDescent="0.15">
      <c r="D364" s="12"/>
      <c r="O364" s="13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spans="4:42" s="11" customFormat="1" x14ac:dyDescent="0.15">
      <c r="D365" s="12"/>
      <c r="O365" s="13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spans="4:42" s="11" customFormat="1" x14ac:dyDescent="0.15">
      <c r="D366" s="12"/>
      <c r="O366" s="13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spans="4:42" s="11" customFormat="1" x14ac:dyDescent="0.15">
      <c r="D367" s="12"/>
      <c r="O367" s="13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spans="4:42" s="11" customFormat="1" x14ac:dyDescent="0.15">
      <c r="D368" s="12"/>
      <c r="O368" s="13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spans="31:42" s="11" customFormat="1" x14ac:dyDescent="0.15"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spans="31:42" s="11" customFormat="1" x14ac:dyDescent="0.15"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spans="31:42" s="11" customFormat="1" x14ac:dyDescent="0.15"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spans="31:42" s="11" customFormat="1" x14ac:dyDescent="0.15"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spans="31:42" s="11" customFormat="1" x14ac:dyDescent="0.15"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spans="31:42" s="11" customFormat="1" x14ac:dyDescent="0.15"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spans="31:42" s="11" customFormat="1" x14ac:dyDescent="0.15"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spans="31:42" s="11" customFormat="1" x14ac:dyDescent="0.15"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spans="31:42" s="11" customFormat="1" x14ac:dyDescent="0.15"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spans="31:42" s="11" customFormat="1" x14ac:dyDescent="0.15"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spans="31:42" s="11" customFormat="1" x14ac:dyDescent="0.15"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spans="31:42" s="11" customFormat="1" x14ac:dyDescent="0.15"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spans="31:42" s="11" customFormat="1" x14ac:dyDescent="0.15"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spans="31:42" s="11" customFormat="1" x14ac:dyDescent="0.15"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spans="31:42" s="11" customFormat="1" x14ac:dyDescent="0.15"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spans="31:42" s="11" customFormat="1" x14ac:dyDescent="0.15"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spans="31:42" s="11" customFormat="1" x14ac:dyDescent="0.15"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spans="31:42" s="11" customFormat="1" x14ac:dyDescent="0.15"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spans="31:42" s="11" customFormat="1" x14ac:dyDescent="0.15"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spans="31:42" s="11" customFormat="1" x14ac:dyDescent="0.15"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spans="31:42" s="11" customFormat="1" x14ac:dyDescent="0.15"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spans="31:42" s="11" customFormat="1" x14ac:dyDescent="0.15"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spans="31:42" s="11" customFormat="1" x14ac:dyDescent="0.15"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spans="31:42" s="11" customFormat="1" x14ac:dyDescent="0.15"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spans="31:42" s="11" customFormat="1" x14ac:dyDescent="0.15"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spans="31:42" s="11" customFormat="1" x14ac:dyDescent="0.15"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spans="31:42" s="11" customFormat="1" x14ac:dyDescent="0.15"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spans="31:42" s="11" customFormat="1" x14ac:dyDescent="0.15"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spans="31:42" s="11" customFormat="1" x14ac:dyDescent="0.15"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spans="31:42" s="11" customFormat="1" x14ac:dyDescent="0.15"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spans="31:42" s="11" customFormat="1" x14ac:dyDescent="0.15"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spans="31:42" s="11" customFormat="1" x14ac:dyDescent="0.15"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spans="31:42" s="11" customFormat="1" x14ac:dyDescent="0.15"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</row>
    <row r="402" spans="31:42" s="11" customFormat="1" x14ac:dyDescent="0.15"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</row>
    <row r="403" spans="31:42" s="11" customFormat="1" x14ac:dyDescent="0.15">
      <c r="AE403" s="25">
        <v>0</v>
      </c>
      <c r="AF403" s="25">
        <v>0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5">
        <v>0</v>
      </c>
      <c r="AM403" s="25">
        <v>0</v>
      </c>
      <c r="AN403" s="25">
        <v>0</v>
      </c>
      <c r="AO403" s="25">
        <v>0</v>
      </c>
      <c r="AP403" s="25">
        <v>0</v>
      </c>
    </row>
    <row r="404" spans="31:42" s="11" customFormat="1" x14ac:dyDescent="0.15">
      <c r="AE404" s="25">
        <v>0</v>
      </c>
      <c r="AF404" s="25">
        <v>0</v>
      </c>
      <c r="AG404" s="25">
        <v>0</v>
      </c>
      <c r="AH404" s="25">
        <v>0</v>
      </c>
      <c r="AI404" s="25">
        <v>0</v>
      </c>
      <c r="AJ404" s="25">
        <v>0</v>
      </c>
      <c r="AK404" s="25">
        <v>0</v>
      </c>
      <c r="AL404" s="25">
        <v>0</v>
      </c>
      <c r="AM404" s="25">
        <v>0</v>
      </c>
      <c r="AN404" s="25">
        <v>0</v>
      </c>
      <c r="AO404" s="25">
        <v>0</v>
      </c>
      <c r="AP404" s="25">
        <v>0</v>
      </c>
    </row>
    <row r="405" spans="31:42" s="11" customFormat="1" x14ac:dyDescent="0.15"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5">
        <v>0</v>
      </c>
      <c r="AM405" s="25">
        <v>0</v>
      </c>
      <c r="AN405" s="25">
        <v>0</v>
      </c>
      <c r="AO405" s="25">
        <v>0</v>
      </c>
      <c r="AP405" s="25">
        <v>0</v>
      </c>
    </row>
  </sheetData>
  <autoFilter ref="A1:AS333">
    <filterColumn colId="6">
      <filters>
        <filter val="固定金额"/>
      </filters>
    </filterColumn>
    <filterColumn colId="9">
      <filters>
        <filter val="B1"/>
      </filters>
    </filterColumn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F1:F2"/>
    <mergeCell ref="A1:A2"/>
    <mergeCell ref="B1:B2"/>
    <mergeCell ref="C1:C2"/>
    <mergeCell ref="D1:D2"/>
    <mergeCell ref="E1:E2"/>
    <mergeCell ref="N1:N2"/>
    <mergeCell ref="P1:R1"/>
    <mergeCell ref="S1:AD1"/>
    <mergeCell ref="AE1:AP1"/>
    <mergeCell ref="G1:G2"/>
    <mergeCell ref="H1:H2"/>
    <mergeCell ref="I1:I2"/>
    <mergeCell ref="J1:J2"/>
    <mergeCell ref="K1:K2"/>
    <mergeCell ref="L1:M1"/>
  </mergeCells>
  <phoneticPr fontId="12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S334"/>
  <sheetViews>
    <sheetView zoomScale="90" zoomScaleNormal="90" workbookViewId="0">
      <selection activeCell="AS335" sqref="AS335"/>
    </sheetView>
  </sheetViews>
  <sheetFormatPr defaultRowHeight="13.5" x14ac:dyDescent="0.15"/>
  <sheetData>
    <row r="1" spans="1:45" ht="16.5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14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R1" s="43" t="s">
        <v>895</v>
      </c>
      <c r="AS1" s="43" t="s">
        <v>896</v>
      </c>
    </row>
    <row r="2" spans="1:45" ht="16.5" hidden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40" t="s">
        <v>17</v>
      </c>
      <c r="M2" s="40" t="s">
        <v>18</v>
      </c>
      <c r="N2" s="78"/>
      <c r="O2" s="18"/>
      <c r="P2" s="39" t="s">
        <v>19</v>
      </c>
      <c r="Q2" s="39" t="s">
        <v>20</v>
      </c>
      <c r="R2" s="39" t="s">
        <v>21</v>
      </c>
      <c r="S2" s="23" t="s">
        <v>22</v>
      </c>
      <c r="T2" s="23" t="s">
        <v>23</v>
      </c>
      <c r="U2" s="23" t="s">
        <v>24</v>
      </c>
      <c r="V2" s="23">
        <v>43556</v>
      </c>
      <c r="W2" s="23" t="s">
        <v>25</v>
      </c>
      <c r="X2" s="23">
        <v>43617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22</v>
      </c>
      <c r="AF2" s="23" t="s">
        <v>23</v>
      </c>
      <c r="AG2" s="23" t="s">
        <v>24</v>
      </c>
      <c r="AH2" s="23" t="s">
        <v>32</v>
      </c>
      <c r="AI2" s="23" t="s">
        <v>25</v>
      </c>
      <c r="AJ2" s="23">
        <v>43617</v>
      </c>
      <c r="AK2" s="23" t="s">
        <v>26</v>
      </c>
      <c r="AL2" s="23" t="s">
        <v>27</v>
      </c>
      <c r="AM2" s="23" t="s">
        <v>28</v>
      </c>
      <c r="AN2" s="23" t="s">
        <v>29</v>
      </c>
      <c r="AO2" s="23" t="s">
        <v>30</v>
      </c>
      <c r="AP2" s="23" t="s">
        <v>31</v>
      </c>
    </row>
    <row r="3" spans="1:45" ht="16.5" x14ac:dyDescent="0.15">
      <c r="A3" s="9">
        <v>1</v>
      </c>
      <c r="B3" s="9" t="s">
        <v>34</v>
      </c>
      <c r="C3" s="15" t="s">
        <v>35</v>
      </c>
      <c r="D3" s="15" t="s">
        <v>36</v>
      </c>
      <c r="E3" s="9">
        <v>2011</v>
      </c>
      <c r="F3" s="9" t="s">
        <v>37</v>
      </c>
      <c r="G3" s="16" t="s">
        <v>38</v>
      </c>
      <c r="H3" s="9" t="s">
        <v>39</v>
      </c>
      <c r="I3" s="9" t="s">
        <v>40</v>
      </c>
      <c r="J3" s="9" t="s">
        <v>41</v>
      </c>
      <c r="K3" s="9">
        <v>50.84</v>
      </c>
      <c r="L3" s="20">
        <v>43435</v>
      </c>
      <c r="M3" s="20">
        <v>44165</v>
      </c>
      <c r="N3" s="20">
        <v>44165</v>
      </c>
      <c r="O3" s="21">
        <f>R3*K3</f>
        <v>17031.400000000001</v>
      </c>
      <c r="P3" s="20">
        <v>43435</v>
      </c>
      <c r="Q3" s="20">
        <v>43799</v>
      </c>
      <c r="R3" s="24">
        <v>335</v>
      </c>
      <c r="S3" s="25">
        <v>17031.400000000001</v>
      </c>
      <c r="T3" s="25">
        <v>17031.400000000001</v>
      </c>
      <c r="U3" s="25">
        <v>17031.400000000001</v>
      </c>
      <c r="V3" s="25">
        <v>17031.400000000001</v>
      </c>
      <c r="W3" s="25">
        <v>17031.400000000001</v>
      </c>
      <c r="X3" s="25">
        <v>17031.400000000001</v>
      </c>
      <c r="Y3" s="25">
        <v>17031.400000000001</v>
      </c>
      <c r="Z3" s="25">
        <v>17031.400000000001</v>
      </c>
      <c r="AA3" s="25">
        <v>17031.400000000001</v>
      </c>
      <c r="AB3" s="25">
        <v>17031.400000000001</v>
      </c>
      <c r="AC3" s="25">
        <v>17031.400000000001</v>
      </c>
      <c r="AD3" s="25">
        <v>18223.598000000002</v>
      </c>
      <c r="AE3" s="25">
        <v>17031.400000000001</v>
      </c>
      <c r="AF3" s="25">
        <v>17031.400000000001</v>
      </c>
      <c r="AG3" s="25">
        <v>17031.400000000001</v>
      </c>
      <c r="AH3" s="25">
        <v>17031.400000000001</v>
      </c>
      <c r="AI3" s="25">
        <v>17031.400000000001</v>
      </c>
      <c r="AJ3" s="25">
        <v>17031.400000000001</v>
      </c>
      <c r="AK3" s="25">
        <v>17031.400000000001</v>
      </c>
      <c r="AL3" s="25">
        <v>17031.400000000001</v>
      </c>
      <c r="AM3" s="25">
        <v>17031.400000000001</v>
      </c>
      <c r="AN3" s="25">
        <v>17031.400000000001</v>
      </c>
      <c r="AO3" s="25">
        <v>17031.400000000001</v>
      </c>
      <c r="AP3" s="25">
        <v>18223.598000000002</v>
      </c>
      <c r="AR3">
        <f>AH3*12</f>
        <v>204376.80000000002</v>
      </c>
      <c r="AS3" s="47">
        <f>AR3/365/K3</f>
        <v>11.013698630136986</v>
      </c>
    </row>
    <row r="4" spans="1:45" ht="16.5" hidden="1" x14ac:dyDescent="0.15">
      <c r="A4" s="9">
        <v>2</v>
      </c>
      <c r="B4" s="16" t="s">
        <v>42</v>
      </c>
      <c r="C4" s="17" t="s">
        <v>43</v>
      </c>
      <c r="D4" s="15" t="s">
        <v>44</v>
      </c>
      <c r="E4" s="9" t="s">
        <v>45</v>
      </c>
      <c r="F4" s="9" t="s">
        <v>37</v>
      </c>
      <c r="G4" s="16" t="s">
        <v>38</v>
      </c>
      <c r="H4" s="9" t="s">
        <v>46</v>
      </c>
      <c r="I4" s="9" t="s">
        <v>40</v>
      </c>
      <c r="J4" s="9" t="s">
        <v>47</v>
      </c>
      <c r="K4" s="9">
        <v>79.89</v>
      </c>
      <c r="L4" s="20">
        <v>43410</v>
      </c>
      <c r="M4" s="20">
        <v>44505</v>
      </c>
      <c r="N4" s="20">
        <v>43585</v>
      </c>
      <c r="O4" s="21">
        <f>R4*K4*2</f>
        <v>30358.2</v>
      </c>
      <c r="P4" s="20">
        <v>43410</v>
      </c>
      <c r="Q4" s="20">
        <v>43774</v>
      </c>
      <c r="R4" s="24">
        <v>190</v>
      </c>
      <c r="S4" s="25">
        <v>15179.1</v>
      </c>
      <c r="T4" s="25">
        <v>15179.1</v>
      </c>
      <c r="U4" s="25">
        <v>15179.1</v>
      </c>
      <c r="V4" s="25">
        <v>15179.1</v>
      </c>
      <c r="W4" s="25"/>
      <c r="X4" s="25"/>
      <c r="Y4" s="25"/>
      <c r="Z4" s="25"/>
      <c r="AA4" s="25"/>
      <c r="AB4" s="25"/>
      <c r="AC4" s="25"/>
      <c r="AD4" s="25"/>
      <c r="AE4" s="25">
        <v>15179.1</v>
      </c>
      <c r="AF4" s="25">
        <v>15179.1</v>
      </c>
      <c r="AG4" s="25">
        <v>15179.1</v>
      </c>
      <c r="AH4" s="25">
        <v>15179.1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</row>
    <row r="5" spans="1:45" ht="16.5" hidden="1" x14ac:dyDescent="0.15">
      <c r="A5" s="9">
        <v>3</v>
      </c>
      <c r="B5" s="9" t="s">
        <v>34</v>
      </c>
      <c r="C5" s="15" t="s">
        <v>48</v>
      </c>
      <c r="D5" s="15" t="s">
        <v>49</v>
      </c>
      <c r="E5" s="9" t="s">
        <v>50</v>
      </c>
      <c r="F5" s="9" t="s">
        <v>37</v>
      </c>
      <c r="G5" s="16" t="s">
        <v>38</v>
      </c>
      <c r="H5" s="9" t="s">
        <v>46</v>
      </c>
      <c r="I5" s="9" t="s">
        <v>40</v>
      </c>
      <c r="J5" s="9" t="s">
        <v>47</v>
      </c>
      <c r="K5" s="9">
        <v>96.42</v>
      </c>
      <c r="L5" s="20">
        <v>43420</v>
      </c>
      <c r="M5" s="20">
        <v>44515</v>
      </c>
      <c r="N5" s="20">
        <v>44515</v>
      </c>
      <c r="O5" s="21">
        <f>R5*K5*2</f>
        <v>50138.400000000001</v>
      </c>
      <c r="P5" s="20">
        <v>43420</v>
      </c>
      <c r="Q5" s="20">
        <v>43784</v>
      </c>
      <c r="R5" s="24">
        <v>260</v>
      </c>
      <c r="S5" s="25">
        <v>25069.200000000001</v>
      </c>
      <c r="T5" s="25">
        <v>25069.200000000001</v>
      </c>
      <c r="U5" s="25">
        <v>25069.200000000001</v>
      </c>
      <c r="V5" s="25">
        <v>25069.200000000001</v>
      </c>
      <c r="W5" s="25">
        <v>25069.200000000001</v>
      </c>
      <c r="X5" s="25">
        <v>25069.200000000001</v>
      </c>
      <c r="Y5" s="25">
        <v>25069.200000000001</v>
      </c>
      <c r="Z5" s="25">
        <v>25069.200000000001</v>
      </c>
      <c r="AA5" s="25">
        <v>25069.200000000001</v>
      </c>
      <c r="AB5" s="25">
        <v>25069.200000000001</v>
      </c>
      <c r="AC5" s="25">
        <v>25695.93</v>
      </c>
      <c r="AD5" s="25">
        <v>26322.66</v>
      </c>
      <c r="AE5" s="25">
        <v>25069.200000000001</v>
      </c>
      <c r="AF5" s="25">
        <v>25069.200000000001</v>
      </c>
      <c r="AG5" s="25">
        <v>25069.200000000001</v>
      </c>
      <c r="AH5" s="25">
        <v>25069.200000000001</v>
      </c>
      <c r="AI5" s="25">
        <v>25069.200000000001</v>
      </c>
      <c r="AJ5" s="25">
        <v>25069.200000000001</v>
      </c>
      <c r="AK5" s="25">
        <v>25069.200000000001</v>
      </c>
      <c r="AL5" s="25">
        <v>25069.200000000001</v>
      </c>
      <c r="AM5" s="25">
        <v>25069.200000000001</v>
      </c>
      <c r="AN5" s="25">
        <v>25069.200000000001</v>
      </c>
      <c r="AO5" s="25">
        <v>25695.93</v>
      </c>
      <c r="AP5" s="25">
        <v>26322.66</v>
      </c>
    </row>
    <row r="6" spans="1:45" ht="16.5" hidden="1" x14ac:dyDescent="0.15">
      <c r="A6" s="9">
        <v>4</v>
      </c>
      <c r="B6" s="9" t="s">
        <v>42</v>
      </c>
      <c r="C6" s="15" t="s">
        <v>51</v>
      </c>
      <c r="D6" s="15" t="s">
        <v>52</v>
      </c>
      <c r="E6" s="9">
        <v>1059</v>
      </c>
      <c r="F6" s="9" t="s">
        <v>37</v>
      </c>
      <c r="G6" s="16" t="s">
        <v>38</v>
      </c>
      <c r="H6" s="9" t="s">
        <v>39</v>
      </c>
      <c r="I6" s="9" t="s">
        <v>40</v>
      </c>
      <c r="J6" s="9" t="s">
        <v>53</v>
      </c>
      <c r="K6" s="9">
        <v>110.33</v>
      </c>
      <c r="L6" s="20">
        <v>42637</v>
      </c>
      <c r="M6" s="20">
        <v>43639</v>
      </c>
      <c r="N6" s="20">
        <v>43639</v>
      </c>
      <c r="O6" s="21"/>
      <c r="P6" s="20">
        <v>43367</v>
      </c>
      <c r="Q6" s="20">
        <v>43639</v>
      </c>
      <c r="R6" s="24">
        <v>309.12</v>
      </c>
      <c r="S6" s="25">
        <v>34105.21</v>
      </c>
      <c r="T6" s="25">
        <v>34105.21</v>
      </c>
      <c r="U6" s="25">
        <v>34105.21</v>
      </c>
      <c r="V6" s="25">
        <v>34105.21</v>
      </c>
      <c r="W6" s="25">
        <v>34105.21</v>
      </c>
      <c r="X6" s="25">
        <v>26147.33</v>
      </c>
      <c r="Y6" s="25"/>
      <c r="Z6" s="25"/>
      <c r="AA6" s="25"/>
      <c r="AB6" s="25"/>
      <c r="AC6" s="25"/>
      <c r="AD6" s="25"/>
      <c r="AE6" s="25">
        <v>34105.21</v>
      </c>
      <c r="AF6" s="25">
        <v>34105.21</v>
      </c>
      <c r="AG6" s="25">
        <v>34105.21</v>
      </c>
      <c r="AH6" s="25">
        <v>34105.21</v>
      </c>
      <c r="AI6" s="25">
        <v>34105.21</v>
      </c>
      <c r="AJ6" s="25">
        <v>26147.33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</row>
    <row r="7" spans="1:45" ht="16.5" x14ac:dyDescent="0.15">
      <c r="A7" s="9">
        <v>5</v>
      </c>
      <c r="B7" s="9" t="s">
        <v>34</v>
      </c>
      <c r="C7" s="15" t="s">
        <v>54</v>
      </c>
      <c r="D7" s="15" t="s">
        <v>55</v>
      </c>
      <c r="E7" s="9" t="s">
        <v>56</v>
      </c>
      <c r="F7" s="16" t="s">
        <v>57</v>
      </c>
      <c r="G7" s="16" t="s">
        <v>38</v>
      </c>
      <c r="H7" s="9" t="s">
        <v>58</v>
      </c>
      <c r="I7" s="9" t="s">
        <v>40</v>
      </c>
      <c r="J7" s="9" t="s">
        <v>41</v>
      </c>
      <c r="K7" s="9">
        <v>155.97</v>
      </c>
      <c r="L7" s="20">
        <v>43191</v>
      </c>
      <c r="M7" s="20">
        <v>44286</v>
      </c>
      <c r="N7" s="20">
        <v>44286</v>
      </c>
      <c r="O7" s="21">
        <f>R7*K7*9</f>
        <v>367987.81949999998</v>
      </c>
      <c r="P7" s="20">
        <v>43556</v>
      </c>
      <c r="Q7" s="20">
        <v>43921</v>
      </c>
      <c r="R7" s="24">
        <v>262.14999999999998</v>
      </c>
      <c r="S7" s="25">
        <v>38212.65</v>
      </c>
      <c r="T7" s="25">
        <v>38212.65</v>
      </c>
      <c r="U7" s="25">
        <v>38212.65</v>
      </c>
      <c r="V7" s="25">
        <v>40887.54</v>
      </c>
      <c r="W7" s="25">
        <v>40887.54</v>
      </c>
      <c r="X7" s="25">
        <v>40887.54</v>
      </c>
      <c r="Y7" s="25">
        <v>40887.54</v>
      </c>
      <c r="Z7" s="25">
        <v>40887.54</v>
      </c>
      <c r="AA7" s="25">
        <v>40887.54</v>
      </c>
      <c r="AB7" s="25">
        <v>40887.54</v>
      </c>
      <c r="AC7" s="25">
        <v>40887.54</v>
      </c>
      <c r="AD7" s="25">
        <v>40887.54</v>
      </c>
      <c r="AE7" s="25">
        <v>38212.65</v>
      </c>
      <c r="AF7" s="25">
        <v>38212.65</v>
      </c>
      <c r="AG7" s="25">
        <v>38212.65</v>
      </c>
      <c r="AH7" s="25">
        <v>40887.54</v>
      </c>
      <c r="AI7" s="25">
        <v>40887.54</v>
      </c>
      <c r="AJ7" s="25">
        <v>40887.54</v>
      </c>
      <c r="AK7" s="25">
        <v>40887.54</v>
      </c>
      <c r="AL7" s="25">
        <v>40887.54</v>
      </c>
      <c r="AM7" s="25">
        <v>40887.54</v>
      </c>
      <c r="AN7" s="25">
        <v>40887.54</v>
      </c>
      <c r="AO7" s="25">
        <v>40887.54</v>
      </c>
      <c r="AP7" s="25">
        <v>40887.54</v>
      </c>
      <c r="AR7">
        <f>AH7*12</f>
        <v>490650.48</v>
      </c>
      <c r="AS7" s="47">
        <f>AR7/365/K7</f>
        <v>8.6186310855354158</v>
      </c>
    </row>
    <row r="8" spans="1:45" ht="16.5" hidden="1" x14ac:dyDescent="0.15">
      <c r="A8" s="9">
        <v>6</v>
      </c>
      <c r="B8" s="9" t="s">
        <v>34</v>
      </c>
      <c r="C8" s="17" t="s">
        <v>59</v>
      </c>
      <c r="D8" s="15" t="s">
        <v>60</v>
      </c>
      <c r="E8" s="9" t="s">
        <v>61</v>
      </c>
      <c r="F8" s="9" t="s">
        <v>37</v>
      </c>
      <c r="G8" s="16" t="s">
        <v>38</v>
      </c>
      <c r="H8" s="9" t="s">
        <v>46</v>
      </c>
      <c r="I8" s="9" t="s">
        <v>40</v>
      </c>
      <c r="J8" s="9" t="s">
        <v>47</v>
      </c>
      <c r="K8" s="9">
        <v>108.9</v>
      </c>
      <c r="L8" s="20">
        <v>42988</v>
      </c>
      <c r="M8" s="20">
        <v>43991</v>
      </c>
      <c r="N8" s="20">
        <v>43991</v>
      </c>
      <c r="O8" s="21"/>
      <c r="P8" s="20">
        <v>43353</v>
      </c>
      <c r="Q8" s="20">
        <v>43717</v>
      </c>
      <c r="R8" s="24">
        <v>231</v>
      </c>
      <c r="S8" s="25">
        <v>25155.9</v>
      </c>
      <c r="T8" s="25">
        <v>25155.9</v>
      </c>
      <c r="U8" s="25">
        <v>25155.9</v>
      </c>
      <c r="V8" s="25">
        <v>25155.9</v>
      </c>
      <c r="W8" s="25">
        <v>25155.9</v>
      </c>
      <c r="X8" s="25">
        <v>25155.9</v>
      </c>
      <c r="Y8" s="25">
        <v>25155.9</v>
      </c>
      <c r="Z8" s="25">
        <v>25155.9</v>
      </c>
      <c r="AA8" s="25">
        <v>26036.356500000002</v>
      </c>
      <c r="AB8" s="25">
        <v>26413.695</v>
      </c>
      <c r="AC8" s="25">
        <v>26413.695</v>
      </c>
      <c r="AD8" s="25">
        <v>26413.695</v>
      </c>
      <c r="AE8" s="25">
        <v>25155.9</v>
      </c>
      <c r="AF8" s="25">
        <v>25155.9</v>
      </c>
      <c r="AG8" s="25">
        <v>25155.9</v>
      </c>
      <c r="AH8" s="25">
        <v>25155.9</v>
      </c>
      <c r="AI8" s="25">
        <v>25155.9</v>
      </c>
      <c r="AJ8" s="25">
        <v>25155.9</v>
      </c>
      <c r="AK8" s="25">
        <v>25155.9</v>
      </c>
      <c r="AL8" s="25">
        <v>25155.9</v>
      </c>
      <c r="AM8" s="25">
        <v>26036.356500000002</v>
      </c>
      <c r="AN8" s="25">
        <v>26413.695</v>
      </c>
      <c r="AO8" s="25">
        <v>26413.695</v>
      </c>
      <c r="AP8" s="25">
        <v>26413.695</v>
      </c>
    </row>
    <row r="9" spans="1:45" ht="16.5" hidden="1" x14ac:dyDescent="0.15">
      <c r="A9" s="9">
        <v>7</v>
      </c>
      <c r="B9" s="9" t="s">
        <v>34</v>
      </c>
      <c r="C9" s="15" t="s">
        <v>62</v>
      </c>
      <c r="D9" s="15" t="s">
        <v>63</v>
      </c>
      <c r="E9" s="9">
        <v>3011</v>
      </c>
      <c r="F9" s="16" t="s">
        <v>57</v>
      </c>
      <c r="G9" s="16" t="s">
        <v>38</v>
      </c>
      <c r="H9" s="9" t="s">
        <v>46</v>
      </c>
      <c r="I9" s="9" t="s">
        <v>40</v>
      </c>
      <c r="J9" s="9" t="s">
        <v>64</v>
      </c>
      <c r="K9" s="9">
        <v>45.73</v>
      </c>
      <c r="L9" s="20">
        <v>42637</v>
      </c>
      <c r="M9" s="20">
        <v>43731</v>
      </c>
      <c r="N9" s="20">
        <v>43731</v>
      </c>
      <c r="O9" s="21"/>
      <c r="P9" s="20">
        <v>43367</v>
      </c>
      <c r="Q9" s="20">
        <v>43731</v>
      </c>
      <c r="R9" s="24">
        <v>330.75</v>
      </c>
      <c r="S9" s="25">
        <v>15125.2</v>
      </c>
      <c r="T9" s="25">
        <v>15125.2</v>
      </c>
      <c r="U9" s="25">
        <v>15125.2</v>
      </c>
      <c r="V9" s="25">
        <v>15125.2</v>
      </c>
      <c r="W9" s="25">
        <v>15125.2</v>
      </c>
      <c r="X9" s="25">
        <v>15125.2</v>
      </c>
      <c r="Y9" s="25">
        <v>15125.2</v>
      </c>
      <c r="Z9" s="25">
        <v>15125.2</v>
      </c>
      <c r="AA9" s="25">
        <v>11595.98</v>
      </c>
      <c r="AB9" s="25"/>
      <c r="AC9" s="25"/>
      <c r="AD9" s="25"/>
      <c r="AE9" s="25">
        <v>15125.2</v>
      </c>
      <c r="AF9" s="25">
        <v>15125.2</v>
      </c>
      <c r="AG9" s="25">
        <v>15125.2</v>
      </c>
      <c r="AH9" s="25">
        <v>15125.2</v>
      </c>
      <c r="AI9" s="25">
        <v>15125.2</v>
      </c>
      <c r="AJ9" s="25">
        <v>15125.2</v>
      </c>
      <c r="AK9" s="25">
        <v>15125.2</v>
      </c>
      <c r="AL9" s="25">
        <v>15125.2</v>
      </c>
      <c r="AM9" s="25">
        <v>11595.98</v>
      </c>
      <c r="AN9" s="25">
        <v>0</v>
      </c>
      <c r="AO9" s="25">
        <v>0</v>
      </c>
      <c r="AP9" s="25">
        <v>0</v>
      </c>
    </row>
    <row r="10" spans="1:45" ht="16.5" x14ac:dyDescent="0.15">
      <c r="A10" s="9">
        <v>8</v>
      </c>
      <c r="B10" s="9" t="s">
        <v>34</v>
      </c>
      <c r="C10" s="17" t="s">
        <v>65</v>
      </c>
      <c r="D10" s="15" t="s">
        <v>66</v>
      </c>
      <c r="E10" s="9" t="s">
        <v>67</v>
      </c>
      <c r="F10" s="16" t="s">
        <v>57</v>
      </c>
      <c r="G10" s="16" t="s">
        <v>38</v>
      </c>
      <c r="H10" s="16" t="s">
        <v>68</v>
      </c>
      <c r="I10" s="9" t="s">
        <v>40</v>
      </c>
      <c r="J10" s="9" t="s">
        <v>41</v>
      </c>
      <c r="K10" s="9">
        <v>504.91</v>
      </c>
      <c r="L10" s="20">
        <v>42917</v>
      </c>
      <c r="M10" s="20">
        <v>44012</v>
      </c>
      <c r="N10" s="20">
        <v>44012</v>
      </c>
      <c r="O10" s="21"/>
      <c r="P10" s="20">
        <v>43282</v>
      </c>
      <c r="Q10" s="20">
        <v>43646</v>
      </c>
      <c r="R10" s="24">
        <v>107</v>
      </c>
      <c r="S10" s="25">
        <v>54025.37</v>
      </c>
      <c r="T10" s="25">
        <v>54025.37</v>
      </c>
      <c r="U10" s="25">
        <v>54025.37</v>
      </c>
      <c r="V10" s="25">
        <v>54025.37</v>
      </c>
      <c r="W10" s="25">
        <v>54025.37</v>
      </c>
      <c r="X10" s="25">
        <v>54025.37</v>
      </c>
      <c r="Y10" s="25">
        <v>57807.145900000003</v>
      </c>
      <c r="Z10" s="25">
        <v>57807.145900000003</v>
      </c>
      <c r="AA10" s="25">
        <v>57807.145900000003</v>
      </c>
      <c r="AB10" s="25">
        <v>57807.145900000003</v>
      </c>
      <c r="AC10" s="25">
        <v>57807.145900000003</v>
      </c>
      <c r="AD10" s="25">
        <v>57807.145900000003</v>
      </c>
      <c r="AE10" s="25">
        <v>54025.37</v>
      </c>
      <c r="AF10" s="25">
        <v>54025.37</v>
      </c>
      <c r="AG10" s="25">
        <v>54025.37</v>
      </c>
      <c r="AH10" s="25">
        <v>54025.37</v>
      </c>
      <c r="AI10" s="25">
        <v>54025.37</v>
      </c>
      <c r="AJ10" s="25">
        <v>54025.37</v>
      </c>
      <c r="AK10" s="25">
        <v>57807.145900000003</v>
      </c>
      <c r="AL10" s="25">
        <v>57807.145900000003</v>
      </c>
      <c r="AM10" s="25">
        <v>57807.145900000003</v>
      </c>
      <c r="AN10" s="25">
        <v>57807.145900000003</v>
      </c>
      <c r="AO10" s="25">
        <v>57807.145900000003</v>
      </c>
      <c r="AP10" s="25">
        <v>57807.145900000003</v>
      </c>
      <c r="AR10">
        <f>AH10*12</f>
        <v>648304.44000000006</v>
      </c>
      <c r="AS10" s="47">
        <f t="shared" ref="AS10:AS11" si="0">AR10/365/K10</f>
        <v>3.5178082191780824</v>
      </c>
    </row>
    <row r="11" spans="1:45" ht="16.5" x14ac:dyDescent="0.15">
      <c r="A11" s="9">
        <v>9</v>
      </c>
      <c r="B11" s="9" t="s">
        <v>34</v>
      </c>
      <c r="C11" s="15" t="s">
        <v>69</v>
      </c>
      <c r="D11" s="15" t="s">
        <v>70</v>
      </c>
      <c r="E11" s="9">
        <v>2019</v>
      </c>
      <c r="F11" s="16" t="s">
        <v>57</v>
      </c>
      <c r="G11" s="16" t="s">
        <v>38</v>
      </c>
      <c r="H11" s="16" t="s">
        <v>71</v>
      </c>
      <c r="I11" s="9" t="s">
        <v>40</v>
      </c>
      <c r="J11" s="9" t="s">
        <v>41</v>
      </c>
      <c r="K11" s="9">
        <v>201.18</v>
      </c>
      <c r="L11" s="20">
        <v>43102</v>
      </c>
      <c r="M11" s="20">
        <v>44135</v>
      </c>
      <c r="N11" s="20">
        <v>44135</v>
      </c>
      <c r="O11" s="21">
        <f>R11*K11*12</f>
        <v>568293.26400000008</v>
      </c>
      <c r="P11" s="20">
        <v>43467</v>
      </c>
      <c r="Q11" s="20">
        <v>43831</v>
      </c>
      <c r="R11" s="24">
        <v>235.4</v>
      </c>
      <c r="S11" s="25">
        <v>47357.771999999997</v>
      </c>
      <c r="T11" s="25">
        <v>47357.771999999997</v>
      </c>
      <c r="U11" s="25">
        <v>47357.771999999997</v>
      </c>
      <c r="V11" s="25">
        <v>47357.771999999997</v>
      </c>
      <c r="W11" s="25">
        <v>47357.771999999997</v>
      </c>
      <c r="X11" s="25">
        <v>47357.771999999997</v>
      </c>
      <c r="Y11" s="25">
        <v>47357.771999999997</v>
      </c>
      <c r="Z11" s="25">
        <v>47357.771999999997</v>
      </c>
      <c r="AA11" s="25">
        <v>47357.771999999997</v>
      </c>
      <c r="AB11" s="25">
        <v>47357.771999999997</v>
      </c>
      <c r="AC11" s="25">
        <v>47357.771999999997</v>
      </c>
      <c r="AD11" s="25">
        <v>47357.771999999997</v>
      </c>
      <c r="AE11" s="25">
        <v>47357.771999999997</v>
      </c>
      <c r="AF11" s="25">
        <v>47357.771999999997</v>
      </c>
      <c r="AG11" s="25">
        <v>47357.771999999997</v>
      </c>
      <c r="AH11" s="25">
        <v>47357.771999999997</v>
      </c>
      <c r="AI11" s="25">
        <v>47357.771999999997</v>
      </c>
      <c r="AJ11" s="25">
        <v>47357.771999999997</v>
      </c>
      <c r="AK11" s="25">
        <v>47357.771999999997</v>
      </c>
      <c r="AL11" s="25">
        <v>47357.771999999997</v>
      </c>
      <c r="AM11" s="25">
        <v>47357.771999999997</v>
      </c>
      <c r="AN11" s="25">
        <v>47357.771999999997</v>
      </c>
      <c r="AO11" s="25">
        <v>47357.771999999997</v>
      </c>
      <c r="AP11" s="25">
        <v>47357.771999999997</v>
      </c>
      <c r="AR11">
        <f>AH11*12</f>
        <v>568293.26399999997</v>
      </c>
      <c r="AS11" s="47">
        <f t="shared" si="0"/>
        <v>7.7391780821917795</v>
      </c>
    </row>
    <row r="12" spans="1:45" ht="16.5" hidden="1" x14ac:dyDescent="0.15">
      <c r="A12" s="9">
        <v>10</v>
      </c>
      <c r="B12" s="9" t="s">
        <v>34</v>
      </c>
      <c r="C12" s="15" t="s">
        <v>72</v>
      </c>
      <c r="D12" s="15" t="s">
        <v>73</v>
      </c>
      <c r="E12" s="9">
        <v>1017</v>
      </c>
      <c r="F12" s="16" t="s">
        <v>57</v>
      </c>
      <c r="G12" s="16" t="s">
        <v>38</v>
      </c>
      <c r="H12" s="16" t="s">
        <v>74</v>
      </c>
      <c r="I12" s="9" t="s">
        <v>40</v>
      </c>
      <c r="J12" s="9" t="s">
        <v>53</v>
      </c>
      <c r="K12" s="9">
        <v>189.58</v>
      </c>
      <c r="L12" s="20">
        <v>42637</v>
      </c>
      <c r="M12" s="20">
        <v>44462</v>
      </c>
      <c r="N12" s="20">
        <v>44462</v>
      </c>
      <c r="O12" s="21"/>
      <c r="P12" s="20">
        <v>43367</v>
      </c>
      <c r="Q12" s="20">
        <v>43731</v>
      </c>
      <c r="R12" s="26">
        <v>194.63</v>
      </c>
      <c r="S12" s="25">
        <v>36897.96</v>
      </c>
      <c r="T12" s="25">
        <v>36897.96</v>
      </c>
      <c r="U12" s="25">
        <v>36897.96</v>
      </c>
      <c r="V12" s="25">
        <v>36897.96</v>
      </c>
      <c r="W12" s="25">
        <v>36897.96</v>
      </c>
      <c r="X12" s="25">
        <v>36897.96</v>
      </c>
      <c r="Y12" s="25">
        <v>36897.96</v>
      </c>
      <c r="Z12" s="25">
        <v>36897.96</v>
      </c>
      <c r="AA12" s="25">
        <v>37931.29</v>
      </c>
      <c r="AB12" s="25">
        <v>41326.54</v>
      </c>
      <c r="AC12" s="25">
        <v>41326.54</v>
      </c>
      <c r="AD12" s="25">
        <v>41326.54</v>
      </c>
      <c r="AE12" s="25">
        <v>36897.96</v>
      </c>
      <c r="AF12" s="25">
        <v>36897.96</v>
      </c>
      <c r="AG12" s="25">
        <v>36897.96</v>
      </c>
      <c r="AH12" s="25">
        <v>36897.96</v>
      </c>
      <c r="AI12" s="25">
        <v>36897.96</v>
      </c>
      <c r="AJ12" s="25">
        <v>36897.96</v>
      </c>
      <c r="AK12" s="25">
        <v>36897.96</v>
      </c>
      <c r="AL12" s="25">
        <v>36897.96</v>
      </c>
      <c r="AM12" s="25">
        <v>37931.29</v>
      </c>
      <c r="AN12" s="25">
        <v>41326.54</v>
      </c>
      <c r="AO12" s="25">
        <v>41326.54</v>
      </c>
      <c r="AP12" s="25">
        <v>41326.54</v>
      </c>
    </row>
    <row r="13" spans="1:45" ht="16.5" hidden="1" x14ac:dyDescent="0.15">
      <c r="A13" s="9">
        <v>11</v>
      </c>
      <c r="B13" s="9" t="s">
        <v>42</v>
      </c>
      <c r="C13" s="15" t="s">
        <v>75</v>
      </c>
      <c r="D13" s="15" t="s">
        <v>76</v>
      </c>
      <c r="E13" s="9" t="s">
        <v>77</v>
      </c>
      <c r="F13" s="9" t="s">
        <v>37</v>
      </c>
      <c r="G13" s="16" t="s">
        <v>38</v>
      </c>
      <c r="H13" s="16" t="s">
        <v>74</v>
      </c>
      <c r="I13" s="9" t="s">
        <v>40</v>
      </c>
      <c r="J13" s="9" t="s">
        <v>53</v>
      </c>
      <c r="K13" s="9">
        <v>130.19999999999999</v>
      </c>
      <c r="L13" s="20">
        <v>42637</v>
      </c>
      <c r="M13" s="20">
        <v>43639</v>
      </c>
      <c r="N13" s="20">
        <v>43639</v>
      </c>
      <c r="O13" s="21"/>
      <c r="P13" s="20">
        <v>43367</v>
      </c>
      <c r="Q13" s="20">
        <v>43639</v>
      </c>
      <c r="R13" s="24">
        <v>297.67</v>
      </c>
      <c r="S13" s="25">
        <v>38756.629999999997</v>
      </c>
      <c r="T13" s="25">
        <v>38756.629999999997</v>
      </c>
      <c r="U13" s="25">
        <v>38756.629999999997</v>
      </c>
      <c r="V13" s="25">
        <v>38756.629999999997</v>
      </c>
      <c r="W13" s="25">
        <v>38756.629999999997</v>
      </c>
      <c r="X13" s="25">
        <v>29713.42</v>
      </c>
      <c r="Y13" s="25"/>
      <c r="Z13" s="25"/>
      <c r="AA13" s="25"/>
      <c r="AB13" s="25"/>
      <c r="AC13" s="25"/>
      <c r="AD13" s="25"/>
      <c r="AE13" s="25">
        <v>38756.629999999997</v>
      </c>
      <c r="AF13" s="25">
        <v>38756.629999999997</v>
      </c>
      <c r="AG13" s="25">
        <v>38756.629999999997</v>
      </c>
      <c r="AH13" s="25">
        <v>38756.629999999997</v>
      </c>
      <c r="AI13" s="25">
        <v>38756.629999999997</v>
      </c>
      <c r="AJ13" s="25">
        <v>29713.42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</row>
    <row r="14" spans="1:45" ht="16.5" x14ac:dyDescent="0.15">
      <c r="A14" s="9">
        <v>12</v>
      </c>
      <c r="B14" s="16" t="s">
        <v>42</v>
      </c>
      <c r="C14" s="15" t="s">
        <v>78</v>
      </c>
      <c r="D14" s="17" t="s">
        <v>79</v>
      </c>
      <c r="E14" s="9" t="s">
        <v>80</v>
      </c>
      <c r="F14" s="9" t="s">
        <v>37</v>
      </c>
      <c r="G14" s="16" t="s">
        <v>38</v>
      </c>
      <c r="H14" s="9" t="s">
        <v>39</v>
      </c>
      <c r="I14" s="9" t="s">
        <v>40</v>
      </c>
      <c r="J14" s="9" t="s">
        <v>41</v>
      </c>
      <c r="K14" s="9">
        <v>63.1</v>
      </c>
      <c r="L14" s="20">
        <v>42637</v>
      </c>
      <c r="M14" s="20">
        <v>43639</v>
      </c>
      <c r="N14" s="20">
        <v>43639</v>
      </c>
      <c r="O14" s="21"/>
      <c r="P14" s="20">
        <v>43367</v>
      </c>
      <c r="Q14" s="20">
        <v>43639</v>
      </c>
      <c r="R14" s="24">
        <v>309.12</v>
      </c>
      <c r="S14" s="25">
        <v>19505.47</v>
      </c>
      <c r="T14" s="25">
        <v>19505.47</v>
      </c>
      <c r="U14" s="25">
        <v>19505.47</v>
      </c>
      <c r="V14" s="25">
        <v>19505.47</v>
      </c>
      <c r="W14" s="25">
        <v>19505.47</v>
      </c>
      <c r="X14" s="25">
        <v>14954.2</v>
      </c>
      <c r="Y14" s="25"/>
      <c r="Z14" s="25"/>
      <c r="AA14" s="25"/>
      <c r="AB14" s="25"/>
      <c r="AC14" s="25"/>
      <c r="AD14" s="25"/>
      <c r="AE14" s="25">
        <v>19505.47</v>
      </c>
      <c r="AF14" s="25">
        <v>19505.47</v>
      </c>
      <c r="AG14" s="25">
        <v>19505.47</v>
      </c>
      <c r="AH14" s="25">
        <v>19505.47</v>
      </c>
      <c r="AI14" s="25">
        <v>19505.47</v>
      </c>
      <c r="AJ14" s="25">
        <v>14954.2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R14">
        <f>AH14*12</f>
        <v>234065.64</v>
      </c>
      <c r="AS14" s="47">
        <f>AR14/365/K14</f>
        <v>10.16284827301739</v>
      </c>
    </row>
    <row r="15" spans="1:45" ht="16.5" hidden="1" x14ac:dyDescent="0.15">
      <c r="A15" s="9">
        <v>13</v>
      </c>
      <c r="B15" s="9" t="s">
        <v>42</v>
      </c>
      <c r="C15" s="15" t="s">
        <v>81</v>
      </c>
      <c r="D15" s="15" t="s">
        <v>82</v>
      </c>
      <c r="E15" s="9" t="s">
        <v>83</v>
      </c>
      <c r="F15" s="9" t="s">
        <v>37</v>
      </c>
      <c r="G15" s="16" t="s">
        <v>38</v>
      </c>
      <c r="H15" s="9" t="s">
        <v>39</v>
      </c>
      <c r="I15" s="9" t="s">
        <v>40</v>
      </c>
      <c r="J15" s="9" t="s">
        <v>53</v>
      </c>
      <c r="K15" s="9">
        <v>234.47</v>
      </c>
      <c r="L15" s="20">
        <v>42637</v>
      </c>
      <c r="M15" s="20">
        <v>43639</v>
      </c>
      <c r="N15" s="20">
        <v>43639</v>
      </c>
      <c r="O15" s="21"/>
      <c r="P15" s="20">
        <v>43367</v>
      </c>
      <c r="Q15" s="20">
        <v>43639</v>
      </c>
      <c r="R15" s="24">
        <v>234.7</v>
      </c>
      <c r="S15" s="25">
        <v>55030.11</v>
      </c>
      <c r="T15" s="25">
        <v>55030.11</v>
      </c>
      <c r="U15" s="25">
        <v>55030.11</v>
      </c>
      <c r="V15" s="25">
        <v>55030.11</v>
      </c>
      <c r="W15" s="25">
        <v>55030.11</v>
      </c>
      <c r="X15" s="25">
        <v>42189.75</v>
      </c>
      <c r="Y15" s="25"/>
      <c r="Z15" s="25"/>
      <c r="AA15" s="25"/>
      <c r="AB15" s="25"/>
      <c r="AC15" s="25"/>
      <c r="AD15" s="25"/>
      <c r="AE15" s="25">
        <v>55030.11</v>
      </c>
      <c r="AF15" s="25">
        <v>55030.11</v>
      </c>
      <c r="AG15" s="25">
        <v>55030.11</v>
      </c>
      <c r="AH15" s="25">
        <v>55030.11</v>
      </c>
      <c r="AI15" s="25">
        <v>55030.11</v>
      </c>
      <c r="AJ15" s="25">
        <v>42189.75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</row>
    <row r="16" spans="1:45" ht="16.5" x14ac:dyDescent="0.15">
      <c r="A16" s="9">
        <v>14</v>
      </c>
      <c r="B16" s="9" t="s">
        <v>42</v>
      </c>
      <c r="C16" s="15" t="s">
        <v>84</v>
      </c>
      <c r="D16" s="15" t="s">
        <v>85</v>
      </c>
      <c r="E16" s="9" t="s">
        <v>86</v>
      </c>
      <c r="F16" s="9" t="s">
        <v>37</v>
      </c>
      <c r="G16" s="9" t="s">
        <v>87</v>
      </c>
      <c r="H16" s="9" t="s">
        <v>39</v>
      </c>
      <c r="I16" s="9" t="s">
        <v>40</v>
      </c>
      <c r="J16" s="9" t="s">
        <v>41</v>
      </c>
      <c r="K16" s="9">
        <v>143.55000000000001</v>
      </c>
      <c r="L16" s="20">
        <v>42637</v>
      </c>
      <c r="M16" s="20">
        <v>43639</v>
      </c>
      <c r="N16" s="20">
        <v>43639</v>
      </c>
      <c r="O16" s="21"/>
      <c r="P16" s="20">
        <v>43367</v>
      </c>
      <c r="Q16" s="20">
        <v>43639</v>
      </c>
      <c r="R16" s="24">
        <v>257.60000000000002</v>
      </c>
      <c r="S16" s="25">
        <v>36978.480000000003</v>
      </c>
      <c r="T16" s="25">
        <v>36978.480000000003</v>
      </c>
      <c r="U16" s="25">
        <v>36978.480000000003</v>
      </c>
      <c r="V16" s="25">
        <v>36978.480000000003</v>
      </c>
      <c r="W16" s="25">
        <v>36978.480000000003</v>
      </c>
      <c r="X16" s="25">
        <v>28350.17</v>
      </c>
      <c r="Y16" s="25"/>
      <c r="Z16" s="25"/>
      <c r="AA16" s="25"/>
      <c r="AB16" s="25"/>
      <c r="AC16" s="25"/>
      <c r="AD16" s="25"/>
      <c r="AE16" s="25">
        <v>36978.480000000003</v>
      </c>
      <c r="AF16" s="25">
        <v>36978.480000000003</v>
      </c>
      <c r="AG16" s="25">
        <v>36978.480000000003</v>
      </c>
      <c r="AH16" s="25">
        <v>36978.480000000003</v>
      </c>
      <c r="AI16" s="25">
        <v>36978.480000000003</v>
      </c>
      <c r="AJ16" s="25">
        <v>28350.17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R16">
        <f>AH16*12</f>
        <v>443741.76</v>
      </c>
      <c r="AS16" s="47">
        <f t="shared" ref="AS16:AS17" si="1">AR16/365/K16</f>
        <v>8.469041095890411</v>
      </c>
    </row>
    <row r="17" spans="1:45" ht="16.5" x14ac:dyDescent="0.15">
      <c r="A17" s="9">
        <v>15</v>
      </c>
      <c r="B17" s="9" t="s">
        <v>42</v>
      </c>
      <c r="C17" s="15" t="s">
        <v>88</v>
      </c>
      <c r="D17" s="15" t="s">
        <v>89</v>
      </c>
      <c r="E17" s="9" t="s">
        <v>90</v>
      </c>
      <c r="F17" s="9" t="s">
        <v>37</v>
      </c>
      <c r="G17" s="9" t="s">
        <v>87</v>
      </c>
      <c r="H17" s="9" t="s">
        <v>58</v>
      </c>
      <c r="I17" s="9" t="s">
        <v>40</v>
      </c>
      <c r="J17" s="9" t="s">
        <v>41</v>
      </c>
      <c r="K17" s="9">
        <v>107.99</v>
      </c>
      <c r="L17" s="20">
        <v>42637</v>
      </c>
      <c r="M17" s="20">
        <v>43639</v>
      </c>
      <c r="N17" s="20">
        <v>43639</v>
      </c>
      <c r="O17" s="21"/>
      <c r="P17" s="20">
        <v>43367</v>
      </c>
      <c r="Q17" s="20">
        <v>43639</v>
      </c>
      <c r="R17" s="24">
        <v>280.500046</v>
      </c>
      <c r="S17" s="25">
        <v>30291.200000000001</v>
      </c>
      <c r="T17" s="25">
        <v>30291.200000000001</v>
      </c>
      <c r="U17" s="25">
        <v>30291.200000000001</v>
      </c>
      <c r="V17" s="25">
        <v>30291.200000000001</v>
      </c>
      <c r="W17" s="25">
        <v>30291.200000000001</v>
      </c>
      <c r="X17" s="25">
        <v>23223.25</v>
      </c>
      <c r="Y17" s="25"/>
      <c r="Z17" s="25"/>
      <c r="AA17" s="25"/>
      <c r="AB17" s="25"/>
      <c r="AC17" s="25"/>
      <c r="AD17" s="25"/>
      <c r="AE17" s="25">
        <v>30291.200000000001</v>
      </c>
      <c r="AF17" s="25">
        <v>30291.200000000001</v>
      </c>
      <c r="AG17" s="25">
        <v>30291.200000000001</v>
      </c>
      <c r="AH17" s="25">
        <v>30291.200000000001</v>
      </c>
      <c r="AI17" s="25">
        <v>30291.200000000001</v>
      </c>
      <c r="AJ17" s="25">
        <v>23223.25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R17">
        <f>AH17*12</f>
        <v>363494.40000000002</v>
      </c>
      <c r="AS17" s="47">
        <f t="shared" si="1"/>
        <v>9.2219193304301399</v>
      </c>
    </row>
    <row r="18" spans="1:45" ht="16.5" hidden="1" x14ac:dyDescent="0.15">
      <c r="A18" s="9">
        <v>16</v>
      </c>
      <c r="B18" s="9" t="s">
        <v>34</v>
      </c>
      <c r="C18" s="15" t="s">
        <v>91</v>
      </c>
      <c r="D18" s="15" t="s">
        <v>92</v>
      </c>
      <c r="E18" s="9" t="s">
        <v>93</v>
      </c>
      <c r="F18" s="9" t="s">
        <v>37</v>
      </c>
      <c r="G18" s="9" t="s">
        <v>87</v>
      </c>
      <c r="H18" s="9" t="s">
        <v>46</v>
      </c>
      <c r="I18" s="9" t="s">
        <v>40</v>
      </c>
      <c r="J18" s="9" t="s">
        <v>64</v>
      </c>
      <c r="K18" s="9">
        <v>234.56</v>
      </c>
      <c r="L18" s="20">
        <v>43080</v>
      </c>
      <c r="M18" s="20">
        <v>44309</v>
      </c>
      <c r="N18" s="20">
        <v>44309</v>
      </c>
      <c r="O18" s="21"/>
      <c r="P18" s="20">
        <v>43367</v>
      </c>
      <c r="Q18" s="20">
        <v>43731</v>
      </c>
      <c r="R18" s="24">
        <v>198.44999100000001</v>
      </c>
      <c r="S18" s="25">
        <v>46548.43</v>
      </c>
      <c r="T18" s="25">
        <v>46548.43</v>
      </c>
      <c r="U18" s="25">
        <v>46548.43</v>
      </c>
      <c r="V18" s="25">
        <v>46548.43</v>
      </c>
      <c r="W18" s="25">
        <v>46548.43</v>
      </c>
      <c r="X18" s="25">
        <v>46548.43</v>
      </c>
      <c r="Y18" s="25">
        <v>46548.43</v>
      </c>
      <c r="Z18" s="25">
        <v>46548.43</v>
      </c>
      <c r="AA18" s="25">
        <v>47091.360000000001</v>
      </c>
      <c r="AB18" s="25">
        <v>48875.27</v>
      </c>
      <c r="AC18" s="25">
        <v>48875.27</v>
      </c>
      <c r="AD18" s="25">
        <v>48875.27</v>
      </c>
      <c r="AE18" s="25">
        <v>46548.43</v>
      </c>
      <c r="AF18" s="25">
        <v>46548.43</v>
      </c>
      <c r="AG18" s="25">
        <v>46548.43</v>
      </c>
      <c r="AH18" s="25">
        <v>46548.43</v>
      </c>
      <c r="AI18" s="25">
        <v>46548.43</v>
      </c>
      <c r="AJ18" s="25">
        <v>46548.43</v>
      </c>
      <c r="AK18" s="25">
        <v>46548.43</v>
      </c>
      <c r="AL18" s="25">
        <v>46548.43</v>
      </c>
      <c r="AM18" s="25">
        <v>47091.360000000001</v>
      </c>
      <c r="AN18" s="25">
        <v>48875.27</v>
      </c>
      <c r="AO18" s="25">
        <v>48875.27</v>
      </c>
      <c r="AP18" s="25">
        <v>48875.27</v>
      </c>
    </row>
    <row r="19" spans="1:45" ht="16.5" hidden="1" x14ac:dyDescent="0.15">
      <c r="A19" s="9">
        <v>17</v>
      </c>
      <c r="B19" s="9" t="s">
        <v>34</v>
      </c>
      <c r="C19" s="15" t="s">
        <v>94</v>
      </c>
      <c r="D19" s="17" t="s">
        <v>95</v>
      </c>
      <c r="E19" s="9" t="s">
        <v>96</v>
      </c>
      <c r="F19" s="9" t="s">
        <v>37</v>
      </c>
      <c r="G19" s="9" t="s">
        <v>87</v>
      </c>
      <c r="H19" s="9" t="s">
        <v>46</v>
      </c>
      <c r="I19" s="9" t="s">
        <v>40</v>
      </c>
      <c r="J19" s="9" t="s">
        <v>64</v>
      </c>
      <c r="K19" s="9">
        <v>224.4</v>
      </c>
      <c r="L19" s="20">
        <v>42637</v>
      </c>
      <c r="M19" s="20">
        <v>44309</v>
      </c>
      <c r="N19" s="20">
        <v>44309</v>
      </c>
      <c r="O19" s="21"/>
      <c r="P19" s="20">
        <v>43367</v>
      </c>
      <c r="Q19" s="20">
        <v>43731</v>
      </c>
      <c r="R19" s="24">
        <v>198.45</v>
      </c>
      <c r="S19" s="25">
        <v>44532.18</v>
      </c>
      <c r="T19" s="25">
        <v>44532.18</v>
      </c>
      <c r="U19" s="25">
        <v>44532.18</v>
      </c>
      <c r="V19" s="25">
        <v>44532.18</v>
      </c>
      <c r="W19" s="25">
        <v>44532.18</v>
      </c>
      <c r="X19" s="25">
        <v>44532.18</v>
      </c>
      <c r="Y19" s="25">
        <v>44532.18</v>
      </c>
      <c r="Z19" s="25">
        <v>44532.18</v>
      </c>
      <c r="AA19" s="25">
        <v>45051.59</v>
      </c>
      <c r="AB19" s="25">
        <v>46758.23</v>
      </c>
      <c r="AC19" s="25">
        <v>46758.23</v>
      </c>
      <c r="AD19" s="25">
        <v>46758.23</v>
      </c>
      <c r="AE19" s="25">
        <v>44532.18</v>
      </c>
      <c r="AF19" s="25">
        <v>44532.18</v>
      </c>
      <c r="AG19" s="25">
        <v>44532.18</v>
      </c>
      <c r="AH19" s="25">
        <v>44532.18</v>
      </c>
      <c r="AI19" s="25">
        <v>44532.18</v>
      </c>
      <c r="AJ19" s="25">
        <v>44532.18</v>
      </c>
      <c r="AK19" s="25">
        <v>44532.18</v>
      </c>
      <c r="AL19" s="25">
        <v>44532.18</v>
      </c>
      <c r="AM19" s="25">
        <v>45051.59</v>
      </c>
      <c r="AN19" s="25">
        <v>46758.23</v>
      </c>
      <c r="AO19" s="25">
        <v>46758.23</v>
      </c>
      <c r="AP19" s="25">
        <v>46758.23</v>
      </c>
    </row>
    <row r="20" spans="1:45" ht="16.5" x14ac:dyDescent="0.15">
      <c r="A20" s="9">
        <v>18</v>
      </c>
      <c r="B20" s="9" t="s">
        <v>34</v>
      </c>
      <c r="C20" s="15" t="s">
        <v>97</v>
      </c>
      <c r="D20" s="15" t="s">
        <v>98</v>
      </c>
      <c r="E20" s="9">
        <v>2060</v>
      </c>
      <c r="F20" s="9" t="s">
        <v>37</v>
      </c>
      <c r="G20" s="9" t="s">
        <v>87</v>
      </c>
      <c r="H20" s="9" t="s">
        <v>58</v>
      </c>
      <c r="I20" s="9" t="s">
        <v>40</v>
      </c>
      <c r="J20" s="9" t="s">
        <v>41</v>
      </c>
      <c r="K20" s="9">
        <v>163.86</v>
      </c>
      <c r="L20" s="20">
        <v>43525</v>
      </c>
      <c r="M20" s="20">
        <v>44620</v>
      </c>
      <c r="N20" s="20">
        <v>44620</v>
      </c>
      <c r="O20" s="20"/>
      <c r="P20" s="20">
        <v>43525</v>
      </c>
      <c r="Q20" s="20">
        <v>43889</v>
      </c>
      <c r="R20" s="24">
        <v>280</v>
      </c>
      <c r="S20" s="25"/>
      <c r="T20" s="25"/>
      <c r="U20" s="25">
        <v>45880.800000000003</v>
      </c>
      <c r="V20" s="25">
        <v>45880.800000000003</v>
      </c>
      <c r="W20" s="25">
        <v>45880.800000000003</v>
      </c>
      <c r="X20" s="25">
        <v>45880.800000000003</v>
      </c>
      <c r="Y20" s="25">
        <v>45880.800000000003</v>
      </c>
      <c r="Z20" s="25">
        <v>45880.800000000003</v>
      </c>
      <c r="AA20" s="25">
        <v>45880.800000000003</v>
      </c>
      <c r="AB20" s="25">
        <v>45880.800000000003</v>
      </c>
      <c r="AC20" s="25">
        <v>45880.800000000003</v>
      </c>
      <c r="AD20" s="25">
        <v>45880.800000000003</v>
      </c>
      <c r="AE20" s="25">
        <v>0</v>
      </c>
      <c r="AF20" s="25">
        <v>0</v>
      </c>
      <c r="AG20" s="25">
        <v>45880.800000000003</v>
      </c>
      <c r="AH20" s="25">
        <v>45880.800000000003</v>
      </c>
      <c r="AI20" s="25">
        <v>45880.800000000003</v>
      </c>
      <c r="AJ20" s="25">
        <v>45880.800000000003</v>
      </c>
      <c r="AK20" s="25">
        <v>45880.800000000003</v>
      </c>
      <c r="AL20" s="25">
        <v>45880.800000000003</v>
      </c>
      <c r="AM20" s="25">
        <v>45880.800000000003</v>
      </c>
      <c r="AN20" s="25">
        <v>45880.800000000003</v>
      </c>
      <c r="AO20" s="25">
        <v>45880.800000000003</v>
      </c>
      <c r="AP20" s="25">
        <v>45880.800000000003</v>
      </c>
      <c r="AR20">
        <f>AH20*12</f>
        <v>550569.60000000009</v>
      </c>
      <c r="AS20" s="47">
        <f>AR20/365/K20</f>
        <v>9.2054794520547958</v>
      </c>
    </row>
    <row r="21" spans="1:45" ht="16.5" hidden="1" x14ac:dyDescent="0.15">
      <c r="A21" s="9">
        <v>19</v>
      </c>
      <c r="B21" s="9" t="s">
        <v>34</v>
      </c>
      <c r="C21" s="15" t="s">
        <v>99</v>
      </c>
      <c r="D21" s="15" t="s">
        <v>100</v>
      </c>
      <c r="E21" s="9">
        <v>1001</v>
      </c>
      <c r="F21" s="9" t="s">
        <v>37</v>
      </c>
      <c r="G21" s="9" t="s">
        <v>101</v>
      </c>
      <c r="H21" s="9" t="s">
        <v>46</v>
      </c>
      <c r="I21" s="9" t="s">
        <v>102</v>
      </c>
      <c r="J21" s="9" t="s">
        <v>53</v>
      </c>
      <c r="K21" s="9">
        <v>229.35</v>
      </c>
      <c r="L21" s="20">
        <v>43450</v>
      </c>
      <c r="M21" s="20">
        <v>46288</v>
      </c>
      <c r="N21" s="20">
        <v>46288</v>
      </c>
      <c r="O21" s="21">
        <f>R21*K21</f>
        <v>32109</v>
      </c>
      <c r="P21" s="20">
        <v>43450</v>
      </c>
      <c r="Q21" s="20">
        <v>43731</v>
      </c>
      <c r="R21" s="24">
        <v>140</v>
      </c>
      <c r="S21" s="25">
        <v>38553.68</v>
      </c>
      <c r="T21" s="25">
        <v>41965.08</v>
      </c>
      <c r="U21" s="25">
        <v>38069.910000000003</v>
      </c>
      <c r="V21" s="25">
        <v>42113.9</v>
      </c>
      <c r="W21" s="25">
        <v>47063.32</v>
      </c>
      <c r="X21" s="25"/>
      <c r="Y21" s="25"/>
      <c r="Z21" s="25"/>
      <c r="AA21" s="25"/>
      <c r="AB21" s="25"/>
      <c r="AC21" s="25"/>
      <c r="AD21" s="25"/>
      <c r="AE21" s="25">
        <v>38553.68</v>
      </c>
      <c r="AF21" s="25">
        <v>41965.08</v>
      </c>
      <c r="AG21" s="25">
        <v>38069.910000000003</v>
      </c>
      <c r="AH21" s="25">
        <v>42113.9</v>
      </c>
      <c r="AI21" s="25">
        <v>47063.32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</row>
    <row r="22" spans="1:45" ht="16.5" hidden="1" x14ac:dyDescent="0.15">
      <c r="A22" s="9">
        <v>20</v>
      </c>
      <c r="B22" s="9" t="s">
        <v>42</v>
      </c>
      <c r="C22" s="15" t="s">
        <v>103</v>
      </c>
      <c r="D22" s="15" t="s">
        <v>104</v>
      </c>
      <c r="E22" s="9" t="s">
        <v>105</v>
      </c>
      <c r="F22" s="9" t="s">
        <v>37</v>
      </c>
      <c r="G22" s="9" t="s">
        <v>87</v>
      </c>
      <c r="H22" s="9" t="s">
        <v>58</v>
      </c>
      <c r="I22" s="9" t="s">
        <v>40</v>
      </c>
      <c r="J22" s="9" t="s">
        <v>53</v>
      </c>
      <c r="K22" s="9">
        <v>365.11</v>
      </c>
      <c r="L22" s="20">
        <v>42637</v>
      </c>
      <c r="M22" s="20">
        <v>43639</v>
      </c>
      <c r="N22" s="20">
        <v>43639</v>
      </c>
      <c r="O22" s="21"/>
      <c r="P22" s="20">
        <v>43367</v>
      </c>
      <c r="Q22" s="20">
        <v>43639</v>
      </c>
      <c r="R22" s="24">
        <v>251.87798100000001</v>
      </c>
      <c r="S22" s="25">
        <v>91963.17</v>
      </c>
      <c r="T22" s="25">
        <v>91963.17</v>
      </c>
      <c r="U22" s="25">
        <v>91963.17</v>
      </c>
      <c r="V22" s="25">
        <v>91963.17</v>
      </c>
      <c r="W22" s="25">
        <v>91963.17</v>
      </c>
      <c r="X22" s="25">
        <v>70505.100000000006</v>
      </c>
      <c r="Y22" s="25"/>
      <c r="Z22" s="25"/>
      <c r="AA22" s="25"/>
      <c r="AB22" s="25"/>
      <c r="AC22" s="25"/>
      <c r="AD22" s="25"/>
      <c r="AE22" s="25">
        <v>91963.17</v>
      </c>
      <c r="AF22" s="25">
        <v>91963.17</v>
      </c>
      <c r="AG22" s="25">
        <v>91963.17</v>
      </c>
      <c r="AH22" s="25">
        <v>91963.17</v>
      </c>
      <c r="AI22" s="25">
        <v>91963.17</v>
      </c>
      <c r="AJ22" s="25">
        <v>70505.100000000006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</row>
    <row r="23" spans="1:45" ht="16.5" x14ac:dyDescent="0.15">
      <c r="A23" s="9">
        <v>21</v>
      </c>
      <c r="B23" s="9" t="s">
        <v>42</v>
      </c>
      <c r="C23" s="15" t="s">
        <v>106</v>
      </c>
      <c r="D23" s="15" t="s">
        <v>107</v>
      </c>
      <c r="E23" s="9" t="s">
        <v>108</v>
      </c>
      <c r="F23" s="9" t="s">
        <v>37</v>
      </c>
      <c r="G23" s="9" t="s">
        <v>87</v>
      </c>
      <c r="H23" s="9" t="s">
        <v>39</v>
      </c>
      <c r="I23" s="9" t="s">
        <v>40</v>
      </c>
      <c r="J23" s="9" t="s">
        <v>41</v>
      </c>
      <c r="K23" s="9">
        <v>82.08</v>
      </c>
      <c r="L23" s="20">
        <v>42874</v>
      </c>
      <c r="M23" s="20">
        <v>43639</v>
      </c>
      <c r="N23" s="20">
        <v>43639</v>
      </c>
      <c r="O23" s="21"/>
      <c r="P23" s="20">
        <v>43604</v>
      </c>
      <c r="Q23" s="20">
        <v>43639</v>
      </c>
      <c r="R23" s="24">
        <v>251.88</v>
      </c>
      <c r="S23" s="25">
        <v>19321.63</v>
      </c>
      <c r="T23" s="25">
        <v>19321.63</v>
      </c>
      <c r="U23" s="25">
        <v>19321.63</v>
      </c>
      <c r="V23" s="25">
        <v>19321.63</v>
      </c>
      <c r="W23" s="25">
        <v>19907.791506666701</v>
      </c>
      <c r="X23" s="25">
        <v>15850.3</v>
      </c>
      <c r="Y23" s="25"/>
      <c r="Z23" s="25"/>
      <c r="AA23" s="25"/>
      <c r="AB23" s="25"/>
      <c r="AC23" s="25"/>
      <c r="AD23" s="25"/>
      <c r="AE23" s="25">
        <v>19321.63</v>
      </c>
      <c r="AF23" s="25">
        <v>19321.63</v>
      </c>
      <c r="AG23" s="25">
        <v>19321.63</v>
      </c>
      <c r="AH23" s="25">
        <v>19321.63</v>
      </c>
      <c r="AI23" s="25">
        <v>19907.791506666701</v>
      </c>
      <c r="AJ23" s="25">
        <v>15850.3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R23">
        <f>AH23*12</f>
        <v>231859.56</v>
      </c>
      <c r="AS23" s="47">
        <f t="shared" ref="AS23:AS24" si="2">AR23/365/K23</f>
        <v>7.7391772811022994</v>
      </c>
    </row>
    <row r="24" spans="1:45" ht="16.5" x14ac:dyDescent="0.15">
      <c r="A24" s="9">
        <v>22</v>
      </c>
      <c r="B24" s="16" t="s">
        <v>42</v>
      </c>
      <c r="C24" s="15" t="s">
        <v>109</v>
      </c>
      <c r="D24" s="17" t="s">
        <v>110</v>
      </c>
      <c r="E24" s="9" t="s">
        <v>111</v>
      </c>
      <c r="F24" s="9" t="s">
        <v>37</v>
      </c>
      <c r="G24" s="9" t="s">
        <v>87</v>
      </c>
      <c r="H24" s="9" t="s">
        <v>39</v>
      </c>
      <c r="I24" s="22" t="s">
        <v>102</v>
      </c>
      <c r="J24" s="9" t="s">
        <v>41</v>
      </c>
      <c r="K24" s="9">
        <v>129.02000000000001</v>
      </c>
      <c r="L24" s="20">
        <v>42795</v>
      </c>
      <c r="M24" s="20">
        <v>43639</v>
      </c>
      <c r="N24" s="20">
        <v>43585</v>
      </c>
      <c r="O24" s="21"/>
      <c r="P24" s="20">
        <v>43525</v>
      </c>
      <c r="Q24" s="20">
        <v>43639</v>
      </c>
      <c r="R24" s="24">
        <v>269.05</v>
      </c>
      <c r="S24" s="25">
        <v>34712.83</v>
      </c>
      <c r="T24" s="25">
        <v>34712.83</v>
      </c>
      <c r="U24" s="25">
        <v>34712.83</v>
      </c>
      <c r="V24" s="25">
        <v>34712.83</v>
      </c>
      <c r="W24" s="25"/>
      <c r="X24" s="25"/>
      <c r="Y24" s="25"/>
      <c r="Z24" s="25"/>
      <c r="AA24" s="25"/>
      <c r="AB24" s="25"/>
      <c r="AC24" s="25"/>
      <c r="AD24" s="25"/>
      <c r="AE24" s="25">
        <v>34712.83</v>
      </c>
      <c r="AF24" s="25">
        <v>34712.83</v>
      </c>
      <c r="AG24" s="25">
        <v>34712.83</v>
      </c>
      <c r="AH24" s="25">
        <v>34712.83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R24">
        <f>AH24*12</f>
        <v>416553.96</v>
      </c>
      <c r="AS24" s="47">
        <f t="shared" si="2"/>
        <v>8.8454791972360667</v>
      </c>
    </row>
    <row r="25" spans="1:45" ht="16.5" hidden="1" x14ac:dyDescent="0.15">
      <c r="A25" s="9">
        <v>23</v>
      </c>
      <c r="B25" s="9" t="s">
        <v>34</v>
      </c>
      <c r="C25" s="15" t="s">
        <v>112</v>
      </c>
      <c r="D25" s="15" t="s">
        <v>113</v>
      </c>
      <c r="E25" s="9" t="s">
        <v>114</v>
      </c>
      <c r="F25" s="9" t="s">
        <v>37</v>
      </c>
      <c r="G25" s="9" t="s">
        <v>115</v>
      </c>
      <c r="H25" s="9" t="s">
        <v>39</v>
      </c>
      <c r="I25" s="9" t="s">
        <v>102</v>
      </c>
      <c r="J25" s="9" t="s">
        <v>41</v>
      </c>
      <c r="K25" s="9">
        <v>325.27999999999997</v>
      </c>
      <c r="L25" s="20">
        <v>42637</v>
      </c>
      <c r="M25" s="20">
        <v>45558</v>
      </c>
      <c r="N25" s="20">
        <v>45558</v>
      </c>
      <c r="O25" s="21"/>
      <c r="P25" s="20"/>
      <c r="Q25" s="20"/>
      <c r="R25" s="24"/>
      <c r="S25" s="25">
        <v>29082.400000000001</v>
      </c>
      <c r="T25" s="25">
        <v>31232.23</v>
      </c>
      <c r="U25" s="25">
        <v>34272.35</v>
      </c>
      <c r="V25" s="25">
        <v>27209.15</v>
      </c>
      <c r="W25" s="25">
        <v>32006.91</v>
      </c>
      <c r="X25" s="25"/>
      <c r="Y25" s="25"/>
      <c r="Z25" s="25"/>
      <c r="AA25" s="25"/>
      <c r="AB25" s="25"/>
      <c r="AC25" s="25"/>
      <c r="AD25" s="25"/>
      <c r="AE25" s="25">
        <v>29082.400000000001</v>
      </c>
      <c r="AF25" s="25">
        <v>31232.23</v>
      </c>
      <c r="AG25" s="25">
        <v>34272.35</v>
      </c>
      <c r="AH25" s="25">
        <v>27209.15</v>
      </c>
      <c r="AI25" s="25">
        <v>32006.91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</row>
    <row r="26" spans="1:45" ht="16.5" hidden="1" x14ac:dyDescent="0.15">
      <c r="A26" s="9">
        <v>24</v>
      </c>
      <c r="B26" s="16" t="s">
        <v>42</v>
      </c>
      <c r="C26" s="15" t="s">
        <v>116</v>
      </c>
      <c r="D26" s="15" t="s">
        <v>117</v>
      </c>
      <c r="E26" s="9" t="s">
        <v>118</v>
      </c>
      <c r="F26" s="9" t="s">
        <v>37</v>
      </c>
      <c r="G26" s="9" t="s">
        <v>87</v>
      </c>
      <c r="H26" s="9" t="s">
        <v>46</v>
      </c>
      <c r="I26" s="9" t="s">
        <v>40</v>
      </c>
      <c r="J26" s="9" t="s">
        <v>47</v>
      </c>
      <c r="K26" s="9">
        <v>32.68</v>
      </c>
      <c r="L26" s="20">
        <v>42907</v>
      </c>
      <c r="M26" s="20">
        <v>43636</v>
      </c>
      <c r="N26" s="20">
        <v>43636</v>
      </c>
      <c r="O26" s="21"/>
      <c r="P26" s="20">
        <v>43272</v>
      </c>
      <c r="Q26" s="20">
        <v>43636</v>
      </c>
      <c r="R26" s="24">
        <v>367.5</v>
      </c>
      <c r="S26" s="25">
        <v>12009.9</v>
      </c>
      <c r="T26" s="25">
        <v>12009.9</v>
      </c>
      <c r="U26" s="25">
        <v>12009.9</v>
      </c>
      <c r="V26" s="25">
        <v>12009.9</v>
      </c>
      <c r="W26" s="25">
        <v>12009.9</v>
      </c>
      <c r="X26" s="25">
        <v>8006.6</v>
      </c>
      <c r="Y26" s="25"/>
      <c r="Z26" s="25"/>
      <c r="AA26" s="25"/>
      <c r="AB26" s="25"/>
      <c r="AC26" s="25"/>
      <c r="AD26" s="25"/>
      <c r="AE26" s="25">
        <v>12009.9</v>
      </c>
      <c r="AF26" s="25">
        <v>12009.9</v>
      </c>
      <c r="AG26" s="25">
        <v>12009.9</v>
      </c>
      <c r="AH26" s="25">
        <v>12009.9</v>
      </c>
      <c r="AI26" s="25">
        <v>12009.9</v>
      </c>
      <c r="AJ26" s="25">
        <v>8006.6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</row>
    <row r="27" spans="1:45" ht="16.5" hidden="1" x14ac:dyDescent="0.15">
      <c r="A27" s="9">
        <v>25</v>
      </c>
      <c r="B27" s="9" t="s">
        <v>34</v>
      </c>
      <c r="C27" s="15" t="s">
        <v>119</v>
      </c>
      <c r="D27" s="15" t="s">
        <v>120</v>
      </c>
      <c r="E27" s="9" t="s">
        <v>121</v>
      </c>
      <c r="F27" s="9" t="s">
        <v>37</v>
      </c>
      <c r="G27" s="9" t="s">
        <v>87</v>
      </c>
      <c r="H27" s="9" t="s">
        <v>122</v>
      </c>
      <c r="I27" s="9" t="s">
        <v>40</v>
      </c>
      <c r="J27" s="9" t="s">
        <v>53</v>
      </c>
      <c r="K27" s="9">
        <v>637.46</v>
      </c>
      <c r="L27" s="20">
        <v>43106</v>
      </c>
      <c r="M27" s="20">
        <v>44309</v>
      </c>
      <c r="N27" s="20">
        <v>44309</v>
      </c>
      <c r="O27" s="21">
        <f>R27*K27*12</f>
        <v>860265.01919999998</v>
      </c>
      <c r="P27" s="20">
        <v>43471</v>
      </c>
      <c r="Q27" s="20">
        <v>43835</v>
      </c>
      <c r="R27" s="24">
        <v>112.46</v>
      </c>
      <c r="S27" s="25">
        <v>71233.584923174596</v>
      </c>
      <c r="T27" s="25">
        <v>71688.751600000003</v>
      </c>
      <c r="U27" s="25">
        <v>71688.751600000003</v>
      </c>
      <c r="V27" s="25">
        <v>71688.751600000003</v>
      </c>
      <c r="W27" s="25">
        <v>71688.751600000003</v>
      </c>
      <c r="X27" s="25">
        <v>71688.751600000003</v>
      </c>
      <c r="Y27" s="25">
        <v>71688.751600000003</v>
      </c>
      <c r="Z27" s="25">
        <v>71688.751600000003</v>
      </c>
      <c r="AA27" s="25">
        <v>71688.751600000003</v>
      </c>
      <c r="AB27" s="25">
        <v>71688.751600000003</v>
      </c>
      <c r="AC27" s="25">
        <v>71688.751600000003</v>
      </c>
      <c r="AD27" s="25">
        <v>71688.751600000003</v>
      </c>
      <c r="AE27" s="25">
        <v>71233.584923174596</v>
      </c>
      <c r="AF27" s="25">
        <v>71688.751600000003</v>
      </c>
      <c r="AG27" s="25">
        <v>71688.751600000003</v>
      </c>
      <c r="AH27" s="25">
        <v>71688.751600000003</v>
      </c>
      <c r="AI27" s="25">
        <v>71688.751600000003</v>
      </c>
      <c r="AJ27" s="25">
        <v>71688.751600000003</v>
      </c>
      <c r="AK27" s="25">
        <v>71688.751600000003</v>
      </c>
      <c r="AL27" s="25">
        <v>71688.751600000003</v>
      </c>
      <c r="AM27" s="25">
        <v>71688.751600000003</v>
      </c>
      <c r="AN27" s="25">
        <v>71688.751600000003</v>
      </c>
      <c r="AO27" s="25">
        <v>71688.751600000003</v>
      </c>
      <c r="AP27" s="25">
        <v>71688.751600000003</v>
      </c>
    </row>
    <row r="28" spans="1:45" ht="16.5" x14ac:dyDescent="0.15">
      <c r="A28" s="9">
        <v>26</v>
      </c>
      <c r="B28" s="9" t="s">
        <v>42</v>
      </c>
      <c r="C28" s="15" t="s">
        <v>123</v>
      </c>
      <c r="D28" s="15" t="s">
        <v>124</v>
      </c>
      <c r="E28" s="9" t="s">
        <v>125</v>
      </c>
      <c r="F28" s="9" t="s">
        <v>37</v>
      </c>
      <c r="G28" s="9" t="s">
        <v>87</v>
      </c>
      <c r="H28" s="9" t="s">
        <v>39</v>
      </c>
      <c r="I28" s="9" t="s">
        <v>40</v>
      </c>
      <c r="J28" s="9" t="s">
        <v>41</v>
      </c>
      <c r="K28" s="9">
        <v>231.39</v>
      </c>
      <c r="L28" s="20">
        <v>42637</v>
      </c>
      <c r="M28" s="20">
        <v>43639</v>
      </c>
      <c r="N28" s="20">
        <v>43639</v>
      </c>
      <c r="O28" s="21"/>
      <c r="P28" s="20">
        <v>43367</v>
      </c>
      <c r="Q28" s="20">
        <v>43639</v>
      </c>
      <c r="R28" s="24">
        <v>211.81001699999999</v>
      </c>
      <c r="S28" s="25">
        <v>49010.720000000001</v>
      </c>
      <c r="T28" s="25">
        <v>49010.720000000001</v>
      </c>
      <c r="U28" s="25">
        <v>49010.720000000001</v>
      </c>
      <c r="V28" s="25">
        <v>49010.720000000001</v>
      </c>
      <c r="W28" s="25">
        <v>49010.720000000001</v>
      </c>
      <c r="X28" s="25">
        <v>37574.89</v>
      </c>
      <c r="Y28" s="25"/>
      <c r="Z28" s="25"/>
      <c r="AA28" s="25"/>
      <c r="AB28" s="25"/>
      <c r="AC28" s="25"/>
      <c r="AD28" s="25"/>
      <c r="AE28" s="25">
        <v>49010.720000000001</v>
      </c>
      <c r="AF28" s="25">
        <v>49010.720000000001</v>
      </c>
      <c r="AG28" s="25">
        <v>49010.720000000001</v>
      </c>
      <c r="AH28" s="25">
        <v>49010.720000000001</v>
      </c>
      <c r="AI28" s="25">
        <v>49010.720000000001</v>
      </c>
      <c r="AJ28" s="25">
        <v>37574.89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R28">
        <f>AH28*12</f>
        <v>588128.64</v>
      </c>
      <c r="AS28" s="47">
        <f>AR28/365/K28</f>
        <v>6.9636170208987149</v>
      </c>
    </row>
    <row r="29" spans="1:45" ht="16.5" hidden="1" x14ac:dyDescent="0.15">
      <c r="A29" s="9">
        <v>27</v>
      </c>
      <c r="B29" s="9" t="s">
        <v>34</v>
      </c>
      <c r="C29" s="15" t="s">
        <v>126</v>
      </c>
      <c r="D29" s="17" t="s">
        <v>127</v>
      </c>
      <c r="E29" s="9" t="s">
        <v>128</v>
      </c>
      <c r="F29" s="16" t="s">
        <v>57</v>
      </c>
      <c r="G29" s="9" t="s">
        <v>87</v>
      </c>
      <c r="H29" s="9" t="s">
        <v>46</v>
      </c>
      <c r="I29" s="9" t="s">
        <v>40</v>
      </c>
      <c r="J29" s="9" t="s">
        <v>47</v>
      </c>
      <c r="K29" s="9">
        <v>35.130000000000003</v>
      </c>
      <c r="L29" s="20">
        <v>42917</v>
      </c>
      <c r="M29" s="20">
        <v>43646</v>
      </c>
      <c r="N29" s="20">
        <v>43646</v>
      </c>
      <c r="O29" s="21"/>
      <c r="P29" s="20">
        <v>43282</v>
      </c>
      <c r="Q29" s="20">
        <v>43646</v>
      </c>
      <c r="R29" s="24">
        <v>367.50014199999998</v>
      </c>
      <c r="S29" s="25">
        <v>12910.279988460001</v>
      </c>
      <c r="T29" s="25">
        <v>12910.279988460001</v>
      </c>
      <c r="U29" s="25">
        <v>12910.279988460001</v>
      </c>
      <c r="V29" s="25">
        <v>12910.279988460001</v>
      </c>
      <c r="W29" s="25">
        <v>12910.279988460001</v>
      </c>
      <c r="X29" s="25">
        <v>12910.279988460001</v>
      </c>
      <c r="Y29" s="25"/>
      <c r="Z29" s="25"/>
      <c r="AA29" s="25"/>
      <c r="AB29" s="25"/>
      <c r="AC29" s="25"/>
      <c r="AD29" s="25"/>
      <c r="AE29" s="25">
        <v>12910.279988460001</v>
      </c>
      <c r="AF29" s="25">
        <v>12910.279988460001</v>
      </c>
      <c r="AG29" s="25">
        <v>12910.279988460001</v>
      </c>
      <c r="AH29" s="25">
        <v>12910.279988460001</v>
      </c>
      <c r="AI29" s="25">
        <v>12910.279988460001</v>
      </c>
      <c r="AJ29" s="25">
        <v>12910.279988460001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</row>
    <row r="30" spans="1:45" ht="16.5" hidden="1" x14ac:dyDescent="0.15">
      <c r="A30" s="9">
        <v>28</v>
      </c>
      <c r="B30" s="9" t="s">
        <v>34</v>
      </c>
      <c r="C30" s="15" t="s">
        <v>129</v>
      </c>
      <c r="D30" s="15" t="s">
        <v>130</v>
      </c>
      <c r="E30" s="9" t="s">
        <v>131</v>
      </c>
      <c r="F30" s="9" t="s">
        <v>37</v>
      </c>
      <c r="G30" s="9" t="s">
        <v>87</v>
      </c>
      <c r="H30" s="16" t="s">
        <v>132</v>
      </c>
      <c r="I30" s="22" t="s">
        <v>102</v>
      </c>
      <c r="J30" s="9" t="s">
        <v>64</v>
      </c>
      <c r="K30" s="9">
        <v>41.74</v>
      </c>
      <c r="L30" s="20">
        <v>43525</v>
      </c>
      <c r="M30" s="20">
        <v>44255</v>
      </c>
      <c r="N30" s="20">
        <v>44255</v>
      </c>
      <c r="O30" s="20"/>
      <c r="P30" s="20">
        <v>43525</v>
      </c>
      <c r="Q30" s="20">
        <v>43889</v>
      </c>
      <c r="R30" s="24">
        <v>245</v>
      </c>
      <c r="S30" s="25"/>
      <c r="T30" s="25"/>
      <c r="U30" s="25">
        <v>10226.299999999999</v>
      </c>
      <c r="V30" s="25">
        <v>10226.299999999999</v>
      </c>
      <c r="W30" s="25">
        <v>10226.299999999999</v>
      </c>
      <c r="X30" s="25">
        <v>10226.299999999999</v>
      </c>
      <c r="Y30" s="25">
        <v>10226.299999999999</v>
      </c>
      <c r="Z30" s="25">
        <v>10226.299999999999</v>
      </c>
      <c r="AA30" s="25">
        <v>10226.299999999999</v>
      </c>
      <c r="AB30" s="25">
        <v>10226.299999999999</v>
      </c>
      <c r="AC30" s="25">
        <v>10226.299999999999</v>
      </c>
      <c r="AD30" s="25">
        <v>10226.299999999999</v>
      </c>
      <c r="AE30" s="25">
        <v>0</v>
      </c>
      <c r="AF30" s="25">
        <v>0</v>
      </c>
      <c r="AG30" s="25">
        <v>10226.299999999999</v>
      </c>
      <c r="AH30" s="25">
        <v>10226.299999999999</v>
      </c>
      <c r="AI30" s="25">
        <v>10226.299999999999</v>
      </c>
      <c r="AJ30" s="25">
        <v>10226.299999999999</v>
      </c>
      <c r="AK30" s="25">
        <v>10226.299999999999</v>
      </c>
      <c r="AL30" s="25">
        <v>10226.299999999999</v>
      </c>
      <c r="AM30" s="25">
        <v>10226.299999999999</v>
      </c>
      <c r="AN30" s="25">
        <v>10226.299999999999</v>
      </c>
      <c r="AO30" s="25">
        <v>10226.299999999999</v>
      </c>
      <c r="AP30" s="25">
        <v>10226.299999999999</v>
      </c>
    </row>
    <row r="31" spans="1:45" ht="16.5" hidden="1" x14ac:dyDescent="0.15">
      <c r="A31" s="9">
        <v>29</v>
      </c>
      <c r="B31" s="9" t="s">
        <v>34</v>
      </c>
      <c r="C31" s="15" t="s">
        <v>133</v>
      </c>
      <c r="D31" s="15" t="s">
        <v>134</v>
      </c>
      <c r="E31" s="9" t="s">
        <v>135</v>
      </c>
      <c r="F31" s="9" t="s">
        <v>37</v>
      </c>
      <c r="G31" s="9" t="s">
        <v>87</v>
      </c>
      <c r="H31" s="9" t="s">
        <v>46</v>
      </c>
      <c r="I31" s="9" t="s">
        <v>40</v>
      </c>
      <c r="J31" s="9" t="s">
        <v>64</v>
      </c>
      <c r="K31" s="9">
        <v>114.31</v>
      </c>
      <c r="L31" s="20">
        <v>43525</v>
      </c>
      <c r="M31" s="20">
        <v>44255</v>
      </c>
      <c r="N31" s="20">
        <v>44255</v>
      </c>
      <c r="O31" s="20"/>
      <c r="P31" s="20">
        <v>43525</v>
      </c>
      <c r="Q31" s="20">
        <v>43889</v>
      </c>
      <c r="R31" s="24">
        <v>235</v>
      </c>
      <c r="S31" s="25"/>
      <c r="T31" s="25"/>
      <c r="U31" s="25">
        <v>26862.85</v>
      </c>
      <c r="V31" s="25">
        <v>26862.85</v>
      </c>
      <c r="W31" s="25">
        <v>26862.85</v>
      </c>
      <c r="X31" s="25">
        <v>26862.85</v>
      </c>
      <c r="Y31" s="25">
        <v>26862.85</v>
      </c>
      <c r="Z31" s="25">
        <v>26862.85</v>
      </c>
      <c r="AA31" s="25">
        <v>26862.85</v>
      </c>
      <c r="AB31" s="25">
        <v>26862.85</v>
      </c>
      <c r="AC31" s="25">
        <v>26862.85</v>
      </c>
      <c r="AD31" s="25">
        <v>26862.85</v>
      </c>
      <c r="AE31" s="25">
        <v>0</v>
      </c>
      <c r="AF31" s="25">
        <v>0</v>
      </c>
      <c r="AG31" s="25">
        <v>26862.85</v>
      </c>
      <c r="AH31" s="25">
        <v>26862.85</v>
      </c>
      <c r="AI31" s="25">
        <v>26862.85</v>
      </c>
      <c r="AJ31" s="25">
        <v>26862.85</v>
      </c>
      <c r="AK31" s="25">
        <v>26862.85</v>
      </c>
      <c r="AL31" s="25">
        <v>26862.85</v>
      </c>
      <c r="AM31" s="25">
        <v>26862.85</v>
      </c>
      <c r="AN31" s="25">
        <v>26862.85</v>
      </c>
      <c r="AO31" s="25">
        <v>26862.85</v>
      </c>
      <c r="AP31" s="25">
        <v>26862.85</v>
      </c>
    </row>
    <row r="32" spans="1:45" ht="16.5" x14ac:dyDescent="0.15">
      <c r="A32" s="9">
        <v>30</v>
      </c>
      <c r="B32" s="9" t="s">
        <v>42</v>
      </c>
      <c r="C32" s="15" t="s">
        <v>136</v>
      </c>
      <c r="D32" s="15" t="s">
        <v>137</v>
      </c>
      <c r="E32" s="9" t="s">
        <v>138</v>
      </c>
      <c r="F32" s="9" t="s">
        <v>37</v>
      </c>
      <c r="G32" s="9" t="s">
        <v>87</v>
      </c>
      <c r="H32" s="9" t="s">
        <v>39</v>
      </c>
      <c r="I32" s="9" t="s">
        <v>40</v>
      </c>
      <c r="J32" s="9" t="s">
        <v>41</v>
      </c>
      <c r="K32" s="9">
        <v>211.74</v>
      </c>
      <c r="L32" s="20">
        <v>42637</v>
      </c>
      <c r="M32" s="20">
        <v>43639</v>
      </c>
      <c r="N32" s="20">
        <v>43639</v>
      </c>
      <c r="O32" s="21"/>
      <c r="P32" s="20">
        <v>43367</v>
      </c>
      <c r="Q32" s="20">
        <v>43639</v>
      </c>
      <c r="R32" s="24">
        <v>200.360017</v>
      </c>
      <c r="S32" s="25">
        <v>42424.23</v>
      </c>
      <c r="T32" s="25">
        <v>42424.23</v>
      </c>
      <c r="U32" s="25">
        <v>42424.23</v>
      </c>
      <c r="V32" s="25">
        <v>42424.23</v>
      </c>
      <c r="W32" s="25">
        <v>42424.23</v>
      </c>
      <c r="X32" s="25">
        <v>32525.24</v>
      </c>
      <c r="Y32" s="25"/>
      <c r="Z32" s="25"/>
      <c r="AA32" s="25"/>
      <c r="AB32" s="25"/>
      <c r="AC32" s="25"/>
      <c r="AD32" s="25"/>
      <c r="AE32" s="25">
        <v>42424.23</v>
      </c>
      <c r="AF32" s="25">
        <v>42424.23</v>
      </c>
      <c r="AG32" s="25">
        <v>42424.23</v>
      </c>
      <c r="AH32" s="25">
        <v>42424.23</v>
      </c>
      <c r="AI32" s="25">
        <v>42424.23</v>
      </c>
      <c r="AJ32" s="25">
        <v>32525.24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R32">
        <f>AH32*12</f>
        <v>509090.76</v>
      </c>
      <c r="AS32" s="47">
        <f>AR32/365/K32</f>
        <v>6.5871786411611026</v>
      </c>
    </row>
    <row r="33" spans="1:45" ht="16.5" hidden="1" x14ac:dyDescent="0.15">
      <c r="A33" s="9">
        <v>31</v>
      </c>
      <c r="B33" s="9" t="s">
        <v>42</v>
      </c>
      <c r="C33" s="15" t="s">
        <v>139</v>
      </c>
      <c r="D33" s="17" t="s">
        <v>140</v>
      </c>
      <c r="E33" s="9" t="s">
        <v>141</v>
      </c>
      <c r="F33" s="9" t="s">
        <v>37</v>
      </c>
      <c r="G33" s="9" t="s">
        <v>87</v>
      </c>
      <c r="H33" s="9" t="s">
        <v>46</v>
      </c>
      <c r="I33" s="9" t="s">
        <v>40</v>
      </c>
      <c r="J33" s="9" t="s">
        <v>47</v>
      </c>
      <c r="K33" s="9">
        <v>13.53</v>
      </c>
      <c r="L33" s="20">
        <v>42917</v>
      </c>
      <c r="M33" s="20">
        <v>43639</v>
      </c>
      <c r="N33" s="20">
        <v>43639</v>
      </c>
      <c r="O33" s="21"/>
      <c r="P33" s="20">
        <v>43282</v>
      </c>
      <c r="Q33" s="20">
        <v>43639</v>
      </c>
      <c r="R33" s="24">
        <v>420</v>
      </c>
      <c r="S33" s="25">
        <v>5682.6</v>
      </c>
      <c r="T33" s="25">
        <v>5682.6</v>
      </c>
      <c r="U33" s="25">
        <v>5682.6</v>
      </c>
      <c r="V33" s="25">
        <v>5682.6</v>
      </c>
      <c r="W33" s="25">
        <v>5682.6</v>
      </c>
      <c r="X33" s="25">
        <v>4356.66</v>
      </c>
      <c r="Y33" s="25"/>
      <c r="Z33" s="25"/>
      <c r="AA33" s="25"/>
      <c r="AB33" s="25"/>
      <c r="AC33" s="25"/>
      <c r="AD33" s="25"/>
      <c r="AE33" s="25">
        <v>5682.6</v>
      </c>
      <c r="AF33" s="25">
        <v>5682.6</v>
      </c>
      <c r="AG33" s="25">
        <v>5682.6</v>
      </c>
      <c r="AH33" s="25">
        <v>5682.6</v>
      </c>
      <c r="AI33" s="25">
        <v>5682.6</v>
      </c>
      <c r="AJ33" s="25">
        <v>4356.66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</row>
    <row r="34" spans="1:45" ht="16.5" hidden="1" x14ac:dyDescent="0.15">
      <c r="A34" s="9">
        <v>32</v>
      </c>
      <c r="B34" s="9" t="s">
        <v>34</v>
      </c>
      <c r="C34" s="15" t="s">
        <v>142</v>
      </c>
      <c r="D34" s="15" t="s">
        <v>143</v>
      </c>
      <c r="E34" s="9" t="s">
        <v>144</v>
      </c>
      <c r="F34" s="9" t="s">
        <v>37</v>
      </c>
      <c r="G34" s="9" t="s">
        <v>87</v>
      </c>
      <c r="H34" s="9" t="s">
        <v>46</v>
      </c>
      <c r="I34" s="9" t="s">
        <v>102</v>
      </c>
      <c r="J34" s="9" t="s">
        <v>64</v>
      </c>
      <c r="K34" s="9">
        <v>229.83</v>
      </c>
      <c r="L34" s="20">
        <v>42637</v>
      </c>
      <c r="M34" s="20">
        <v>44309</v>
      </c>
      <c r="N34" s="20">
        <v>44309</v>
      </c>
      <c r="O34" s="21"/>
      <c r="P34" s="20">
        <v>43367</v>
      </c>
      <c r="Q34" s="20">
        <v>43731</v>
      </c>
      <c r="R34" s="24">
        <v>198.449984</v>
      </c>
      <c r="S34" s="25">
        <v>45609.760000000002</v>
      </c>
      <c r="T34" s="25">
        <v>45609.760000000002</v>
      </c>
      <c r="U34" s="25">
        <v>45609.760000000002</v>
      </c>
      <c r="V34" s="25">
        <v>45609.760000000002</v>
      </c>
      <c r="W34" s="25">
        <v>45609.760000000002</v>
      </c>
      <c r="X34" s="25">
        <v>45609.760000000002</v>
      </c>
      <c r="Y34" s="25">
        <v>45609.760000000002</v>
      </c>
      <c r="Z34" s="25">
        <v>45609.760000000002</v>
      </c>
      <c r="AA34" s="25">
        <v>46141.74</v>
      </c>
      <c r="AB34" s="25">
        <v>47889.68</v>
      </c>
      <c r="AC34" s="25">
        <v>47889.68</v>
      </c>
      <c r="AD34" s="25">
        <v>47889.68</v>
      </c>
      <c r="AE34" s="25">
        <v>45609.760000000002</v>
      </c>
      <c r="AF34" s="25">
        <v>45609.760000000002</v>
      </c>
      <c r="AG34" s="25">
        <v>45609.760000000002</v>
      </c>
      <c r="AH34" s="25">
        <v>45609.760000000002</v>
      </c>
      <c r="AI34" s="25">
        <v>45609.760000000002</v>
      </c>
      <c r="AJ34" s="25">
        <v>45609.760000000002</v>
      </c>
      <c r="AK34" s="25">
        <v>45609.760000000002</v>
      </c>
      <c r="AL34" s="25">
        <v>45609.760000000002</v>
      </c>
      <c r="AM34" s="25">
        <v>46141.74</v>
      </c>
      <c r="AN34" s="25">
        <v>47889.68</v>
      </c>
      <c r="AO34" s="25">
        <v>47889.68</v>
      </c>
      <c r="AP34" s="25">
        <v>47889.68</v>
      </c>
    </row>
    <row r="35" spans="1:45" ht="16.5" hidden="1" x14ac:dyDescent="0.15">
      <c r="A35" s="9">
        <v>33</v>
      </c>
      <c r="B35" s="9" t="s">
        <v>34</v>
      </c>
      <c r="C35" s="15" t="s">
        <v>145</v>
      </c>
      <c r="D35" s="15" t="s">
        <v>146</v>
      </c>
      <c r="E35" s="9" t="s">
        <v>147</v>
      </c>
      <c r="F35" s="9" t="s">
        <v>37</v>
      </c>
      <c r="G35" s="9" t="s">
        <v>87</v>
      </c>
      <c r="H35" s="9" t="s">
        <v>46</v>
      </c>
      <c r="I35" s="9" t="s">
        <v>40</v>
      </c>
      <c r="J35" s="9" t="s">
        <v>64</v>
      </c>
      <c r="K35" s="9">
        <v>962.8</v>
      </c>
      <c r="L35" s="20">
        <v>42637</v>
      </c>
      <c r="M35" s="20">
        <v>45558</v>
      </c>
      <c r="N35" s="20">
        <v>45558</v>
      </c>
      <c r="O35" s="21"/>
      <c r="P35" s="20">
        <v>43367</v>
      </c>
      <c r="Q35" s="20">
        <v>43731</v>
      </c>
      <c r="R35" s="24">
        <v>77.174999999999997</v>
      </c>
      <c r="S35" s="25">
        <v>74304.09</v>
      </c>
      <c r="T35" s="25">
        <v>74304.09</v>
      </c>
      <c r="U35" s="25">
        <v>74304.09</v>
      </c>
      <c r="V35" s="25">
        <v>74304.09</v>
      </c>
      <c r="W35" s="25">
        <v>74304.09</v>
      </c>
      <c r="X35" s="25">
        <v>74304.09</v>
      </c>
      <c r="Y35" s="25">
        <v>74304.09</v>
      </c>
      <c r="Z35" s="25">
        <v>74304.09</v>
      </c>
      <c r="AA35" s="25">
        <v>75170.13</v>
      </c>
      <c r="AB35" s="25">
        <v>78015.679999999993</v>
      </c>
      <c r="AC35" s="25">
        <v>78015.679999999993</v>
      </c>
      <c r="AD35" s="25">
        <v>78015.679999999993</v>
      </c>
      <c r="AE35" s="25">
        <v>74304.09</v>
      </c>
      <c r="AF35" s="25">
        <v>74304.09</v>
      </c>
      <c r="AG35" s="25">
        <v>74304.09</v>
      </c>
      <c r="AH35" s="25">
        <v>74304.09</v>
      </c>
      <c r="AI35" s="25">
        <v>74304.09</v>
      </c>
      <c r="AJ35" s="25">
        <v>74304.09</v>
      </c>
      <c r="AK35" s="25">
        <v>74304.09</v>
      </c>
      <c r="AL35" s="25">
        <v>74304.09</v>
      </c>
      <c r="AM35" s="25">
        <v>75170.13</v>
      </c>
      <c r="AN35" s="25">
        <v>78015.679999999993</v>
      </c>
      <c r="AO35" s="25">
        <v>78015.679999999993</v>
      </c>
      <c r="AP35" s="25">
        <v>78015.679999999993</v>
      </c>
    </row>
    <row r="36" spans="1:45" ht="16.5" hidden="1" x14ac:dyDescent="0.15">
      <c r="A36" s="9">
        <v>34</v>
      </c>
      <c r="B36" s="9" t="s">
        <v>34</v>
      </c>
      <c r="C36" s="15" t="s">
        <v>148</v>
      </c>
      <c r="D36" s="15" t="s">
        <v>149</v>
      </c>
      <c r="E36" s="9" t="s">
        <v>150</v>
      </c>
      <c r="F36" s="9" t="s">
        <v>37</v>
      </c>
      <c r="G36" s="9" t="s">
        <v>87</v>
      </c>
      <c r="H36" s="9" t="s">
        <v>46</v>
      </c>
      <c r="I36" s="9" t="s">
        <v>40</v>
      </c>
      <c r="J36" s="9" t="s">
        <v>64</v>
      </c>
      <c r="K36" s="9">
        <v>319.81</v>
      </c>
      <c r="L36" s="20">
        <v>42637</v>
      </c>
      <c r="M36" s="20">
        <v>44309</v>
      </c>
      <c r="N36" s="20">
        <v>44309</v>
      </c>
      <c r="O36" s="21"/>
      <c r="P36" s="20">
        <v>43367</v>
      </c>
      <c r="Q36" s="20">
        <v>43731</v>
      </c>
      <c r="R36" s="24">
        <v>143.325005</v>
      </c>
      <c r="S36" s="25">
        <v>45836.77</v>
      </c>
      <c r="T36" s="25">
        <v>45836.77</v>
      </c>
      <c r="U36" s="25">
        <v>45836.77</v>
      </c>
      <c r="V36" s="25">
        <v>45836.77</v>
      </c>
      <c r="W36" s="25">
        <v>45836.77</v>
      </c>
      <c r="X36" s="25">
        <v>45836.77</v>
      </c>
      <c r="Y36" s="25">
        <v>45836.77</v>
      </c>
      <c r="Z36" s="25">
        <v>45836.77</v>
      </c>
      <c r="AA36" s="25">
        <v>46371.44</v>
      </c>
      <c r="AB36" s="25">
        <v>48128.21</v>
      </c>
      <c r="AC36" s="25">
        <v>48128.21</v>
      </c>
      <c r="AD36" s="25">
        <v>48128.21</v>
      </c>
      <c r="AE36" s="25">
        <v>45836.77</v>
      </c>
      <c r="AF36" s="25">
        <v>45836.77</v>
      </c>
      <c r="AG36" s="25">
        <v>45836.77</v>
      </c>
      <c r="AH36" s="25">
        <v>45836.77</v>
      </c>
      <c r="AI36" s="25">
        <v>45836.77</v>
      </c>
      <c r="AJ36" s="25">
        <v>45836.77</v>
      </c>
      <c r="AK36" s="25">
        <v>45836.77</v>
      </c>
      <c r="AL36" s="25">
        <v>45836.77</v>
      </c>
      <c r="AM36" s="25">
        <v>46371.44</v>
      </c>
      <c r="AN36" s="25">
        <v>48128.21</v>
      </c>
      <c r="AO36" s="25">
        <v>48128.21</v>
      </c>
      <c r="AP36" s="25">
        <v>48128.21</v>
      </c>
    </row>
    <row r="37" spans="1:45" ht="16.5" x14ac:dyDescent="0.15">
      <c r="A37" s="9">
        <v>35</v>
      </c>
      <c r="B37" s="9" t="s">
        <v>42</v>
      </c>
      <c r="C37" s="15" t="s">
        <v>151</v>
      </c>
      <c r="D37" s="15" t="s">
        <v>152</v>
      </c>
      <c r="E37" s="9" t="s">
        <v>153</v>
      </c>
      <c r="F37" s="9" t="s">
        <v>37</v>
      </c>
      <c r="G37" s="9" t="s">
        <v>87</v>
      </c>
      <c r="H37" s="9" t="s">
        <v>39</v>
      </c>
      <c r="I37" s="9" t="s">
        <v>40</v>
      </c>
      <c r="J37" s="9" t="s">
        <v>41</v>
      </c>
      <c r="K37" s="9">
        <v>83.31</v>
      </c>
      <c r="L37" s="20">
        <v>42637</v>
      </c>
      <c r="M37" s="20">
        <v>43639</v>
      </c>
      <c r="N37" s="20">
        <v>43639</v>
      </c>
      <c r="O37" s="21"/>
      <c r="P37" s="20">
        <v>43367</v>
      </c>
      <c r="Q37" s="20">
        <v>43639</v>
      </c>
      <c r="R37" s="24">
        <v>269.05005399999999</v>
      </c>
      <c r="S37" s="25">
        <v>22414.560000000001</v>
      </c>
      <c r="T37" s="25">
        <v>22414.560000000001</v>
      </c>
      <c r="U37" s="25">
        <v>22414.560000000001</v>
      </c>
      <c r="V37" s="25">
        <v>22414.560000000001</v>
      </c>
      <c r="W37" s="25">
        <v>22414.560000000001</v>
      </c>
      <c r="X37" s="25">
        <v>17184.5</v>
      </c>
      <c r="Y37" s="25"/>
      <c r="Z37" s="25"/>
      <c r="AA37" s="25"/>
      <c r="AB37" s="25"/>
      <c r="AC37" s="25"/>
      <c r="AD37" s="25"/>
      <c r="AE37" s="25">
        <v>22414.560000000001</v>
      </c>
      <c r="AF37" s="25">
        <v>22414.560000000001</v>
      </c>
      <c r="AG37" s="25">
        <v>22414.560000000001</v>
      </c>
      <c r="AH37" s="25">
        <v>22414.560000000001</v>
      </c>
      <c r="AI37" s="25">
        <v>22414.560000000001</v>
      </c>
      <c r="AJ37" s="25">
        <v>17184.5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R37">
        <f t="shared" ref="AR37:AR38" si="3">AH37*12</f>
        <v>268974.72000000003</v>
      </c>
      <c r="AS37" s="47">
        <f t="shared" ref="AS37:AS38" si="4">AR37/365/K37</f>
        <v>8.8454812278944956</v>
      </c>
    </row>
    <row r="38" spans="1:45" ht="16.5" x14ac:dyDescent="0.15">
      <c r="A38" s="9">
        <v>36</v>
      </c>
      <c r="B38" s="9" t="s">
        <v>42</v>
      </c>
      <c r="C38" s="15" t="s">
        <v>154</v>
      </c>
      <c r="D38" s="15" t="s">
        <v>155</v>
      </c>
      <c r="E38" s="9" t="s">
        <v>156</v>
      </c>
      <c r="F38" s="9" t="s">
        <v>37</v>
      </c>
      <c r="G38" s="9" t="s">
        <v>87</v>
      </c>
      <c r="H38" s="9" t="s">
        <v>46</v>
      </c>
      <c r="I38" s="9" t="s">
        <v>40</v>
      </c>
      <c r="J38" s="9" t="s">
        <v>41</v>
      </c>
      <c r="K38" s="9">
        <v>40.71</v>
      </c>
      <c r="L38" s="20">
        <v>42637</v>
      </c>
      <c r="M38" s="20">
        <v>43639</v>
      </c>
      <c r="N38" s="20">
        <v>43639</v>
      </c>
      <c r="O38" s="21"/>
      <c r="P38" s="20">
        <v>43367</v>
      </c>
      <c r="Q38" s="20">
        <v>43639</v>
      </c>
      <c r="R38" s="24">
        <v>354.91992099999999</v>
      </c>
      <c r="S38" s="25">
        <v>14448.79</v>
      </c>
      <c r="T38" s="25">
        <v>14448.79</v>
      </c>
      <c r="U38" s="25">
        <v>14448.79</v>
      </c>
      <c r="V38" s="25">
        <v>14448.79</v>
      </c>
      <c r="W38" s="25">
        <v>14448.79</v>
      </c>
      <c r="X38" s="25">
        <v>11077.41</v>
      </c>
      <c r="Y38" s="25"/>
      <c r="Z38" s="25"/>
      <c r="AA38" s="25"/>
      <c r="AB38" s="25"/>
      <c r="AC38" s="25"/>
      <c r="AD38" s="25"/>
      <c r="AE38" s="25">
        <v>14448.79</v>
      </c>
      <c r="AF38" s="25">
        <v>14448.79</v>
      </c>
      <c r="AG38" s="25">
        <v>14448.79</v>
      </c>
      <c r="AH38" s="25">
        <v>14448.79</v>
      </c>
      <c r="AI38" s="25">
        <v>14448.79</v>
      </c>
      <c r="AJ38" s="25">
        <v>11077.41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R38">
        <f t="shared" si="3"/>
        <v>173385.48</v>
      </c>
      <c r="AS38" s="47">
        <f t="shared" si="4"/>
        <v>11.668600155459767</v>
      </c>
    </row>
    <row r="39" spans="1:45" ht="16.5" hidden="1" x14ac:dyDescent="0.15">
      <c r="A39" s="9">
        <v>37</v>
      </c>
      <c r="B39" s="9" t="s">
        <v>34</v>
      </c>
      <c r="C39" s="15" t="s">
        <v>157</v>
      </c>
      <c r="D39" s="15" t="s">
        <v>158</v>
      </c>
      <c r="E39" s="9" t="s">
        <v>159</v>
      </c>
      <c r="F39" s="9" t="s">
        <v>37</v>
      </c>
      <c r="G39" s="9" t="s">
        <v>87</v>
      </c>
      <c r="H39" s="9" t="s">
        <v>46</v>
      </c>
      <c r="I39" s="9" t="s">
        <v>102</v>
      </c>
      <c r="J39" s="9" t="s">
        <v>64</v>
      </c>
      <c r="K39" s="9">
        <v>250.93</v>
      </c>
      <c r="L39" s="20">
        <v>42637</v>
      </c>
      <c r="M39" s="20">
        <v>44309</v>
      </c>
      <c r="N39" s="20">
        <v>44309</v>
      </c>
      <c r="O39" s="21"/>
      <c r="P39" s="20">
        <v>43367</v>
      </c>
      <c r="Q39" s="20">
        <v>43731</v>
      </c>
      <c r="R39" s="24">
        <v>198.450005</v>
      </c>
      <c r="S39" s="25">
        <v>49797.06</v>
      </c>
      <c r="T39" s="25">
        <v>49797.06</v>
      </c>
      <c r="U39" s="25">
        <v>49797.06</v>
      </c>
      <c r="V39" s="25">
        <v>49797.06</v>
      </c>
      <c r="W39" s="25">
        <v>49797.06</v>
      </c>
      <c r="X39" s="25">
        <v>49797.06</v>
      </c>
      <c r="Y39" s="25">
        <v>49797.06</v>
      </c>
      <c r="Z39" s="25">
        <v>49797.06</v>
      </c>
      <c r="AA39" s="25">
        <v>50377.88</v>
      </c>
      <c r="AB39" s="25">
        <v>52286.28</v>
      </c>
      <c r="AC39" s="25">
        <v>52286.28</v>
      </c>
      <c r="AD39" s="25">
        <v>52286.28</v>
      </c>
      <c r="AE39" s="25">
        <v>49797.06</v>
      </c>
      <c r="AF39" s="25">
        <v>49797.06</v>
      </c>
      <c r="AG39" s="25">
        <v>49797.06</v>
      </c>
      <c r="AH39" s="25">
        <v>49797.06</v>
      </c>
      <c r="AI39" s="25">
        <v>49797.06</v>
      </c>
      <c r="AJ39" s="25">
        <v>49797.06</v>
      </c>
      <c r="AK39" s="25">
        <v>49797.06</v>
      </c>
      <c r="AL39" s="25">
        <v>49797.06</v>
      </c>
      <c r="AM39" s="25">
        <v>50377.88</v>
      </c>
      <c r="AN39" s="25">
        <v>52286.28</v>
      </c>
      <c r="AO39" s="25">
        <v>52286.28</v>
      </c>
      <c r="AP39" s="25">
        <v>52286.28</v>
      </c>
    </row>
    <row r="40" spans="1:45" ht="16.5" x14ac:dyDescent="0.15">
      <c r="A40" s="9">
        <v>38</v>
      </c>
      <c r="B40" s="9" t="s">
        <v>34</v>
      </c>
      <c r="C40" s="15" t="s">
        <v>109</v>
      </c>
      <c r="D40" s="17" t="s">
        <v>160</v>
      </c>
      <c r="E40" s="9">
        <v>2033</v>
      </c>
      <c r="F40" s="9" t="s">
        <v>37</v>
      </c>
      <c r="G40" s="9" t="s">
        <v>87</v>
      </c>
      <c r="H40" s="9" t="s">
        <v>39</v>
      </c>
      <c r="I40" s="9" t="s">
        <v>40</v>
      </c>
      <c r="J40" s="9" t="s">
        <v>41</v>
      </c>
      <c r="K40" s="9">
        <v>82.83</v>
      </c>
      <c r="L40" s="20">
        <v>43556</v>
      </c>
      <c r="M40" s="20">
        <v>44651</v>
      </c>
      <c r="N40" s="20">
        <v>44651</v>
      </c>
      <c r="O40" s="20"/>
      <c r="P40" s="20">
        <v>43556</v>
      </c>
      <c r="Q40" s="20">
        <v>43921</v>
      </c>
      <c r="R40" s="24">
        <v>303</v>
      </c>
      <c r="S40" s="25"/>
      <c r="T40" s="25"/>
      <c r="U40" s="25"/>
      <c r="V40" s="25">
        <v>25097.49</v>
      </c>
      <c r="W40" s="25">
        <v>25097.49</v>
      </c>
      <c r="X40" s="25">
        <v>25097.49</v>
      </c>
      <c r="Y40" s="25">
        <v>25097.49</v>
      </c>
      <c r="Z40" s="25">
        <v>25097.49</v>
      </c>
      <c r="AA40" s="25">
        <v>25097.49</v>
      </c>
      <c r="AB40" s="25">
        <v>25097.49</v>
      </c>
      <c r="AC40" s="25">
        <v>25097.49</v>
      </c>
      <c r="AD40" s="25">
        <v>25097.49</v>
      </c>
      <c r="AE40" s="25">
        <v>0</v>
      </c>
      <c r="AF40" s="25">
        <v>0</v>
      </c>
      <c r="AG40" s="25">
        <v>0</v>
      </c>
      <c r="AH40" s="25">
        <v>25097.49</v>
      </c>
      <c r="AI40" s="25">
        <v>25097.49</v>
      </c>
      <c r="AJ40" s="25">
        <v>25097.49</v>
      </c>
      <c r="AK40" s="25">
        <v>25097.49</v>
      </c>
      <c r="AL40" s="25">
        <v>25097.49</v>
      </c>
      <c r="AM40" s="25">
        <v>25097.49</v>
      </c>
      <c r="AN40" s="25">
        <v>25097.49</v>
      </c>
      <c r="AO40" s="25">
        <v>25097.49</v>
      </c>
      <c r="AP40" s="25">
        <v>25097.49</v>
      </c>
      <c r="AR40">
        <f>AH40*12</f>
        <v>301169.88</v>
      </c>
      <c r="AS40" s="47">
        <f>AR40/365/K40</f>
        <v>9.9616438356164387</v>
      </c>
    </row>
    <row r="41" spans="1:45" ht="16.5" hidden="1" x14ac:dyDescent="0.15">
      <c r="A41" s="9">
        <v>39</v>
      </c>
      <c r="B41" s="16" t="s">
        <v>42</v>
      </c>
      <c r="C41" s="15" t="s">
        <v>161</v>
      </c>
      <c r="D41" s="15" t="s">
        <v>162</v>
      </c>
      <c r="E41" s="9" t="s">
        <v>163</v>
      </c>
      <c r="F41" s="9" t="s">
        <v>37</v>
      </c>
      <c r="G41" s="9" t="s">
        <v>87</v>
      </c>
      <c r="H41" s="9" t="s">
        <v>39</v>
      </c>
      <c r="I41" s="9" t="s">
        <v>40</v>
      </c>
      <c r="J41" s="9" t="s">
        <v>47</v>
      </c>
      <c r="K41" s="9">
        <v>57.67</v>
      </c>
      <c r="L41" s="20">
        <v>43040</v>
      </c>
      <c r="M41" s="20">
        <v>44043</v>
      </c>
      <c r="N41" s="20">
        <v>43585</v>
      </c>
      <c r="O41" s="21"/>
      <c r="P41" s="20">
        <v>43405</v>
      </c>
      <c r="Q41" s="20">
        <v>43769</v>
      </c>
      <c r="R41" s="24">
        <v>288.899947</v>
      </c>
      <c r="S41" s="25">
        <v>16660.86</v>
      </c>
      <c r="T41" s="25">
        <v>16660.86</v>
      </c>
      <c r="U41" s="25">
        <v>16660.86</v>
      </c>
      <c r="V41" s="25">
        <v>16660.86</v>
      </c>
      <c r="W41" s="25"/>
      <c r="X41" s="25"/>
      <c r="Y41" s="25"/>
      <c r="Z41" s="25"/>
      <c r="AA41" s="25"/>
      <c r="AB41" s="25"/>
      <c r="AC41" s="25"/>
      <c r="AD41" s="25"/>
      <c r="AE41" s="25">
        <v>16660.86</v>
      </c>
      <c r="AF41" s="25">
        <v>16660.86</v>
      </c>
      <c r="AG41" s="25">
        <v>16660.86</v>
      </c>
      <c r="AH41" s="25">
        <v>16660.86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</row>
    <row r="42" spans="1:45" ht="16.5" hidden="1" x14ac:dyDescent="0.15">
      <c r="A42" s="9">
        <v>40</v>
      </c>
      <c r="B42" s="9" t="s">
        <v>34</v>
      </c>
      <c r="C42" s="15" t="s">
        <v>164</v>
      </c>
      <c r="D42" s="15" t="s">
        <v>165</v>
      </c>
      <c r="E42" s="9" t="s">
        <v>166</v>
      </c>
      <c r="F42" s="9" t="s">
        <v>37</v>
      </c>
      <c r="G42" s="9" t="s">
        <v>87</v>
      </c>
      <c r="H42" s="9" t="s">
        <v>39</v>
      </c>
      <c r="I42" s="9" t="s">
        <v>40</v>
      </c>
      <c r="J42" s="9" t="s">
        <v>47</v>
      </c>
      <c r="K42" s="9">
        <v>105</v>
      </c>
      <c r="L42" s="20">
        <v>43160</v>
      </c>
      <c r="M42" s="20">
        <v>44165</v>
      </c>
      <c r="N42" s="20">
        <v>44165</v>
      </c>
      <c r="O42" s="21">
        <f>R42*K42*10</f>
        <v>168525</v>
      </c>
      <c r="P42" s="20">
        <v>43525</v>
      </c>
      <c r="Q42" s="20">
        <v>43889</v>
      </c>
      <c r="R42" s="24">
        <v>160.5</v>
      </c>
      <c r="S42" s="25"/>
      <c r="T42" s="25"/>
      <c r="U42" s="25">
        <v>16852.5</v>
      </c>
      <c r="V42" s="25">
        <v>16852.5</v>
      </c>
      <c r="W42" s="25">
        <v>16852.5</v>
      </c>
      <c r="X42" s="25">
        <v>16852.5</v>
      </c>
      <c r="Y42" s="25">
        <v>16852.5</v>
      </c>
      <c r="Z42" s="25">
        <v>16852.5</v>
      </c>
      <c r="AA42" s="25">
        <v>16852.5</v>
      </c>
      <c r="AB42" s="25">
        <v>16852.5</v>
      </c>
      <c r="AC42" s="25">
        <v>16852.5</v>
      </c>
      <c r="AD42" s="25">
        <v>16852.5</v>
      </c>
      <c r="AE42" s="25">
        <v>0</v>
      </c>
      <c r="AF42" s="25">
        <v>0</v>
      </c>
      <c r="AG42" s="25">
        <v>16852.5</v>
      </c>
      <c r="AH42" s="25">
        <v>16852.5</v>
      </c>
      <c r="AI42" s="25">
        <v>16852.5</v>
      </c>
      <c r="AJ42" s="25">
        <v>16852.5</v>
      </c>
      <c r="AK42" s="25">
        <v>16852.5</v>
      </c>
      <c r="AL42" s="25">
        <v>16852.5</v>
      </c>
      <c r="AM42" s="25">
        <v>16852.5</v>
      </c>
      <c r="AN42" s="25">
        <v>16852.5</v>
      </c>
      <c r="AO42" s="25">
        <v>16852.5</v>
      </c>
      <c r="AP42" s="25">
        <v>16852.5</v>
      </c>
    </row>
    <row r="43" spans="1:45" ht="16.5" x14ac:dyDescent="0.15">
      <c r="A43" s="9">
        <v>41</v>
      </c>
      <c r="B43" s="9" t="s">
        <v>42</v>
      </c>
      <c r="C43" s="15" t="s">
        <v>167</v>
      </c>
      <c r="D43" s="15" t="s">
        <v>168</v>
      </c>
      <c r="E43" s="9">
        <v>2075</v>
      </c>
      <c r="F43" s="16" t="s">
        <v>57</v>
      </c>
      <c r="G43" s="9" t="s">
        <v>87</v>
      </c>
      <c r="H43" s="9" t="s">
        <v>39</v>
      </c>
      <c r="I43" s="9" t="s">
        <v>40</v>
      </c>
      <c r="J43" s="9" t="s">
        <v>41</v>
      </c>
      <c r="K43" s="9">
        <v>109.02</v>
      </c>
      <c r="L43" s="20">
        <v>42637</v>
      </c>
      <c r="M43" s="20">
        <v>43639</v>
      </c>
      <c r="N43" s="20">
        <v>43639</v>
      </c>
      <c r="O43" s="21"/>
      <c r="P43" s="20">
        <v>43367</v>
      </c>
      <c r="Q43" s="20">
        <v>43639</v>
      </c>
      <c r="R43" s="24">
        <v>274.78003999999999</v>
      </c>
      <c r="S43" s="25">
        <v>29956.52</v>
      </c>
      <c r="T43" s="25">
        <v>29956.52</v>
      </c>
      <c r="U43" s="25">
        <v>29956.52</v>
      </c>
      <c r="V43" s="25">
        <v>29956.52</v>
      </c>
      <c r="W43" s="25">
        <v>29956.52</v>
      </c>
      <c r="X43" s="25">
        <v>22966.67</v>
      </c>
      <c r="Y43" s="25"/>
      <c r="Z43" s="25"/>
      <c r="AA43" s="25"/>
      <c r="AB43" s="25"/>
      <c r="AC43" s="25"/>
      <c r="AD43" s="25"/>
      <c r="AE43" s="25">
        <v>29956.52</v>
      </c>
      <c r="AF43" s="25">
        <v>29956.52</v>
      </c>
      <c r="AG43" s="25">
        <v>29956.52</v>
      </c>
      <c r="AH43" s="25">
        <v>29956.52</v>
      </c>
      <c r="AI43" s="25">
        <v>29956.52</v>
      </c>
      <c r="AJ43" s="25">
        <v>22966.67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R43">
        <f>AH43*12</f>
        <v>359478.24</v>
      </c>
      <c r="AS43" s="47">
        <f>AR43/365/K43</f>
        <v>9.0338643405885062</v>
      </c>
    </row>
    <row r="44" spans="1:45" ht="16.5" hidden="1" x14ac:dyDescent="0.15">
      <c r="A44" s="9">
        <v>42</v>
      </c>
      <c r="B44" s="9" t="s">
        <v>42</v>
      </c>
      <c r="C44" s="15" t="s">
        <v>169</v>
      </c>
      <c r="D44" s="17" t="s">
        <v>170</v>
      </c>
      <c r="E44" s="9" t="s">
        <v>171</v>
      </c>
      <c r="F44" s="9" t="s">
        <v>37</v>
      </c>
      <c r="G44" s="9" t="s">
        <v>87</v>
      </c>
      <c r="H44" s="9" t="s">
        <v>39</v>
      </c>
      <c r="I44" s="9" t="s">
        <v>40</v>
      </c>
      <c r="J44" s="9" t="s">
        <v>53</v>
      </c>
      <c r="K44" s="9">
        <v>274.81</v>
      </c>
      <c r="L44" s="20">
        <v>42637</v>
      </c>
      <c r="M44" s="20">
        <v>43639</v>
      </c>
      <c r="N44" s="20">
        <v>43639</v>
      </c>
      <c r="O44" s="21"/>
      <c r="P44" s="20">
        <v>43367</v>
      </c>
      <c r="Q44" s="20">
        <v>43639</v>
      </c>
      <c r="R44" s="24">
        <v>223.259997</v>
      </c>
      <c r="S44" s="25">
        <v>61354.080000000002</v>
      </c>
      <c r="T44" s="25">
        <v>61354.080000000002</v>
      </c>
      <c r="U44" s="25">
        <v>61354.080000000002</v>
      </c>
      <c r="V44" s="25">
        <v>61354.080000000002</v>
      </c>
      <c r="W44" s="25">
        <v>61354.080000000002</v>
      </c>
      <c r="X44" s="25">
        <v>47038.13</v>
      </c>
      <c r="Y44" s="25"/>
      <c r="Z44" s="25"/>
      <c r="AA44" s="25"/>
      <c r="AB44" s="25"/>
      <c r="AC44" s="25"/>
      <c r="AD44" s="25"/>
      <c r="AE44" s="25">
        <v>61354.080000000002</v>
      </c>
      <c r="AF44" s="25">
        <v>61354.080000000002</v>
      </c>
      <c r="AG44" s="25">
        <v>61354.080000000002</v>
      </c>
      <c r="AH44" s="25">
        <v>61354.080000000002</v>
      </c>
      <c r="AI44" s="25">
        <v>61354.080000000002</v>
      </c>
      <c r="AJ44" s="25">
        <v>47038.13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</row>
    <row r="45" spans="1:45" ht="16.5" hidden="1" x14ac:dyDescent="0.15">
      <c r="A45" s="9">
        <v>43</v>
      </c>
      <c r="B45" s="9" t="s">
        <v>34</v>
      </c>
      <c r="C45" s="15" t="s">
        <v>172</v>
      </c>
      <c r="D45" s="15" t="s">
        <v>173</v>
      </c>
      <c r="E45" s="9" t="s">
        <v>174</v>
      </c>
      <c r="F45" s="9" t="s">
        <v>175</v>
      </c>
      <c r="G45" s="9" t="s">
        <v>87</v>
      </c>
      <c r="H45" s="9" t="s">
        <v>46</v>
      </c>
      <c r="I45" s="22" t="s">
        <v>102</v>
      </c>
      <c r="J45" s="9" t="s">
        <v>64</v>
      </c>
      <c r="K45" s="9">
        <v>1342.53</v>
      </c>
      <c r="L45" s="20">
        <v>42637</v>
      </c>
      <c r="M45" s="20">
        <v>45558</v>
      </c>
      <c r="N45" s="20">
        <v>45558</v>
      </c>
      <c r="O45" s="21"/>
      <c r="P45" s="20">
        <v>43367</v>
      </c>
      <c r="Q45" s="20">
        <v>43731</v>
      </c>
      <c r="R45" s="24">
        <v>89.249998000000005</v>
      </c>
      <c r="S45" s="25">
        <v>119820.8</v>
      </c>
      <c r="T45" s="25">
        <v>119820.8</v>
      </c>
      <c r="U45" s="25">
        <v>119820.8</v>
      </c>
      <c r="V45" s="25">
        <v>119820.8</v>
      </c>
      <c r="W45" s="25">
        <v>119820.8</v>
      </c>
      <c r="X45" s="25">
        <v>119820.8</v>
      </c>
      <c r="Y45" s="25">
        <v>119820.8</v>
      </c>
      <c r="Z45" s="25">
        <v>119820.8</v>
      </c>
      <c r="AA45" s="25">
        <v>121217.93</v>
      </c>
      <c r="AB45" s="25">
        <v>125808.49</v>
      </c>
      <c r="AC45" s="25">
        <v>125808.49</v>
      </c>
      <c r="AD45" s="25">
        <v>125808.49</v>
      </c>
      <c r="AE45" s="25">
        <v>119820.8</v>
      </c>
      <c r="AF45" s="25">
        <v>119820.8</v>
      </c>
      <c r="AG45" s="25">
        <v>119820.8</v>
      </c>
      <c r="AH45" s="25">
        <v>99850.666249999995</v>
      </c>
      <c r="AI45" s="25">
        <v>99850.666249999995</v>
      </c>
      <c r="AJ45" s="25">
        <v>119820.8</v>
      </c>
      <c r="AK45" s="25">
        <v>119820.8</v>
      </c>
      <c r="AL45" s="25">
        <v>119820.8</v>
      </c>
      <c r="AM45" s="25">
        <v>121217.93</v>
      </c>
      <c r="AN45" s="25">
        <v>125808.49</v>
      </c>
      <c r="AO45" s="25">
        <v>125808.49</v>
      </c>
      <c r="AP45" s="25">
        <v>125808.49</v>
      </c>
    </row>
    <row r="46" spans="1:45" ht="16.5" x14ac:dyDescent="0.15">
      <c r="A46" s="9">
        <v>44</v>
      </c>
      <c r="B46" s="9" t="s">
        <v>42</v>
      </c>
      <c r="C46" s="15" t="s">
        <v>176</v>
      </c>
      <c r="D46" s="15" t="s">
        <v>177</v>
      </c>
      <c r="E46" s="9" t="s">
        <v>178</v>
      </c>
      <c r="F46" s="9" t="s">
        <v>37</v>
      </c>
      <c r="G46" s="9" t="s">
        <v>87</v>
      </c>
      <c r="H46" s="9" t="s">
        <v>179</v>
      </c>
      <c r="I46" s="9" t="s">
        <v>40</v>
      </c>
      <c r="J46" s="9" t="s">
        <v>41</v>
      </c>
      <c r="K46" s="9">
        <v>96.37</v>
      </c>
      <c r="L46" s="20">
        <v>42637</v>
      </c>
      <c r="M46" s="20">
        <v>43639</v>
      </c>
      <c r="N46" s="20">
        <v>43639</v>
      </c>
      <c r="O46" s="21"/>
      <c r="P46" s="20">
        <v>43367</v>
      </c>
      <c r="Q46" s="20">
        <v>43639</v>
      </c>
      <c r="R46" s="24">
        <v>257.60257300000001</v>
      </c>
      <c r="S46" s="25">
        <v>24825.16</v>
      </c>
      <c r="T46" s="25">
        <v>24825.16</v>
      </c>
      <c r="U46" s="25">
        <v>24825.16</v>
      </c>
      <c r="V46" s="25">
        <v>24825.16</v>
      </c>
      <c r="W46" s="25">
        <v>24825.16</v>
      </c>
      <c r="X46" s="25">
        <v>19032.62</v>
      </c>
      <c r="Y46" s="25"/>
      <c r="Z46" s="25"/>
      <c r="AA46" s="25"/>
      <c r="AB46" s="25"/>
      <c r="AC46" s="25"/>
      <c r="AD46" s="25"/>
      <c r="AE46" s="25">
        <v>24825.16</v>
      </c>
      <c r="AF46" s="25">
        <v>24825.16</v>
      </c>
      <c r="AG46" s="25">
        <v>24825.16</v>
      </c>
      <c r="AH46" s="25">
        <v>24825.16</v>
      </c>
      <c r="AI46" s="25">
        <v>24825.16</v>
      </c>
      <c r="AJ46" s="25">
        <v>19032.62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R46">
        <f t="shared" ref="AR46:AR47" si="5">AH46*12</f>
        <v>297901.92</v>
      </c>
      <c r="AS46" s="47">
        <f t="shared" ref="AS46:AS47" si="6">AR46/365/K46</f>
        <v>8.4691257013138568</v>
      </c>
    </row>
    <row r="47" spans="1:45" ht="16.5" x14ac:dyDescent="0.15">
      <c r="A47" s="9">
        <v>45</v>
      </c>
      <c r="B47" s="9" t="s">
        <v>42</v>
      </c>
      <c r="C47" s="15" t="s">
        <v>84</v>
      </c>
      <c r="D47" s="15" t="s">
        <v>180</v>
      </c>
      <c r="E47" s="9" t="s">
        <v>181</v>
      </c>
      <c r="F47" s="9" t="s">
        <v>37</v>
      </c>
      <c r="G47" s="9" t="s">
        <v>87</v>
      </c>
      <c r="H47" s="9" t="s">
        <v>39</v>
      </c>
      <c r="I47" s="9" t="s">
        <v>40</v>
      </c>
      <c r="J47" s="9" t="s">
        <v>41</v>
      </c>
      <c r="K47" s="9">
        <v>167.49</v>
      </c>
      <c r="L47" s="20">
        <v>42826</v>
      </c>
      <c r="M47" s="20">
        <v>43639</v>
      </c>
      <c r="N47" s="20">
        <v>43639</v>
      </c>
      <c r="O47" s="21"/>
      <c r="P47" s="20">
        <v>43556</v>
      </c>
      <c r="Q47" s="20">
        <v>43639</v>
      </c>
      <c r="R47" s="24">
        <v>263.33</v>
      </c>
      <c r="S47" s="25">
        <v>44105.14</v>
      </c>
      <c r="T47" s="25">
        <v>44105.14</v>
      </c>
      <c r="U47" s="25">
        <v>44105.14</v>
      </c>
      <c r="V47" s="25">
        <v>44105.14</v>
      </c>
      <c r="W47" s="25">
        <v>44105.14</v>
      </c>
      <c r="X47" s="25">
        <v>33813.94</v>
      </c>
      <c r="Y47" s="25"/>
      <c r="Z47" s="25"/>
      <c r="AA47" s="25"/>
      <c r="AB47" s="25"/>
      <c r="AC47" s="25"/>
      <c r="AD47" s="25"/>
      <c r="AE47" s="25">
        <v>44105.14</v>
      </c>
      <c r="AF47" s="25">
        <v>44105.14</v>
      </c>
      <c r="AG47" s="25">
        <v>44105.14</v>
      </c>
      <c r="AH47" s="25">
        <v>44105.14</v>
      </c>
      <c r="AI47" s="25">
        <v>44105.14</v>
      </c>
      <c r="AJ47" s="25">
        <v>33813.94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R47">
        <f t="shared" si="5"/>
        <v>529261.67999999993</v>
      </c>
      <c r="AS47" s="47">
        <f t="shared" si="6"/>
        <v>8.6574243238402282</v>
      </c>
    </row>
    <row r="48" spans="1:45" ht="16.5" hidden="1" x14ac:dyDescent="0.15">
      <c r="A48" s="9">
        <v>46</v>
      </c>
      <c r="B48" s="9" t="s">
        <v>34</v>
      </c>
      <c r="C48" s="15" t="s">
        <v>72</v>
      </c>
      <c r="D48" s="15" t="s">
        <v>182</v>
      </c>
      <c r="E48" s="9" t="s">
        <v>183</v>
      </c>
      <c r="F48" s="9" t="s">
        <v>37</v>
      </c>
      <c r="G48" s="9" t="s">
        <v>87</v>
      </c>
      <c r="H48" s="9" t="s">
        <v>58</v>
      </c>
      <c r="I48" s="9" t="s">
        <v>40</v>
      </c>
      <c r="J48" s="9" t="s">
        <v>53</v>
      </c>
      <c r="K48" s="9">
        <v>192.64</v>
      </c>
      <c r="L48" s="20">
        <v>42637</v>
      </c>
      <c r="M48" s="20">
        <v>44462</v>
      </c>
      <c r="N48" s="20">
        <v>44462</v>
      </c>
      <c r="O48" s="21"/>
      <c r="P48" s="20">
        <v>43367</v>
      </c>
      <c r="Q48" s="20">
        <v>43731</v>
      </c>
      <c r="R48" s="26">
        <v>206.079993</v>
      </c>
      <c r="S48" s="25">
        <v>39699.25</v>
      </c>
      <c r="T48" s="25">
        <v>39699.25</v>
      </c>
      <c r="U48" s="25">
        <v>39699.25</v>
      </c>
      <c r="V48" s="25">
        <v>39699.25</v>
      </c>
      <c r="W48" s="25">
        <v>39699.25</v>
      </c>
      <c r="X48" s="25">
        <v>39699.25</v>
      </c>
      <c r="Y48" s="25">
        <v>39699.25</v>
      </c>
      <c r="Z48" s="25">
        <v>39699.25</v>
      </c>
      <c r="AA48" s="25">
        <v>40810.85</v>
      </c>
      <c r="AB48" s="25">
        <v>44463.24</v>
      </c>
      <c r="AC48" s="25">
        <v>44463.24</v>
      </c>
      <c r="AD48" s="25">
        <v>44463.24</v>
      </c>
      <c r="AE48" s="25">
        <v>39699.25</v>
      </c>
      <c r="AF48" s="25">
        <v>39699.25</v>
      </c>
      <c r="AG48" s="25">
        <v>39699.25</v>
      </c>
      <c r="AH48" s="25">
        <v>39699.25</v>
      </c>
      <c r="AI48" s="25">
        <v>39699.25</v>
      </c>
      <c r="AJ48" s="25">
        <v>39699.25</v>
      </c>
      <c r="AK48" s="25">
        <v>39699.25</v>
      </c>
      <c r="AL48" s="25">
        <v>39699.25</v>
      </c>
      <c r="AM48" s="25">
        <v>40810.85</v>
      </c>
      <c r="AN48" s="25">
        <v>44463.24</v>
      </c>
      <c r="AO48" s="25">
        <v>44463.24</v>
      </c>
      <c r="AP48" s="25">
        <v>44463.24</v>
      </c>
    </row>
    <row r="49" spans="1:45" ht="16.5" hidden="1" x14ac:dyDescent="0.15">
      <c r="A49" s="9">
        <v>47</v>
      </c>
      <c r="B49" s="9" t="s">
        <v>42</v>
      </c>
      <c r="C49" s="15" t="s">
        <v>184</v>
      </c>
      <c r="D49" s="15" t="s">
        <v>185</v>
      </c>
      <c r="E49" s="9" t="s">
        <v>186</v>
      </c>
      <c r="F49" s="9" t="s">
        <v>37</v>
      </c>
      <c r="G49" s="9" t="s">
        <v>87</v>
      </c>
      <c r="H49" s="9" t="s">
        <v>39</v>
      </c>
      <c r="I49" s="9" t="s">
        <v>40</v>
      </c>
      <c r="J49" s="9" t="s">
        <v>53</v>
      </c>
      <c r="K49" s="9">
        <v>138.22</v>
      </c>
      <c r="L49" s="20">
        <v>42637</v>
      </c>
      <c r="M49" s="20">
        <v>43639</v>
      </c>
      <c r="N49" s="20">
        <v>43639</v>
      </c>
      <c r="O49" s="21"/>
      <c r="P49" s="20">
        <v>43367</v>
      </c>
      <c r="Q49" s="20">
        <v>43639</v>
      </c>
      <c r="R49" s="24">
        <v>297.67001800000003</v>
      </c>
      <c r="S49" s="25">
        <v>41143.949999999997</v>
      </c>
      <c r="T49" s="25">
        <v>41143.949999999997</v>
      </c>
      <c r="U49" s="25">
        <v>41143.949999999997</v>
      </c>
      <c r="V49" s="25">
        <v>41143.949999999997</v>
      </c>
      <c r="W49" s="25">
        <v>41143.949999999997</v>
      </c>
      <c r="X49" s="25">
        <v>31543.69</v>
      </c>
      <c r="Y49" s="25"/>
      <c r="Z49" s="25"/>
      <c r="AA49" s="25"/>
      <c r="AB49" s="25"/>
      <c r="AC49" s="25"/>
      <c r="AD49" s="25"/>
      <c r="AE49" s="25">
        <v>41143.949999999997</v>
      </c>
      <c r="AF49" s="25">
        <v>41143.949999999997</v>
      </c>
      <c r="AG49" s="25">
        <v>41143.949999999997</v>
      </c>
      <c r="AH49" s="25">
        <v>41143.949999999997</v>
      </c>
      <c r="AI49" s="25">
        <v>41143.949999999997</v>
      </c>
      <c r="AJ49" s="25">
        <v>31543.69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</row>
    <row r="50" spans="1:45" ht="16.5" hidden="1" x14ac:dyDescent="0.15">
      <c r="A50" s="9">
        <v>48</v>
      </c>
      <c r="B50" s="9" t="s">
        <v>42</v>
      </c>
      <c r="C50" s="15" t="s">
        <v>157</v>
      </c>
      <c r="D50" s="15" t="s">
        <v>187</v>
      </c>
      <c r="E50" s="9" t="s">
        <v>188</v>
      </c>
      <c r="F50" s="9" t="s">
        <v>37</v>
      </c>
      <c r="G50" s="9" t="s">
        <v>87</v>
      </c>
      <c r="H50" s="9" t="s">
        <v>46</v>
      </c>
      <c r="I50" s="9" t="s">
        <v>102</v>
      </c>
      <c r="J50" s="9" t="s">
        <v>64</v>
      </c>
      <c r="K50" s="9">
        <v>194.16</v>
      </c>
      <c r="L50" s="20">
        <v>42637</v>
      </c>
      <c r="M50" s="20">
        <v>43639</v>
      </c>
      <c r="N50" s="20">
        <v>43639</v>
      </c>
      <c r="O50" s="21"/>
      <c r="P50" s="20">
        <v>43367</v>
      </c>
      <c r="Q50" s="20">
        <v>43639</v>
      </c>
      <c r="R50" s="24">
        <v>209.47502</v>
      </c>
      <c r="S50" s="25">
        <v>40671.67</v>
      </c>
      <c r="T50" s="25">
        <v>40671.67</v>
      </c>
      <c r="U50" s="25">
        <v>40671.67</v>
      </c>
      <c r="V50" s="25">
        <v>40671.67</v>
      </c>
      <c r="W50" s="25">
        <v>40671.67</v>
      </c>
      <c r="X50" s="25">
        <v>31181.61</v>
      </c>
      <c r="Y50" s="25"/>
      <c r="Z50" s="25"/>
      <c r="AA50" s="25"/>
      <c r="AB50" s="25"/>
      <c r="AC50" s="25"/>
      <c r="AD50" s="25"/>
      <c r="AE50" s="25">
        <v>40671.67</v>
      </c>
      <c r="AF50" s="25">
        <v>40671.67</v>
      </c>
      <c r="AG50" s="25">
        <v>40671.67</v>
      </c>
      <c r="AH50" s="25">
        <v>40671.67</v>
      </c>
      <c r="AI50" s="25">
        <v>40671.67</v>
      </c>
      <c r="AJ50" s="25">
        <v>31181.61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</row>
    <row r="51" spans="1:45" ht="16.5" hidden="1" x14ac:dyDescent="0.15">
      <c r="A51" s="9">
        <v>49</v>
      </c>
      <c r="B51" s="9" t="s">
        <v>42</v>
      </c>
      <c r="C51" s="15" t="s">
        <v>189</v>
      </c>
      <c r="D51" s="15" t="s">
        <v>190</v>
      </c>
      <c r="E51" s="9" t="s">
        <v>191</v>
      </c>
      <c r="F51" s="9" t="s">
        <v>37</v>
      </c>
      <c r="G51" s="9" t="s">
        <v>87</v>
      </c>
      <c r="H51" s="9" t="s">
        <v>39</v>
      </c>
      <c r="I51" s="22" t="s">
        <v>40</v>
      </c>
      <c r="J51" s="9" t="s">
        <v>53</v>
      </c>
      <c r="K51" s="9">
        <v>132.38999999999999</v>
      </c>
      <c r="L51" s="20">
        <v>42637</v>
      </c>
      <c r="M51" s="20">
        <v>43639</v>
      </c>
      <c r="N51" s="20">
        <v>43639</v>
      </c>
      <c r="O51" s="21"/>
      <c r="P51" s="20">
        <v>43367</v>
      </c>
      <c r="Q51" s="20">
        <v>43639</v>
      </c>
      <c r="R51" s="24">
        <v>297.673993</v>
      </c>
      <c r="S51" s="25">
        <v>39409.06</v>
      </c>
      <c r="T51" s="25">
        <v>39409.06</v>
      </c>
      <c r="U51" s="25">
        <v>39409.06</v>
      </c>
      <c r="V51" s="25">
        <v>39409.06</v>
      </c>
      <c r="W51" s="25">
        <v>39409.06</v>
      </c>
      <c r="X51" s="25">
        <v>30213.61</v>
      </c>
      <c r="Y51" s="25"/>
      <c r="Z51" s="25"/>
      <c r="AA51" s="25"/>
      <c r="AB51" s="25"/>
      <c r="AC51" s="25"/>
      <c r="AD51" s="25"/>
      <c r="AE51" s="25">
        <v>39409.06</v>
      </c>
      <c r="AF51" s="25">
        <v>39409.06</v>
      </c>
      <c r="AG51" s="25">
        <v>39409.06</v>
      </c>
      <c r="AH51" s="25">
        <v>39409.06</v>
      </c>
      <c r="AI51" s="25">
        <v>39409.06</v>
      </c>
      <c r="AJ51" s="25">
        <v>30213.61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</row>
    <row r="52" spans="1:45" ht="16.5" x14ac:dyDescent="0.15">
      <c r="A52" s="9">
        <v>50</v>
      </c>
      <c r="B52" s="9" t="s">
        <v>34</v>
      </c>
      <c r="C52" s="15" t="s">
        <v>192</v>
      </c>
      <c r="D52" s="15" t="s">
        <v>193</v>
      </c>
      <c r="E52" s="9" t="s">
        <v>194</v>
      </c>
      <c r="F52" s="9" t="s">
        <v>37</v>
      </c>
      <c r="G52" s="9" t="s">
        <v>87</v>
      </c>
      <c r="H52" s="9" t="s">
        <v>46</v>
      </c>
      <c r="I52" s="9" t="s">
        <v>40</v>
      </c>
      <c r="J52" s="9" t="s">
        <v>41</v>
      </c>
      <c r="K52" s="9">
        <v>27.8</v>
      </c>
      <c r="L52" s="20">
        <v>43466</v>
      </c>
      <c r="M52" s="20">
        <v>43799</v>
      </c>
      <c r="N52" s="20">
        <v>43799</v>
      </c>
      <c r="O52" s="20"/>
      <c r="P52" s="20">
        <v>43466</v>
      </c>
      <c r="Q52" s="20">
        <v>43799</v>
      </c>
      <c r="R52" s="24">
        <v>420</v>
      </c>
      <c r="S52" s="25">
        <v>11676</v>
      </c>
      <c r="T52" s="25">
        <v>11676</v>
      </c>
      <c r="U52" s="25">
        <v>11676</v>
      </c>
      <c r="V52" s="25">
        <v>11676</v>
      </c>
      <c r="W52" s="25">
        <v>11676</v>
      </c>
      <c r="X52" s="25">
        <v>11676</v>
      </c>
      <c r="Y52" s="25">
        <v>11676</v>
      </c>
      <c r="Z52" s="25">
        <v>11676</v>
      </c>
      <c r="AA52" s="25">
        <v>11676</v>
      </c>
      <c r="AB52" s="25">
        <v>11676</v>
      </c>
      <c r="AC52" s="25">
        <v>11676</v>
      </c>
      <c r="AD52" s="25"/>
      <c r="AE52" s="25">
        <v>11676</v>
      </c>
      <c r="AF52" s="25">
        <v>11676</v>
      </c>
      <c r="AG52" s="25">
        <v>11676</v>
      </c>
      <c r="AH52" s="25">
        <v>11676</v>
      </c>
      <c r="AI52" s="25">
        <v>11676</v>
      </c>
      <c r="AJ52" s="25">
        <v>11676</v>
      </c>
      <c r="AK52" s="25">
        <v>11676</v>
      </c>
      <c r="AL52" s="25">
        <v>11676</v>
      </c>
      <c r="AM52" s="25">
        <v>11676</v>
      </c>
      <c r="AN52" s="25">
        <v>11676</v>
      </c>
      <c r="AO52" s="25">
        <v>11676</v>
      </c>
      <c r="AP52" s="25">
        <v>0</v>
      </c>
      <c r="AR52">
        <f>AH52*12</f>
        <v>140112</v>
      </c>
      <c r="AS52" s="47">
        <f>AR52/365/K52</f>
        <v>13.80821917808219</v>
      </c>
    </row>
    <row r="53" spans="1:45" ht="16.5" hidden="1" x14ac:dyDescent="0.15">
      <c r="A53" s="9">
        <v>51</v>
      </c>
      <c r="B53" s="9" t="s">
        <v>42</v>
      </c>
      <c r="C53" s="15" t="s">
        <v>195</v>
      </c>
      <c r="D53" s="15" t="s">
        <v>196</v>
      </c>
      <c r="E53" s="9" t="s">
        <v>197</v>
      </c>
      <c r="F53" s="9" t="s">
        <v>37</v>
      </c>
      <c r="G53" s="9" t="s">
        <v>87</v>
      </c>
      <c r="H53" s="9" t="s">
        <v>46</v>
      </c>
      <c r="I53" s="9" t="s">
        <v>40</v>
      </c>
      <c r="J53" s="9" t="s">
        <v>64</v>
      </c>
      <c r="K53" s="9">
        <v>183.6</v>
      </c>
      <c r="L53" s="20">
        <v>42637</v>
      </c>
      <c r="M53" s="20">
        <v>43639</v>
      </c>
      <c r="N53" s="20">
        <v>43639</v>
      </c>
      <c r="O53" s="21"/>
      <c r="P53" s="20">
        <v>43367</v>
      </c>
      <c r="Q53" s="20">
        <v>43639</v>
      </c>
      <c r="R53" s="24">
        <v>220.5</v>
      </c>
      <c r="S53" s="25">
        <v>40483.800000000003</v>
      </c>
      <c r="T53" s="25">
        <v>40483.800000000003</v>
      </c>
      <c r="U53" s="25">
        <v>40483.800000000003</v>
      </c>
      <c r="V53" s="25">
        <v>40483.800000000003</v>
      </c>
      <c r="W53" s="25">
        <v>40483.800000000003</v>
      </c>
      <c r="X53" s="25">
        <v>31037.58</v>
      </c>
      <c r="Y53" s="25"/>
      <c r="Z53" s="25"/>
      <c r="AA53" s="25"/>
      <c r="AB53" s="25"/>
      <c r="AC53" s="25"/>
      <c r="AD53" s="25"/>
      <c r="AE53" s="25">
        <v>40483.800000000003</v>
      </c>
      <c r="AF53" s="25">
        <v>40483.800000000003</v>
      </c>
      <c r="AG53" s="25">
        <v>40483.800000000003</v>
      </c>
      <c r="AH53" s="25">
        <v>40483.800000000003</v>
      </c>
      <c r="AI53" s="25">
        <v>40483.800000000003</v>
      </c>
      <c r="AJ53" s="25">
        <v>31037.58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</row>
    <row r="54" spans="1:45" ht="16.5" hidden="1" x14ac:dyDescent="0.15">
      <c r="A54" s="9">
        <v>52</v>
      </c>
      <c r="B54" s="16" t="s">
        <v>42</v>
      </c>
      <c r="C54" s="15" t="s">
        <v>198</v>
      </c>
      <c r="D54" s="15" t="s">
        <v>199</v>
      </c>
      <c r="E54" s="9" t="s">
        <v>200</v>
      </c>
      <c r="F54" s="9" t="s">
        <v>37</v>
      </c>
      <c r="G54" s="9" t="s">
        <v>87</v>
      </c>
      <c r="H54" s="9" t="s">
        <v>58</v>
      </c>
      <c r="I54" s="9" t="s">
        <v>40</v>
      </c>
      <c r="J54" s="9" t="s">
        <v>53</v>
      </c>
      <c r="K54" s="9">
        <v>193.78</v>
      </c>
      <c r="L54" s="20">
        <v>42826</v>
      </c>
      <c r="M54" s="20">
        <v>43639</v>
      </c>
      <c r="N54" s="20">
        <v>43585</v>
      </c>
      <c r="O54" s="21"/>
      <c r="P54" s="20">
        <v>43556</v>
      </c>
      <c r="Q54" s="20">
        <v>43639</v>
      </c>
      <c r="R54" s="24">
        <v>234.7</v>
      </c>
      <c r="S54" s="25">
        <v>45480.17</v>
      </c>
      <c r="T54" s="25">
        <v>45480.17</v>
      </c>
      <c r="U54" s="25">
        <v>45480.17</v>
      </c>
      <c r="V54" s="25">
        <v>45480.17</v>
      </c>
      <c r="W54" s="25"/>
      <c r="X54" s="25"/>
      <c r="Y54" s="25"/>
      <c r="Z54" s="25"/>
      <c r="AA54" s="25"/>
      <c r="AB54" s="25"/>
      <c r="AC54" s="25"/>
      <c r="AD54" s="25"/>
      <c r="AE54" s="25">
        <v>45480.17</v>
      </c>
      <c r="AF54" s="25">
        <v>45480.17</v>
      </c>
      <c r="AG54" s="25">
        <v>45480.17</v>
      </c>
      <c r="AH54" s="25">
        <v>45480.17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</row>
    <row r="55" spans="1:45" ht="16.5" hidden="1" x14ac:dyDescent="0.15">
      <c r="A55" s="9">
        <v>53</v>
      </c>
      <c r="B55" s="9" t="s">
        <v>34</v>
      </c>
      <c r="C55" s="15" t="s">
        <v>201</v>
      </c>
      <c r="D55" s="15" t="s">
        <v>202</v>
      </c>
      <c r="E55" s="9" t="s">
        <v>203</v>
      </c>
      <c r="F55" s="9" t="s">
        <v>37</v>
      </c>
      <c r="G55" s="9" t="s">
        <v>87</v>
      </c>
      <c r="H55" s="9" t="s">
        <v>46</v>
      </c>
      <c r="I55" s="9" t="s">
        <v>102</v>
      </c>
      <c r="J55" s="9" t="s">
        <v>64</v>
      </c>
      <c r="K55" s="9">
        <v>84.04</v>
      </c>
      <c r="L55" s="20">
        <v>43070</v>
      </c>
      <c r="M55" s="20">
        <v>44074</v>
      </c>
      <c r="N55" s="20">
        <v>44074</v>
      </c>
      <c r="O55" s="21"/>
      <c r="P55" s="20">
        <v>43435</v>
      </c>
      <c r="Q55" s="20">
        <v>43799</v>
      </c>
      <c r="R55" s="24">
        <v>273</v>
      </c>
      <c r="S55" s="25">
        <v>22942.92</v>
      </c>
      <c r="T55" s="25">
        <v>22942.92</v>
      </c>
      <c r="U55" s="25">
        <v>22942.92</v>
      </c>
      <c r="V55" s="25">
        <v>22942.92</v>
      </c>
      <c r="W55" s="25">
        <v>22942.92</v>
      </c>
      <c r="X55" s="25">
        <v>22942.92</v>
      </c>
      <c r="Y55" s="25">
        <v>22942.92</v>
      </c>
      <c r="Z55" s="25">
        <v>22942.92</v>
      </c>
      <c r="AA55" s="25">
        <v>22942.92</v>
      </c>
      <c r="AB55" s="25">
        <v>22942.92</v>
      </c>
      <c r="AC55" s="25">
        <v>22942.92</v>
      </c>
      <c r="AD55" s="25">
        <v>24090.07</v>
      </c>
      <c r="AE55" s="25">
        <v>22942.92</v>
      </c>
      <c r="AF55" s="25">
        <v>22942.92</v>
      </c>
      <c r="AG55" s="25">
        <v>22942.92</v>
      </c>
      <c r="AH55" s="25">
        <v>22942.92</v>
      </c>
      <c r="AI55" s="25">
        <v>22942.92</v>
      </c>
      <c r="AJ55" s="25">
        <v>22942.92</v>
      </c>
      <c r="AK55" s="25">
        <v>22942.92</v>
      </c>
      <c r="AL55" s="25">
        <v>22942.92</v>
      </c>
      <c r="AM55" s="25">
        <v>22942.92</v>
      </c>
      <c r="AN55" s="25">
        <v>22942.92</v>
      </c>
      <c r="AO55" s="25">
        <v>22942.92</v>
      </c>
      <c r="AP55" s="25">
        <v>24090.07</v>
      </c>
    </row>
    <row r="56" spans="1:45" ht="16.5" hidden="1" x14ac:dyDescent="0.15">
      <c r="A56" s="9">
        <v>54</v>
      </c>
      <c r="B56" s="9" t="s">
        <v>42</v>
      </c>
      <c r="C56" s="15" t="s">
        <v>204</v>
      </c>
      <c r="D56" s="15" t="s">
        <v>205</v>
      </c>
      <c r="E56" s="9" t="s">
        <v>206</v>
      </c>
      <c r="F56" s="9" t="s">
        <v>37</v>
      </c>
      <c r="G56" s="9" t="s">
        <v>87</v>
      </c>
      <c r="H56" s="9" t="s">
        <v>58</v>
      </c>
      <c r="I56" s="9" t="s">
        <v>40</v>
      </c>
      <c r="J56" s="9" t="s">
        <v>53</v>
      </c>
      <c r="K56" s="9">
        <v>177.69</v>
      </c>
      <c r="L56" s="20">
        <v>42637</v>
      </c>
      <c r="M56" s="20">
        <v>43639</v>
      </c>
      <c r="N56" s="20">
        <v>43639</v>
      </c>
      <c r="O56" s="21"/>
      <c r="P56" s="20">
        <v>43367</v>
      </c>
      <c r="Q56" s="20">
        <v>43639</v>
      </c>
      <c r="R56" s="24">
        <v>280.50047799999999</v>
      </c>
      <c r="S56" s="25">
        <v>49842.13</v>
      </c>
      <c r="T56" s="25">
        <v>49842.13</v>
      </c>
      <c r="U56" s="25">
        <v>49842.13</v>
      </c>
      <c r="V56" s="25">
        <v>49842.13</v>
      </c>
      <c r="W56" s="25">
        <v>49842.13</v>
      </c>
      <c r="X56" s="25">
        <v>38212.300000000003</v>
      </c>
      <c r="Y56" s="25"/>
      <c r="Z56" s="25"/>
      <c r="AA56" s="25"/>
      <c r="AB56" s="25"/>
      <c r="AC56" s="25"/>
      <c r="AD56" s="25"/>
      <c r="AE56" s="25">
        <v>49842.13</v>
      </c>
      <c r="AF56" s="25">
        <v>49842.13</v>
      </c>
      <c r="AG56" s="25">
        <v>49842.13</v>
      </c>
      <c r="AH56" s="25">
        <v>49842.13</v>
      </c>
      <c r="AI56" s="25">
        <v>49842.13</v>
      </c>
      <c r="AJ56" s="25">
        <v>38212.300000000003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</row>
    <row r="57" spans="1:45" ht="16.5" x14ac:dyDescent="0.15">
      <c r="A57" s="9">
        <v>55</v>
      </c>
      <c r="B57" s="9" t="s">
        <v>42</v>
      </c>
      <c r="C57" s="15" t="s">
        <v>204</v>
      </c>
      <c r="D57" s="15" t="s">
        <v>207</v>
      </c>
      <c r="E57" s="9" t="s">
        <v>208</v>
      </c>
      <c r="F57" s="9" t="s">
        <v>37</v>
      </c>
      <c r="G57" s="9" t="s">
        <v>87</v>
      </c>
      <c r="H57" s="9" t="s">
        <v>179</v>
      </c>
      <c r="I57" s="9" t="s">
        <v>40</v>
      </c>
      <c r="J57" s="9" t="s">
        <v>41</v>
      </c>
      <c r="K57" s="9">
        <v>110.76</v>
      </c>
      <c r="L57" s="20">
        <v>42637</v>
      </c>
      <c r="M57" s="20">
        <v>43639</v>
      </c>
      <c r="N57" s="20">
        <v>43639</v>
      </c>
      <c r="O57" s="21"/>
      <c r="P57" s="20">
        <v>43367</v>
      </c>
      <c r="Q57" s="20">
        <v>43639</v>
      </c>
      <c r="R57" s="24">
        <v>269.05001800000002</v>
      </c>
      <c r="S57" s="25">
        <v>29799.98</v>
      </c>
      <c r="T57" s="25">
        <v>29799.98</v>
      </c>
      <c r="U57" s="25">
        <v>29799.98</v>
      </c>
      <c r="V57" s="25">
        <v>29799.98</v>
      </c>
      <c r="W57" s="25">
        <v>29799.98</v>
      </c>
      <c r="X57" s="25">
        <v>22846.65</v>
      </c>
      <c r="Y57" s="25"/>
      <c r="Z57" s="25"/>
      <c r="AA57" s="25"/>
      <c r="AB57" s="25"/>
      <c r="AC57" s="25"/>
      <c r="AD57" s="25"/>
      <c r="AE57" s="25">
        <v>29799.98</v>
      </c>
      <c r="AF57" s="25">
        <v>29799.98</v>
      </c>
      <c r="AG57" s="25">
        <v>29799.98</v>
      </c>
      <c r="AH57" s="25">
        <v>29799.98</v>
      </c>
      <c r="AI57" s="25">
        <v>29799.98</v>
      </c>
      <c r="AJ57" s="25">
        <v>22846.65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R57">
        <f t="shared" ref="AR57:AR58" si="7">AH57*12</f>
        <v>357599.76</v>
      </c>
      <c r="AS57" s="47">
        <f t="shared" ref="AS57:AS58" si="8">AR57/365/K57</f>
        <v>8.8454800457115716</v>
      </c>
    </row>
    <row r="58" spans="1:45" ht="16.5" x14ac:dyDescent="0.15">
      <c r="A58" s="9">
        <v>56</v>
      </c>
      <c r="B58" s="9" t="s">
        <v>42</v>
      </c>
      <c r="C58" s="17" t="s">
        <v>209</v>
      </c>
      <c r="D58" s="15" t="s">
        <v>210</v>
      </c>
      <c r="E58" s="9" t="s">
        <v>211</v>
      </c>
      <c r="F58" s="9" t="s">
        <v>37</v>
      </c>
      <c r="G58" s="9" t="s">
        <v>87</v>
      </c>
      <c r="H58" s="9" t="s">
        <v>58</v>
      </c>
      <c r="I58" s="9" t="s">
        <v>40</v>
      </c>
      <c r="J58" s="9" t="s">
        <v>41</v>
      </c>
      <c r="K58" s="9">
        <v>149.66</v>
      </c>
      <c r="L58" s="20">
        <v>42637</v>
      </c>
      <c r="M58" s="20">
        <v>43639</v>
      </c>
      <c r="N58" s="20">
        <v>43639</v>
      </c>
      <c r="O58" s="21"/>
      <c r="P58" s="20">
        <v>43367</v>
      </c>
      <c r="Q58" s="20">
        <v>43639</v>
      </c>
      <c r="R58" s="24">
        <v>280.5</v>
      </c>
      <c r="S58" s="25">
        <v>41979.63</v>
      </c>
      <c r="T58" s="25">
        <v>41979.63</v>
      </c>
      <c r="U58" s="25">
        <v>41979.63</v>
      </c>
      <c r="V58" s="25">
        <v>41979.63</v>
      </c>
      <c r="W58" s="25">
        <v>41979.63</v>
      </c>
      <c r="X58" s="25">
        <v>32184.38</v>
      </c>
      <c r="Y58" s="25"/>
      <c r="Z58" s="25"/>
      <c r="AA58" s="25"/>
      <c r="AB58" s="25"/>
      <c r="AC58" s="25"/>
      <c r="AD58" s="25"/>
      <c r="AE58" s="25">
        <v>41979.63</v>
      </c>
      <c r="AF58" s="25">
        <v>41979.63</v>
      </c>
      <c r="AG58" s="25">
        <v>41979.63</v>
      </c>
      <c r="AH58" s="25">
        <v>41979.63</v>
      </c>
      <c r="AI58" s="25">
        <v>41979.63</v>
      </c>
      <c r="AJ58" s="25">
        <v>32184.38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R58">
        <f t="shared" si="7"/>
        <v>503755.55999999994</v>
      </c>
      <c r="AS58" s="47">
        <f t="shared" si="8"/>
        <v>9.2219178082191782</v>
      </c>
    </row>
    <row r="59" spans="1:45" ht="16.5" hidden="1" x14ac:dyDescent="0.15">
      <c r="A59" s="9">
        <v>57</v>
      </c>
      <c r="B59" s="9" t="s">
        <v>42</v>
      </c>
      <c r="C59" s="17" t="s">
        <v>212</v>
      </c>
      <c r="D59" s="15" t="s">
        <v>213</v>
      </c>
      <c r="E59" s="9" t="s">
        <v>214</v>
      </c>
      <c r="F59" s="9" t="s">
        <v>37</v>
      </c>
      <c r="G59" s="9" t="s">
        <v>87</v>
      </c>
      <c r="H59" s="9" t="s">
        <v>39</v>
      </c>
      <c r="I59" s="9" t="s">
        <v>40</v>
      </c>
      <c r="J59" s="9" t="s">
        <v>47</v>
      </c>
      <c r="K59" s="9">
        <v>63.21</v>
      </c>
      <c r="L59" s="20">
        <v>43085</v>
      </c>
      <c r="M59" s="20">
        <v>43639</v>
      </c>
      <c r="N59" s="20">
        <v>43639</v>
      </c>
      <c r="O59" s="21"/>
      <c r="P59" s="20">
        <v>43450</v>
      </c>
      <c r="Q59" s="20">
        <v>43639</v>
      </c>
      <c r="R59" s="24">
        <v>224.7</v>
      </c>
      <c r="S59" s="25">
        <v>14203.29</v>
      </c>
      <c r="T59" s="25">
        <v>14203.29</v>
      </c>
      <c r="U59" s="25">
        <v>14203.29</v>
      </c>
      <c r="V59" s="25">
        <v>14203.29</v>
      </c>
      <c r="W59" s="25">
        <v>14203.29</v>
      </c>
      <c r="X59" s="25">
        <v>10889.19</v>
      </c>
      <c r="Y59" s="25"/>
      <c r="Z59" s="25"/>
      <c r="AA59" s="25"/>
      <c r="AB59" s="25"/>
      <c r="AC59" s="25"/>
      <c r="AD59" s="25"/>
      <c r="AE59" s="25">
        <v>14203.29</v>
      </c>
      <c r="AF59" s="25">
        <v>14203.29</v>
      </c>
      <c r="AG59" s="25">
        <v>14203.29</v>
      </c>
      <c r="AH59" s="25">
        <v>14203.29</v>
      </c>
      <c r="AI59" s="25">
        <v>14203.29</v>
      </c>
      <c r="AJ59" s="25">
        <v>10889.19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</row>
    <row r="60" spans="1:45" ht="16.5" x14ac:dyDescent="0.15">
      <c r="A60" s="9">
        <v>58</v>
      </c>
      <c r="B60" s="9" t="s">
        <v>42</v>
      </c>
      <c r="C60" s="17" t="s">
        <v>215</v>
      </c>
      <c r="D60" s="15" t="s">
        <v>216</v>
      </c>
      <c r="E60" s="9" t="s">
        <v>217</v>
      </c>
      <c r="F60" s="9" t="s">
        <v>37</v>
      </c>
      <c r="G60" s="9" t="s">
        <v>87</v>
      </c>
      <c r="H60" s="9" t="s">
        <v>39</v>
      </c>
      <c r="I60" s="9" t="s">
        <v>40</v>
      </c>
      <c r="J60" s="9" t="s">
        <v>41</v>
      </c>
      <c r="K60" s="9">
        <v>120.75</v>
      </c>
      <c r="L60" s="20">
        <v>42637</v>
      </c>
      <c r="M60" s="20">
        <v>43639</v>
      </c>
      <c r="N60" s="20">
        <v>43639</v>
      </c>
      <c r="O60" s="21"/>
      <c r="P60" s="20">
        <v>43367</v>
      </c>
      <c r="Q60" s="20">
        <v>43639</v>
      </c>
      <c r="R60" s="24">
        <v>263.33001999999999</v>
      </c>
      <c r="S60" s="25">
        <v>31797.1</v>
      </c>
      <c r="T60" s="25">
        <v>31797.1</v>
      </c>
      <c r="U60" s="25">
        <v>31797.1</v>
      </c>
      <c r="V60" s="25">
        <v>31797.1</v>
      </c>
      <c r="W60" s="25">
        <v>31797.1</v>
      </c>
      <c r="X60" s="25">
        <v>24377.78</v>
      </c>
      <c r="Y60" s="25"/>
      <c r="Z60" s="25"/>
      <c r="AA60" s="25"/>
      <c r="AB60" s="25"/>
      <c r="AC60" s="25"/>
      <c r="AD60" s="25"/>
      <c r="AE60" s="25">
        <v>31797.1</v>
      </c>
      <c r="AF60" s="25">
        <v>31797.1</v>
      </c>
      <c r="AG60" s="25">
        <v>31797.1</v>
      </c>
      <c r="AH60" s="25">
        <v>31797.1</v>
      </c>
      <c r="AI60" s="25">
        <v>31797.1</v>
      </c>
      <c r="AJ60" s="25">
        <v>24377.78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R60">
        <f>AH60*12</f>
        <v>381565.19999999995</v>
      </c>
      <c r="AS60" s="47">
        <f>AR60/365/K60</f>
        <v>8.6574253382115192</v>
      </c>
    </row>
    <row r="61" spans="1:45" ht="16.5" hidden="1" x14ac:dyDescent="0.15">
      <c r="A61" s="9">
        <v>59</v>
      </c>
      <c r="B61" s="9" t="s">
        <v>42</v>
      </c>
      <c r="C61" s="15" t="s">
        <v>218</v>
      </c>
      <c r="D61" s="15" t="s">
        <v>219</v>
      </c>
      <c r="E61" s="9" t="s">
        <v>220</v>
      </c>
      <c r="F61" s="9" t="s">
        <v>37</v>
      </c>
      <c r="G61" s="9" t="s">
        <v>87</v>
      </c>
      <c r="H61" s="9" t="s">
        <v>39</v>
      </c>
      <c r="I61" s="9" t="s">
        <v>40</v>
      </c>
      <c r="J61" s="9" t="s">
        <v>53</v>
      </c>
      <c r="K61" s="9">
        <v>148.07</v>
      </c>
      <c r="L61" s="20">
        <v>42637</v>
      </c>
      <c r="M61" s="20">
        <v>43639</v>
      </c>
      <c r="N61" s="20">
        <v>43639</v>
      </c>
      <c r="O61" s="21"/>
      <c r="P61" s="20">
        <v>43367</v>
      </c>
      <c r="Q61" s="20">
        <v>43639</v>
      </c>
      <c r="R61" s="24">
        <v>263.32997899999998</v>
      </c>
      <c r="S61" s="25">
        <v>38991.269999999997</v>
      </c>
      <c r="T61" s="25">
        <v>38991.269999999997</v>
      </c>
      <c r="U61" s="25">
        <v>38991.269999999997</v>
      </c>
      <c r="V61" s="25">
        <v>38991.269999999997</v>
      </c>
      <c r="W61" s="25">
        <v>38991.269999999997</v>
      </c>
      <c r="X61" s="25">
        <v>29893.31</v>
      </c>
      <c r="Y61" s="25"/>
      <c r="Z61" s="25"/>
      <c r="AA61" s="25"/>
      <c r="AB61" s="25"/>
      <c r="AC61" s="25"/>
      <c r="AD61" s="25"/>
      <c r="AE61" s="25">
        <v>38991.269999999997</v>
      </c>
      <c r="AF61" s="25">
        <v>38991.269999999997</v>
      </c>
      <c r="AG61" s="25">
        <v>38991.269999999997</v>
      </c>
      <c r="AH61" s="25">
        <v>38991.269999999997</v>
      </c>
      <c r="AI61" s="25">
        <v>38991.269999999997</v>
      </c>
      <c r="AJ61" s="25">
        <v>29893.31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</row>
    <row r="62" spans="1:45" ht="16.5" x14ac:dyDescent="0.15">
      <c r="A62" s="9">
        <v>60</v>
      </c>
      <c r="B62" s="9" t="s">
        <v>42</v>
      </c>
      <c r="C62" s="17" t="s">
        <v>221</v>
      </c>
      <c r="D62" s="15" t="s">
        <v>222</v>
      </c>
      <c r="E62" s="9" t="s">
        <v>223</v>
      </c>
      <c r="F62" s="9" t="s">
        <v>37</v>
      </c>
      <c r="G62" s="9" t="s">
        <v>87</v>
      </c>
      <c r="H62" s="9" t="s">
        <v>58</v>
      </c>
      <c r="I62" s="9" t="s">
        <v>40</v>
      </c>
      <c r="J62" s="9" t="s">
        <v>41</v>
      </c>
      <c r="K62" s="9">
        <v>183.93</v>
      </c>
      <c r="L62" s="20">
        <v>42795</v>
      </c>
      <c r="M62" s="20">
        <v>43639</v>
      </c>
      <c r="N62" s="20">
        <v>43639</v>
      </c>
      <c r="O62" s="21"/>
      <c r="P62" s="20">
        <v>43525</v>
      </c>
      <c r="Q62" s="20">
        <v>43639</v>
      </c>
      <c r="R62" s="24">
        <v>234.7</v>
      </c>
      <c r="S62" s="25">
        <v>43168.37</v>
      </c>
      <c r="T62" s="25">
        <v>43168.37</v>
      </c>
      <c r="U62" s="25">
        <v>43168.37</v>
      </c>
      <c r="V62" s="25">
        <v>43168.37</v>
      </c>
      <c r="W62" s="25">
        <v>43168.37</v>
      </c>
      <c r="X62" s="25">
        <v>33095.75</v>
      </c>
      <c r="Y62" s="25"/>
      <c r="Z62" s="25"/>
      <c r="AA62" s="25"/>
      <c r="AB62" s="25"/>
      <c r="AC62" s="25"/>
      <c r="AD62" s="25"/>
      <c r="AE62" s="25">
        <v>43168.37</v>
      </c>
      <c r="AF62" s="25">
        <v>43168.37</v>
      </c>
      <c r="AG62" s="25">
        <v>43168.37</v>
      </c>
      <c r="AH62" s="25">
        <v>43168.37</v>
      </c>
      <c r="AI62" s="25">
        <v>43168.37</v>
      </c>
      <c r="AJ62" s="25">
        <v>33095.75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R62">
        <f>AH62*12</f>
        <v>518020.44000000006</v>
      </c>
      <c r="AS62" s="47">
        <f>AR62/365/K62</f>
        <v>7.7161642048158594</v>
      </c>
    </row>
    <row r="63" spans="1:45" ht="16.5" hidden="1" x14ac:dyDescent="0.15">
      <c r="A63" s="9">
        <v>61</v>
      </c>
      <c r="B63" s="9" t="s">
        <v>42</v>
      </c>
      <c r="C63" s="15" t="s">
        <v>224</v>
      </c>
      <c r="D63" s="15" t="s">
        <v>225</v>
      </c>
      <c r="E63" s="9" t="s">
        <v>226</v>
      </c>
      <c r="F63" s="9" t="s">
        <v>37</v>
      </c>
      <c r="G63" s="9" t="s">
        <v>87</v>
      </c>
      <c r="H63" s="9" t="s">
        <v>58</v>
      </c>
      <c r="I63" s="9" t="s">
        <v>40</v>
      </c>
      <c r="J63" s="9" t="s">
        <v>53</v>
      </c>
      <c r="K63" s="9">
        <v>130.71</v>
      </c>
      <c r="L63" s="20">
        <v>42637</v>
      </c>
      <c r="M63" s="20">
        <v>43639</v>
      </c>
      <c r="N63" s="20">
        <v>43639</v>
      </c>
      <c r="O63" s="21"/>
      <c r="P63" s="20">
        <v>43367</v>
      </c>
      <c r="Q63" s="20">
        <v>43639</v>
      </c>
      <c r="R63" s="24">
        <v>291.94950599999999</v>
      </c>
      <c r="S63" s="25">
        <v>38160.720000000001</v>
      </c>
      <c r="T63" s="25">
        <v>38160.720000000001</v>
      </c>
      <c r="U63" s="25">
        <v>38160.720000000001</v>
      </c>
      <c r="V63" s="25">
        <v>38160.720000000001</v>
      </c>
      <c r="W63" s="25">
        <v>38160.720000000001</v>
      </c>
      <c r="X63" s="25">
        <v>29256.55</v>
      </c>
      <c r="Y63" s="25"/>
      <c r="Z63" s="25"/>
      <c r="AA63" s="25"/>
      <c r="AB63" s="25"/>
      <c r="AC63" s="25"/>
      <c r="AD63" s="25"/>
      <c r="AE63" s="25">
        <v>38160.720000000001</v>
      </c>
      <c r="AF63" s="25">
        <v>38160.720000000001</v>
      </c>
      <c r="AG63" s="25">
        <v>38160.720000000001</v>
      </c>
      <c r="AH63" s="25">
        <v>38160.720000000001</v>
      </c>
      <c r="AI63" s="25">
        <v>38160.720000000001</v>
      </c>
      <c r="AJ63" s="25">
        <v>29256.55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</row>
    <row r="64" spans="1:45" ht="16.5" hidden="1" x14ac:dyDescent="0.15">
      <c r="A64" s="9">
        <v>62</v>
      </c>
      <c r="B64" s="9" t="s">
        <v>42</v>
      </c>
      <c r="C64" s="15" t="s">
        <v>227</v>
      </c>
      <c r="D64" s="15" t="s">
        <v>228</v>
      </c>
      <c r="E64" s="9" t="s">
        <v>229</v>
      </c>
      <c r="F64" s="9" t="s">
        <v>37</v>
      </c>
      <c r="G64" s="9" t="s">
        <v>87</v>
      </c>
      <c r="H64" s="9" t="s">
        <v>58</v>
      </c>
      <c r="I64" s="9" t="s">
        <v>40</v>
      </c>
      <c r="J64" s="9" t="s">
        <v>53</v>
      </c>
      <c r="K64" s="9">
        <v>124.41</v>
      </c>
      <c r="L64" s="20">
        <v>42637</v>
      </c>
      <c r="M64" s="20">
        <v>43639</v>
      </c>
      <c r="N64" s="20">
        <v>43639</v>
      </c>
      <c r="O64" s="21"/>
      <c r="P64" s="20">
        <v>43367</v>
      </c>
      <c r="Q64" s="20">
        <v>43639</v>
      </c>
      <c r="R64" s="24">
        <v>274.78000100000003</v>
      </c>
      <c r="S64" s="25">
        <v>34185.379999999997</v>
      </c>
      <c r="T64" s="25">
        <v>34185.379999999997</v>
      </c>
      <c r="U64" s="25">
        <v>34185.379999999997</v>
      </c>
      <c r="V64" s="25">
        <v>34185.379999999997</v>
      </c>
      <c r="W64" s="25">
        <v>34185.379999999997</v>
      </c>
      <c r="X64" s="25">
        <v>26208.79</v>
      </c>
      <c r="Y64" s="25"/>
      <c r="Z64" s="25"/>
      <c r="AA64" s="25"/>
      <c r="AB64" s="25"/>
      <c r="AC64" s="25"/>
      <c r="AD64" s="25"/>
      <c r="AE64" s="25">
        <v>34185.379999999997</v>
      </c>
      <c r="AF64" s="25">
        <v>34185.379999999997</v>
      </c>
      <c r="AG64" s="25">
        <v>34185.379999999997</v>
      </c>
      <c r="AH64" s="25">
        <v>34185.379999999997</v>
      </c>
      <c r="AI64" s="25">
        <v>34185.379999999997</v>
      </c>
      <c r="AJ64" s="25">
        <v>26208.79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</row>
    <row r="65" spans="1:45" ht="16.5" hidden="1" x14ac:dyDescent="0.15">
      <c r="A65" s="9">
        <v>63</v>
      </c>
      <c r="B65" s="9" t="s">
        <v>42</v>
      </c>
      <c r="C65" s="17" t="s">
        <v>230</v>
      </c>
      <c r="D65" s="15" t="s">
        <v>231</v>
      </c>
      <c r="E65" s="9" t="s">
        <v>232</v>
      </c>
      <c r="F65" s="9" t="s">
        <v>37</v>
      </c>
      <c r="G65" s="9" t="s">
        <v>87</v>
      </c>
      <c r="H65" s="9" t="s">
        <v>46</v>
      </c>
      <c r="I65" s="9" t="s">
        <v>40</v>
      </c>
      <c r="J65" s="9" t="s">
        <v>47</v>
      </c>
      <c r="K65" s="9">
        <v>56.55</v>
      </c>
      <c r="L65" s="20">
        <v>42931</v>
      </c>
      <c r="M65" s="20">
        <v>43639</v>
      </c>
      <c r="N65" s="20">
        <v>43639</v>
      </c>
      <c r="O65" s="21"/>
      <c r="P65" s="20">
        <v>43296</v>
      </c>
      <c r="Q65" s="20">
        <v>43639</v>
      </c>
      <c r="R65" s="24">
        <v>273</v>
      </c>
      <c r="S65" s="25">
        <v>15438.15</v>
      </c>
      <c r="T65" s="25">
        <v>15438.15</v>
      </c>
      <c r="U65" s="25">
        <v>15438.15</v>
      </c>
      <c r="V65" s="25">
        <v>15438.15</v>
      </c>
      <c r="W65" s="25">
        <v>15438.15</v>
      </c>
      <c r="X65" s="25">
        <v>11835.92</v>
      </c>
      <c r="Y65" s="25"/>
      <c r="Z65" s="25"/>
      <c r="AA65" s="25"/>
      <c r="AB65" s="25"/>
      <c r="AC65" s="25"/>
      <c r="AD65" s="25"/>
      <c r="AE65" s="25">
        <v>15438.15</v>
      </c>
      <c r="AF65" s="25">
        <v>15438.15</v>
      </c>
      <c r="AG65" s="25">
        <v>15438.15</v>
      </c>
      <c r="AH65" s="25">
        <v>15438.15</v>
      </c>
      <c r="AI65" s="25">
        <v>15438.15</v>
      </c>
      <c r="AJ65" s="25">
        <v>11835.92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</row>
    <row r="66" spans="1:45" ht="16.5" hidden="1" x14ac:dyDescent="0.15">
      <c r="A66" s="9">
        <v>64</v>
      </c>
      <c r="B66" s="9" t="s">
        <v>42</v>
      </c>
      <c r="C66" s="17" t="s">
        <v>233</v>
      </c>
      <c r="D66" s="15" t="s">
        <v>234</v>
      </c>
      <c r="E66" s="9" t="s">
        <v>235</v>
      </c>
      <c r="F66" s="9" t="s">
        <v>37</v>
      </c>
      <c r="G66" s="9" t="s">
        <v>87</v>
      </c>
      <c r="H66" s="9" t="s">
        <v>58</v>
      </c>
      <c r="I66" s="9" t="s">
        <v>40</v>
      </c>
      <c r="J66" s="9" t="s">
        <v>53</v>
      </c>
      <c r="K66" s="9">
        <v>127.18</v>
      </c>
      <c r="L66" s="20">
        <v>42637</v>
      </c>
      <c r="M66" s="20">
        <v>43639</v>
      </c>
      <c r="N66" s="20">
        <v>43639</v>
      </c>
      <c r="O66" s="21"/>
      <c r="P66" s="20">
        <v>43367</v>
      </c>
      <c r="Q66" s="20">
        <v>43639</v>
      </c>
      <c r="R66" s="24">
        <v>297.67</v>
      </c>
      <c r="S66" s="25">
        <v>37857.67</v>
      </c>
      <c r="T66" s="25">
        <v>37857.67</v>
      </c>
      <c r="U66" s="25">
        <v>37857.67</v>
      </c>
      <c r="V66" s="25">
        <v>37857.67</v>
      </c>
      <c r="W66" s="25">
        <v>37857.67</v>
      </c>
      <c r="X66" s="25">
        <v>29024.21</v>
      </c>
      <c r="Y66" s="25"/>
      <c r="Z66" s="25"/>
      <c r="AA66" s="25"/>
      <c r="AB66" s="25"/>
      <c r="AC66" s="25"/>
      <c r="AD66" s="25"/>
      <c r="AE66" s="25">
        <v>37857.67</v>
      </c>
      <c r="AF66" s="25">
        <v>37857.67</v>
      </c>
      <c r="AG66" s="25">
        <v>37857.67</v>
      </c>
      <c r="AH66" s="25">
        <v>37857.67</v>
      </c>
      <c r="AI66" s="25">
        <v>37857.67</v>
      </c>
      <c r="AJ66" s="25">
        <v>29024.21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</row>
    <row r="67" spans="1:45" ht="16.5" hidden="1" x14ac:dyDescent="0.15">
      <c r="A67" s="9">
        <v>65</v>
      </c>
      <c r="B67" s="9" t="s">
        <v>42</v>
      </c>
      <c r="C67" s="15" t="s">
        <v>236</v>
      </c>
      <c r="D67" s="15" t="s">
        <v>237</v>
      </c>
      <c r="E67" s="9" t="s">
        <v>238</v>
      </c>
      <c r="F67" s="9" t="s">
        <v>37</v>
      </c>
      <c r="G67" s="9" t="s">
        <v>87</v>
      </c>
      <c r="H67" s="9" t="s">
        <v>39</v>
      </c>
      <c r="I67" s="9" t="s">
        <v>40</v>
      </c>
      <c r="J67" s="9" t="s">
        <v>53</v>
      </c>
      <c r="K67" s="9">
        <v>188.11</v>
      </c>
      <c r="L67" s="20">
        <v>42637</v>
      </c>
      <c r="M67" s="20">
        <v>43639</v>
      </c>
      <c r="N67" s="20">
        <v>43639</v>
      </c>
      <c r="O67" s="21"/>
      <c r="P67" s="20">
        <v>43367</v>
      </c>
      <c r="Q67" s="20">
        <v>43639</v>
      </c>
      <c r="R67" s="24">
        <v>246.15001799999999</v>
      </c>
      <c r="S67" s="25">
        <v>46303.28</v>
      </c>
      <c r="T67" s="25">
        <v>46303.28</v>
      </c>
      <c r="U67" s="25">
        <v>46303.28</v>
      </c>
      <c r="V67" s="25">
        <v>46303.28</v>
      </c>
      <c r="W67" s="25">
        <v>46303.28</v>
      </c>
      <c r="X67" s="25">
        <v>35499.18</v>
      </c>
      <c r="Y67" s="25"/>
      <c r="Z67" s="25"/>
      <c r="AA67" s="25"/>
      <c r="AB67" s="25"/>
      <c r="AC67" s="25"/>
      <c r="AD67" s="25"/>
      <c r="AE67" s="25">
        <v>46303.28</v>
      </c>
      <c r="AF67" s="25">
        <v>46303.28</v>
      </c>
      <c r="AG67" s="25">
        <v>46303.28</v>
      </c>
      <c r="AH67" s="25">
        <v>46303.28</v>
      </c>
      <c r="AI67" s="25">
        <v>46303.28</v>
      </c>
      <c r="AJ67" s="25">
        <v>35499.18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</row>
    <row r="68" spans="1:45" ht="16.5" hidden="1" x14ac:dyDescent="0.15">
      <c r="A68" s="9">
        <v>66</v>
      </c>
      <c r="B68" s="9" t="s">
        <v>42</v>
      </c>
      <c r="C68" s="15" t="s">
        <v>239</v>
      </c>
      <c r="D68" s="15" t="s">
        <v>240</v>
      </c>
      <c r="E68" s="9" t="s">
        <v>241</v>
      </c>
      <c r="F68" s="9" t="s">
        <v>37</v>
      </c>
      <c r="G68" s="9" t="s">
        <v>87</v>
      </c>
      <c r="H68" s="9" t="s">
        <v>39</v>
      </c>
      <c r="I68" s="9" t="s">
        <v>102</v>
      </c>
      <c r="J68" s="9" t="s">
        <v>53</v>
      </c>
      <c r="K68" s="9">
        <v>227.24</v>
      </c>
      <c r="L68" s="20">
        <v>42637</v>
      </c>
      <c r="M68" s="20">
        <v>43639</v>
      </c>
      <c r="N68" s="20">
        <v>43639</v>
      </c>
      <c r="O68" s="21"/>
      <c r="P68" s="20">
        <v>43367</v>
      </c>
      <c r="Q68" s="20">
        <v>43639</v>
      </c>
      <c r="R68" s="24">
        <v>246.15001699999999</v>
      </c>
      <c r="S68" s="25">
        <v>55935.13</v>
      </c>
      <c r="T68" s="25">
        <v>55935.13</v>
      </c>
      <c r="U68" s="25">
        <v>55935.13</v>
      </c>
      <c r="V68" s="25">
        <v>55935.13</v>
      </c>
      <c r="W68" s="25">
        <v>55935.13</v>
      </c>
      <c r="X68" s="25">
        <v>42883.6</v>
      </c>
      <c r="Y68" s="25"/>
      <c r="Z68" s="25"/>
      <c r="AA68" s="25"/>
      <c r="AB68" s="25"/>
      <c r="AC68" s="25"/>
      <c r="AD68" s="25"/>
      <c r="AE68" s="25">
        <v>55935.13</v>
      </c>
      <c r="AF68" s="25">
        <v>55935.13</v>
      </c>
      <c r="AG68" s="25">
        <v>55935.13</v>
      </c>
      <c r="AH68" s="25">
        <v>55935.13</v>
      </c>
      <c r="AI68" s="25">
        <v>55935.13</v>
      </c>
      <c r="AJ68" s="25">
        <v>42883.6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</row>
    <row r="69" spans="1:45" ht="16.5" hidden="1" x14ac:dyDescent="0.15">
      <c r="A69" s="9">
        <v>67</v>
      </c>
      <c r="B69" s="9" t="s">
        <v>42</v>
      </c>
      <c r="C69" s="15" t="s">
        <v>157</v>
      </c>
      <c r="D69" s="15" t="s">
        <v>242</v>
      </c>
      <c r="E69" s="9">
        <v>3057</v>
      </c>
      <c r="F69" s="9" t="s">
        <v>37</v>
      </c>
      <c r="G69" s="9" t="s">
        <v>87</v>
      </c>
      <c r="H69" s="9" t="s">
        <v>46</v>
      </c>
      <c r="I69" s="9" t="s">
        <v>102</v>
      </c>
      <c r="J69" s="9" t="s">
        <v>64</v>
      </c>
      <c r="K69" s="9">
        <v>177.01</v>
      </c>
      <c r="L69" s="20">
        <v>42637</v>
      </c>
      <c r="M69" s="20">
        <v>43639</v>
      </c>
      <c r="N69" s="20">
        <v>43639</v>
      </c>
      <c r="O69" s="21"/>
      <c r="P69" s="20">
        <v>43367</v>
      </c>
      <c r="Q69" s="20">
        <v>43639</v>
      </c>
      <c r="R69" s="24">
        <v>214.987514</v>
      </c>
      <c r="S69" s="25">
        <v>38054.94</v>
      </c>
      <c r="T69" s="25">
        <v>38054.94</v>
      </c>
      <c r="U69" s="25">
        <v>38054.94</v>
      </c>
      <c r="V69" s="25">
        <v>38054.94</v>
      </c>
      <c r="W69" s="25">
        <v>38054.94</v>
      </c>
      <c r="X69" s="25">
        <v>29175.45</v>
      </c>
      <c r="Y69" s="25"/>
      <c r="Z69" s="25"/>
      <c r="AA69" s="25"/>
      <c r="AB69" s="25"/>
      <c r="AC69" s="25"/>
      <c r="AD69" s="25"/>
      <c r="AE69" s="25">
        <v>38054.94</v>
      </c>
      <c r="AF69" s="25">
        <v>38054.94</v>
      </c>
      <c r="AG69" s="25">
        <v>38054.94</v>
      </c>
      <c r="AH69" s="25">
        <v>38054.94</v>
      </c>
      <c r="AI69" s="25">
        <v>38054.94</v>
      </c>
      <c r="AJ69" s="25">
        <v>29175.45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</row>
    <row r="70" spans="1:45" ht="16.5" hidden="1" x14ac:dyDescent="0.15">
      <c r="A70" s="9">
        <v>68</v>
      </c>
      <c r="B70" s="9" t="s">
        <v>42</v>
      </c>
      <c r="C70" s="15" t="s">
        <v>243</v>
      </c>
      <c r="D70" s="15" t="s">
        <v>244</v>
      </c>
      <c r="E70" s="9" t="s">
        <v>245</v>
      </c>
      <c r="F70" s="9" t="s">
        <v>37</v>
      </c>
      <c r="G70" s="9" t="s">
        <v>87</v>
      </c>
      <c r="H70" s="9" t="s">
        <v>39</v>
      </c>
      <c r="I70" s="9" t="s">
        <v>40</v>
      </c>
      <c r="J70" s="9" t="s">
        <v>53</v>
      </c>
      <c r="K70" s="9">
        <v>377.46</v>
      </c>
      <c r="L70" s="20">
        <v>42637</v>
      </c>
      <c r="M70" s="20">
        <v>43639</v>
      </c>
      <c r="N70" s="20">
        <v>43639</v>
      </c>
      <c r="O70" s="21"/>
      <c r="P70" s="20">
        <v>43367</v>
      </c>
      <c r="Q70" s="20">
        <v>43639</v>
      </c>
      <c r="R70" s="24">
        <v>228.979997</v>
      </c>
      <c r="S70" s="25">
        <v>86430.79</v>
      </c>
      <c r="T70" s="25">
        <v>86430.79</v>
      </c>
      <c r="U70" s="25">
        <v>86430.79</v>
      </c>
      <c r="V70" s="25">
        <v>86430.79</v>
      </c>
      <c r="W70" s="25">
        <v>86430.79</v>
      </c>
      <c r="X70" s="25">
        <v>66263.61</v>
      </c>
      <c r="Y70" s="25"/>
      <c r="Z70" s="25"/>
      <c r="AA70" s="25"/>
      <c r="AB70" s="25"/>
      <c r="AC70" s="25"/>
      <c r="AD70" s="25"/>
      <c r="AE70" s="25">
        <v>86430.79</v>
      </c>
      <c r="AF70" s="25">
        <v>86430.79</v>
      </c>
      <c r="AG70" s="25">
        <v>86430.79</v>
      </c>
      <c r="AH70" s="25">
        <v>86430.79</v>
      </c>
      <c r="AI70" s="25">
        <v>86430.79</v>
      </c>
      <c r="AJ70" s="25">
        <v>66263.61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</row>
    <row r="71" spans="1:45" ht="16.5" hidden="1" x14ac:dyDescent="0.15">
      <c r="A71" s="9">
        <v>69</v>
      </c>
      <c r="B71" s="9" t="s">
        <v>34</v>
      </c>
      <c r="C71" s="17" t="s">
        <v>246</v>
      </c>
      <c r="D71" s="15" t="s">
        <v>247</v>
      </c>
      <c r="E71" s="9" t="s">
        <v>248</v>
      </c>
      <c r="F71" s="9" t="s">
        <v>37</v>
      </c>
      <c r="G71" s="9" t="s">
        <v>87</v>
      </c>
      <c r="H71" s="9" t="s">
        <v>46</v>
      </c>
      <c r="I71" s="9" t="s">
        <v>102</v>
      </c>
      <c r="J71" s="9" t="s">
        <v>64</v>
      </c>
      <c r="K71" s="9">
        <v>155.96</v>
      </c>
      <c r="L71" s="20">
        <v>42826</v>
      </c>
      <c r="M71" s="20">
        <v>43890</v>
      </c>
      <c r="N71" s="20">
        <v>43890</v>
      </c>
      <c r="O71" s="21"/>
      <c r="P71" s="20">
        <v>43556</v>
      </c>
      <c r="Q71" s="20">
        <v>43890</v>
      </c>
      <c r="R71" s="24">
        <v>220.5</v>
      </c>
      <c r="S71" s="25">
        <v>32751.599999999999</v>
      </c>
      <c r="T71" s="25">
        <v>32751.599999999999</v>
      </c>
      <c r="U71" s="25">
        <v>32751.599999999999</v>
      </c>
      <c r="V71" s="25">
        <v>34389.18</v>
      </c>
      <c r="W71" s="25">
        <v>34389.18</v>
      </c>
      <c r="X71" s="25">
        <v>34389.18</v>
      </c>
      <c r="Y71" s="25">
        <v>34389.18</v>
      </c>
      <c r="Z71" s="25">
        <v>34389.18</v>
      </c>
      <c r="AA71" s="25">
        <v>34389.18</v>
      </c>
      <c r="AB71" s="25">
        <v>34389.18</v>
      </c>
      <c r="AC71" s="25">
        <v>34389.18</v>
      </c>
      <c r="AD71" s="25">
        <v>34389.18</v>
      </c>
      <c r="AE71" s="25">
        <v>32751.599999999999</v>
      </c>
      <c r="AF71" s="25">
        <v>32751.599999999999</v>
      </c>
      <c r="AG71" s="25">
        <v>32751.599999999999</v>
      </c>
      <c r="AH71" s="25">
        <v>34389.18</v>
      </c>
      <c r="AI71" s="25">
        <v>34389.18</v>
      </c>
      <c r="AJ71" s="25">
        <v>34389.18</v>
      </c>
      <c r="AK71" s="25">
        <v>34389.18</v>
      </c>
      <c r="AL71" s="25">
        <v>34389.18</v>
      </c>
      <c r="AM71" s="25">
        <v>34389.18</v>
      </c>
      <c r="AN71" s="25">
        <v>34389.18</v>
      </c>
      <c r="AO71" s="25">
        <v>34389.18</v>
      </c>
      <c r="AP71" s="25">
        <v>34389.18</v>
      </c>
    </row>
    <row r="72" spans="1:45" ht="16.5" x14ac:dyDescent="0.15">
      <c r="A72" s="9">
        <v>70</v>
      </c>
      <c r="B72" s="9" t="s">
        <v>34</v>
      </c>
      <c r="C72" s="17" t="s">
        <v>249</v>
      </c>
      <c r="D72" s="17" t="s">
        <v>250</v>
      </c>
      <c r="E72" s="9" t="s">
        <v>251</v>
      </c>
      <c r="F72" s="9" t="s">
        <v>37</v>
      </c>
      <c r="G72" s="9" t="s">
        <v>87</v>
      </c>
      <c r="H72" s="9" t="s">
        <v>39</v>
      </c>
      <c r="I72" s="9" t="s">
        <v>40</v>
      </c>
      <c r="J72" s="9" t="s">
        <v>41</v>
      </c>
      <c r="K72" s="9">
        <v>156.06</v>
      </c>
      <c r="L72" s="20">
        <v>42917</v>
      </c>
      <c r="M72" s="20">
        <v>44012</v>
      </c>
      <c r="N72" s="20">
        <v>44012</v>
      </c>
      <c r="O72" s="21"/>
      <c r="P72" s="20">
        <v>43282</v>
      </c>
      <c r="Q72" s="20">
        <v>43646</v>
      </c>
      <c r="R72" s="24">
        <v>224.69998699999999</v>
      </c>
      <c r="S72" s="25">
        <v>35066.68</v>
      </c>
      <c r="T72" s="25">
        <v>35066.68</v>
      </c>
      <c r="U72" s="25">
        <v>35066.68</v>
      </c>
      <c r="V72" s="25">
        <v>35066.68</v>
      </c>
      <c r="W72" s="25">
        <v>35066.68</v>
      </c>
      <c r="X72" s="25">
        <v>35066.68</v>
      </c>
      <c r="Y72" s="25">
        <v>37521.505799999999</v>
      </c>
      <c r="Z72" s="25">
        <v>37521.505799999999</v>
      </c>
      <c r="AA72" s="25">
        <v>37521.505799999999</v>
      </c>
      <c r="AB72" s="25">
        <v>37521.505799999999</v>
      </c>
      <c r="AC72" s="25">
        <v>37521.505799999999</v>
      </c>
      <c r="AD72" s="25">
        <v>37521.505799999999</v>
      </c>
      <c r="AE72" s="25">
        <v>35066.68</v>
      </c>
      <c r="AF72" s="25">
        <v>35066.68</v>
      </c>
      <c r="AG72" s="25">
        <v>35066.68</v>
      </c>
      <c r="AH72" s="25">
        <v>35066.68</v>
      </c>
      <c r="AI72" s="25">
        <v>35066.68</v>
      </c>
      <c r="AJ72" s="25">
        <v>35066.68</v>
      </c>
      <c r="AK72" s="25">
        <v>37521.505799999999</v>
      </c>
      <c r="AL72" s="25">
        <v>37521.505799999999</v>
      </c>
      <c r="AM72" s="25">
        <v>37521.505799999999</v>
      </c>
      <c r="AN72" s="25">
        <v>37521.505799999999</v>
      </c>
      <c r="AO72" s="25">
        <v>37521.505799999999</v>
      </c>
      <c r="AP72" s="25">
        <v>37521.505799999999</v>
      </c>
      <c r="AR72">
        <f t="shared" ref="AR72:AR73" si="9">AH72*12</f>
        <v>420800.16000000003</v>
      </c>
      <c r="AS72" s="47">
        <f t="shared" ref="AS72:AS73" si="10">AR72/365/K72</f>
        <v>7.3873968389397131</v>
      </c>
    </row>
    <row r="73" spans="1:45" ht="16.5" x14ac:dyDescent="0.15">
      <c r="A73" s="9">
        <v>71</v>
      </c>
      <c r="B73" s="9" t="s">
        <v>42</v>
      </c>
      <c r="C73" s="15" t="s">
        <v>252</v>
      </c>
      <c r="D73" s="15" t="s">
        <v>253</v>
      </c>
      <c r="E73" s="9" t="s">
        <v>254</v>
      </c>
      <c r="F73" s="9" t="s">
        <v>37</v>
      </c>
      <c r="G73" s="9" t="s">
        <v>87</v>
      </c>
      <c r="H73" s="9" t="s">
        <v>58</v>
      </c>
      <c r="I73" s="9" t="s">
        <v>40</v>
      </c>
      <c r="J73" s="9" t="s">
        <v>41</v>
      </c>
      <c r="K73" s="9">
        <v>183.95</v>
      </c>
      <c r="L73" s="20">
        <v>42637</v>
      </c>
      <c r="M73" s="20">
        <v>43639</v>
      </c>
      <c r="N73" s="20">
        <v>43639</v>
      </c>
      <c r="O73" s="21"/>
      <c r="P73" s="20">
        <v>43367</v>
      </c>
      <c r="Q73" s="20">
        <v>43639</v>
      </c>
      <c r="R73" s="24">
        <v>240.43000799999999</v>
      </c>
      <c r="S73" s="25">
        <v>44227.1</v>
      </c>
      <c r="T73" s="25">
        <v>44227.1</v>
      </c>
      <c r="U73" s="25">
        <v>44227.1</v>
      </c>
      <c r="V73" s="25">
        <v>44227.1</v>
      </c>
      <c r="W73" s="25">
        <v>44227.1</v>
      </c>
      <c r="X73" s="25">
        <v>33907.440000000002</v>
      </c>
      <c r="Y73" s="25"/>
      <c r="Z73" s="25"/>
      <c r="AA73" s="25"/>
      <c r="AB73" s="25"/>
      <c r="AC73" s="25"/>
      <c r="AD73" s="25"/>
      <c r="AE73" s="25">
        <v>44227.1</v>
      </c>
      <c r="AF73" s="25">
        <v>44227.1</v>
      </c>
      <c r="AG73" s="25">
        <v>44227.1</v>
      </c>
      <c r="AH73" s="25">
        <v>44227.1</v>
      </c>
      <c r="AI73" s="25">
        <v>44227.1</v>
      </c>
      <c r="AJ73" s="25">
        <v>33907.440000000002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R73">
        <f t="shared" si="9"/>
        <v>530725.19999999995</v>
      </c>
      <c r="AS73" s="47">
        <f t="shared" si="10"/>
        <v>7.9045482132950058</v>
      </c>
    </row>
    <row r="74" spans="1:45" ht="16.5" hidden="1" x14ac:dyDescent="0.15">
      <c r="A74" s="9">
        <v>72</v>
      </c>
      <c r="B74" s="9" t="s">
        <v>42</v>
      </c>
      <c r="C74" s="15" t="s">
        <v>255</v>
      </c>
      <c r="D74" s="15" t="s">
        <v>256</v>
      </c>
      <c r="E74" s="9" t="s">
        <v>257</v>
      </c>
      <c r="F74" s="9" t="s">
        <v>37</v>
      </c>
      <c r="G74" s="9" t="s">
        <v>87</v>
      </c>
      <c r="H74" s="9" t="s">
        <v>39</v>
      </c>
      <c r="I74" s="9" t="s">
        <v>40</v>
      </c>
      <c r="J74" s="9" t="s">
        <v>53</v>
      </c>
      <c r="K74" s="9">
        <v>150.94</v>
      </c>
      <c r="L74" s="20">
        <v>42637</v>
      </c>
      <c r="M74" s="20">
        <v>43639</v>
      </c>
      <c r="N74" s="20">
        <v>43639</v>
      </c>
      <c r="O74" s="21"/>
      <c r="P74" s="20">
        <v>43367</v>
      </c>
      <c r="Q74" s="20">
        <v>43639</v>
      </c>
      <c r="R74" s="24">
        <v>269.05001900000002</v>
      </c>
      <c r="S74" s="25">
        <v>40610.410000000003</v>
      </c>
      <c r="T74" s="25">
        <v>40610.410000000003</v>
      </c>
      <c r="U74" s="25">
        <v>40610.410000000003</v>
      </c>
      <c r="V74" s="25">
        <v>40610.410000000003</v>
      </c>
      <c r="W74" s="25">
        <v>40610.410000000003</v>
      </c>
      <c r="X74" s="25">
        <v>31134.65</v>
      </c>
      <c r="Y74" s="25"/>
      <c r="Z74" s="25"/>
      <c r="AA74" s="25"/>
      <c r="AB74" s="25"/>
      <c r="AC74" s="25"/>
      <c r="AD74" s="25"/>
      <c r="AE74" s="25">
        <v>40610.410000000003</v>
      </c>
      <c r="AF74" s="25">
        <v>40610.410000000003</v>
      </c>
      <c r="AG74" s="25">
        <v>40610.410000000003</v>
      </c>
      <c r="AH74" s="25">
        <v>40610.410000000003</v>
      </c>
      <c r="AI74" s="25">
        <v>40610.410000000003</v>
      </c>
      <c r="AJ74" s="25">
        <v>31134.65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</row>
    <row r="75" spans="1:45" ht="16.5" x14ac:dyDescent="0.15">
      <c r="A75" s="9">
        <v>73</v>
      </c>
      <c r="B75" s="9" t="s">
        <v>42</v>
      </c>
      <c r="C75" s="15" t="s">
        <v>258</v>
      </c>
      <c r="D75" s="15" t="s">
        <v>259</v>
      </c>
      <c r="E75" s="9" t="s">
        <v>260</v>
      </c>
      <c r="F75" s="9" t="s">
        <v>37</v>
      </c>
      <c r="G75" s="9" t="s">
        <v>87</v>
      </c>
      <c r="H75" s="9" t="s">
        <v>39</v>
      </c>
      <c r="I75" s="9" t="s">
        <v>40</v>
      </c>
      <c r="J75" s="9" t="s">
        <v>41</v>
      </c>
      <c r="K75" s="9">
        <v>194.46</v>
      </c>
      <c r="L75" s="20">
        <v>42637</v>
      </c>
      <c r="M75" s="20">
        <v>43639</v>
      </c>
      <c r="N75" s="20">
        <v>43639</v>
      </c>
      <c r="O75" s="21"/>
      <c r="P75" s="20">
        <v>43367</v>
      </c>
      <c r="Q75" s="20">
        <v>43639</v>
      </c>
      <c r="R75" s="24">
        <v>217.52997999999999</v>
      </c>
      <c r="S75" s="25">
        <v>42300.88</v>
      </c>
      <c r="T75" s="25">
        <v>42300.88</v>
      </c>
      <c r="U75" s="25">
        <v>42300.88</v>
      </c>
      <c r="V75" s="25">
        <v>42300.88</v>
      </c>
      <c r="W75" s="25">
        <v>42300.88</v>
      </c>
      <c r="X75" s="25">
        <v>32430.67</v>
      </c>
      <c r="Y75" s="25"/>
      <c r="Z75" s="25"/>
      <c r="AA75" s="25"/>
      <c r="AB75" s="25"/>
      <c r="AC75" s="25"/>
      <c r="AD75" s="25"/>
      <c r="AE75" s="25">
        <v>42300.88</v>
      </c>
      <c r="AF75" s="25">
        <v>42300.88</v>
      </c>
      <c r="AG75" s="25">
        <v>42300.88</v>
      </c>
      <c r="AH75" s="25">
        <v>42300.88</v>
      </c>
      <c r="AI75" s="25">
        <v>42300.88</v>
      </c>
      <c r="AJ75" s="25">
        <v>32430.67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R75">
        <f>AH75*12</f>
        <v>507610.55999999994</v>
      </c>
      <c r="AS75" s="47">
        <f>AR75/365/K75</f>
        <v>7.1516705904232154</v>
      </c>
    </row>
    <row r="76" spans="1:45" ht="16.5" hidden="1" x14ac:dyDescent="0.15">
      <c r="A76" s="9">
        <v>74</v>
      </c>
      <c r="B76" s="16" t="s">
        <v>42</v>
      </c>
      <c r="C76" s="15" t="s">
        <v>261</v>
      </c>
      <c r="D76" s="15" t="s">
        <v>262</v>
      </c>
      <c r="E76" s="9" t="s">
        <v>263</v>
      </c>
      <c r="F76" s="9" t="s">
        <v>37</v>
      </c>
      <c r="G76" s="9" t="s">
        <v>87</v>
      </c>
      <c r="H76" s="9" t="s">
        <v>39</v>
      </c>
      <c r="I76" s="9" t="s">
        <v>102</v>
      </c>
      <c r="J76" s="9" t="s">
        <v>53</v>
      </c>
      <c r="K76" s="9">
        <v>217.48</v>
      </c>
      <c r="L76" s="20">
        <v>42637</v>
      </c>
      <c r="M76" s="20">
        <v>43639</v>
      </c>
      <c r="N76" s="20">
        <v>43585</v>
      </c>
      <c r="O76" s="21"/>
      <c r="P76" s="20">
        <v>43367</v>
      </c>
      <c r="Q76" s="20">
        <v>43639</v>
      </c>
      <c r="R76" s="24">
        <v>217.529979</v>
      </c>
      <c r="S76" s="25">
        <v>47308.42</v>
      </c>
      <c r="T76" s="25">
        <v>47308.42</v>
      </c>
      <c r="U76" s="25">
        <v>47308.42</v>
      </c>
      <c r="V76" s="25">
        <v>47308.42</v>
      </c>
      <c r="W76" s="25"/>
      <c r="X76" s="25"/>
      <c r="Y76" s="25"/>
      <c r="Z76" s="25"/>
      <c r="AA76" s="25"/>
      <c r="AB76" s="25"/>
      <c r="AC76" s="25"/>
      <c r="AD76" s="25"/>
      <c r="AE76" s="25">
        <v>47308.42</v>
      </c>
      <c r="AF76" s="25">
        <v>47308.42</v>
      </c>
      <c r="AG76" s="25">
        <v>47308.42</v>
      </c>
      <c r="AH76" s="25">
        <v>47308.42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</row>
    <row r="77" spans="1:45" ht="16.5" hidden="1" x14ac:dyDescent="0.15">
      <c r="A77" s="9">
        <v>75</v>
      </c>
      <c r="B77" s="9" t="s">
        <v>34</v>
      </c>
      <c r="C77" s="15" t="s">
        <v>72</v>
      </c>
      <c r="D77" s="15" t="s">
        <v>264</v>
      </c>
      <c r="E77" s="9" t="s">
        <v>265</v>
      </c>
      <c r="F77" s="9" t="s">
        <v>37</v>
      </c>
      <c r="G77" s="9" t="s">
        <v>87</v>
      </c>
      <c r="H77" s="9" t="s">
        <v>58</v>
      </c>
      <c r="I77" s="9" t="s">
        <v>40</v>
      </c>
      <c r="J77" s="9" t="s">
        <v>53</v>
      </c>
      <c r="K77" s="9">
        <v>246.46</v>
      </c>
      <c r="L77" s="20">
        <v>42637</v>
      </c>
      <c r="M77" s="20">
        <v>44462</v>
      </c>
      <c r="N77" s="20">
        <v>44462</v>
      </c>
      <c r="O77" s="21"/>
      <c r="P77" s="20">
        <v>43367</v>
      </c>
      <c r="Q77" s="20">
        <v>43731</v>
      </c>
      <c r="R77" s="26">
        <v>194.63</v>
      </c>
      <c r="S77" s="25">
        <v>47968.51</v>
      </c>
      <c r="T77" s="25">
        <v>47968.51</v>
      </c>
      <c r="U77" s="25">
        <v>47968.51</v>
      </c>
      <c r="V77" s="25">
        <v>47968.51</v>
      </c>
      <c r="W77" s="25">
        <v>47968.51</v>
      </c>
      <c r="X77" s="25">
        <v>47968.51</v>
      </c>
      <c r="Y77" s="25">
        <v>47968.51</v>
      </c>
      <c r="Z77" s="25">
        <v>47968.51</v>
      </c>
      <c r="AA77" s="25">
        <v>49311.88</v>
      </c>
      <c r="AB77" s="25">
        <v>53725.82</v>
      </c>
      <c r="AC77" s="25">
        <v>53725.82</v>
      </c>
      <c r="AD77" s="25">
        <v>53725.82</v>
      </c>
      <c r="AE77" s="25">
        <v>47968.51</v>
      </c>
      <c r="AF77" s="25">
        <v>47968.51</v>
      </c>
      <c r="AG77" s="25">
        <v>47968.51</v>
      </c>
      <c r="AH77" s="25">
        <v>47968.51</v>
      </c>
      <c r="AI77" s="25">
        <v>47968.51</v>
      </c>
      <c r="AJ77" s="25">
        <v>47968.51</v>
      </c>
      <c r="AK77" s="25">
        <v>47968.51</v>
      </c>
      <c r="AL77" s="25">
        <v>47968.51</v>
      </c>
      <c r="AM77" s="25">
        <v>49311.88</v>
      </c>
      <c r="AN77" s="25">
        <v>53725.82</v>
      </c>
      <c r="AO77" s="25">
        <v>53725.82</v>
      </c>
      <c r="AP77" s="25">
        <v>53725.82</v>
      </c>
    </row>
    <row r="78" spans="1:45" ht="16.5" hidden="1" x14ac:dyDescent="0.15">
      <c r="A78" s="9">
        <v>76</v>
      </c>
      <c r="B78" s="9" t="s">
        <v>42</v>
      </c>
      <c r="C78" s="17" t="s">
        <v>266</v>
      </c>
      <c r="D78" s="15" t="s">
        <v>267</v>
      </c>
      <c r="E78" s="9" t="s">
        <v>268</v>
      </c>
      <c r="F78" s="9" t="s">
        <v>37</v>
      </c>
      <c r="G78" s="9" t="s">
        <v>87</v>
      </c>
      <c r="H78" s="9" t="s">
        <v>58</v>
      </c>
      <c r="I78" s="9" t="s">
        <v>40</v>
      </c>
      <c r="J78" s="9" t="s">
        <v>53</v>
      </c>
      <c r="K78" s="9">
        <v>130.09</v>
      </c>
      <c r="L78" s="20">
        <v>42637</v>
      </c>
      <c r="M78" s="20">
        <v>43639</v>
      </c>
      <c r="N78" s="20">
        <v>43639</v>
      </c>
      <c r="O78" s="21"/>
      <c r="P78" s="20">
        <v>43367</v>
      </c>
      <c r="Q78" s="20">
        <v>43639</v>
      </c>
      <c r="R78" s="24">
        <v>297.66999700000002</v>
      </c>
      <c r="S78" s="25">
        <v>38723.89</v>
      </c>
      <c r="T78" s="25">
        <v>38723.89</v>
      </c>
      <c r="U78" s="25">
        <v>38723.89</v>
      </c>
      <c r="V78" s="25">
        <v>38723.89</v>
      </c>
      <c r="W78" s="25">
        <v>38723.89</v>
      </c>
      <c r="X78" s="25">
        <v>29688.32</v>
      </c>
      <c r="Y78" s="25"/>
      <c r="Z78" s="25"/>
      <c r="AA78" s="25"/>
      <c r="AB78" s="25"/>
      <c r="AC78" s="25"/>
      <c r="AD78" s="25"/>
      <c r="AE78" s="25">
        <v>38723.89</v>
      </c>
      <c r="AF78" s="25">
        <v>38723.89</v>
      </c>
      <c r="AG78" s="25">
        <v>38723.89</v>
      </c>
      <c r="AH78" s="25">
        <v>38723.89</v>
      </c>
      <c r="AI78" s="25">
        <v>38723.89</v>
      </c>
      <c r="AJ78" s="25">
        <v>29688.32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</row>
    <row r="79" spans="1:45" ht="16.5" hidden="1" x14ac:dyDescent="0.15">
      <c r="A79" s="9">
        <v>77</v>
      </c>
      <c r="B79" s="9" t="s">
        <v>42</v>
      </c>
      <c r="C79" s="15" t="s">
        <v>269</v>
      </c>
      <c r="D79" s="15" t="s">
        <v>270</v>
      </c>
      <c r="E79" s="9" t="s">
        <v>271</v>
      </c>
      <c r="F79" s="9" t="s">
        <v>37</v>
      </c>
      <c r="G79" s="9" t="s">
        <v>87</v>
      </c>
      <c r="H79" s="9" t="s">
        <v>39</v>
      </c>
      <c r="I79" s="9" t="s">
        <v>40</v>
      </c>
      <c r="J79" s="9" t="s">
        <v>53</v>
      </c>
      <c r="K79" s="9">
        <v>218.1</v>
      </c>
      <c r="L79" s="20">
        <v>42637</v>
      </c>
      <c r="M79" s="20">
        <v>43639</v>
      </c>
      <c r="N79" s="20">
        <v>43639</v>
      </c>
      <c r="O79" s="21"/>
      <c r="P79" s="20">
        <v>43367</v>
      </c>
      <c r="Q79" s="20">
        <v>43639</v>
      </c>
      <c r="R79" s="24">
        <v>280.5</v>
      </c>
      <c r="S79" s="25">
        <v>61177.05</v>
      </c>
      <c r="T79" s="25">
        <v>61177.05</v>
      </c>
      <c r="U79" s="25">
        <v>61177.05</v>
      </c>
      <c r="V79" s="25">
        <v>61177.05</v>
      </c>
      <c r="W79" s="25">
        <v>61177.05</v>
      </c>
      <c r="X79" s="25">
        <v>46902.41</v>
      </c>
      <c r="Y79" s="25"/>
      <c r="Z79" s="25"/>
      <c r="AA79" s="25"/>
      <c r="AB79" s="25"/>
      <c r="AC79" s="25"/>
      <c r="AD79" s="25"/>
      <c r="AE79" s="25">
        <v>61177.05</v>
      </c>
      <c r="AF79" s="25">
        <v>61177.05</v>
      </c>
      <c r="AG79" s="25">
        <v>61177.05</v>
      </c>
      <c r="AH79" s="25">
        <v>61177.05</v>
      </c>
      <c r="AI79" s="25">
        <v>61177.05</v>
      </c>
      <c r="AJ79" s="25">
        <v>46902.41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</row>
    <row r="80" spans="1:45" ht="16.5" x14ac:dyDescent="0.15">
      <c r="A80" s="9">
        <v>78</v>
      </c>
      <c r="B80" s="9" t="s">
        <v>42</v>
      </c>
      <c r="C80" s="15" t="s">
        <v>272</v>
      </c>
      <c r="D80" s="15" t="s">
        <v>273</v>
      </c>
      <c r="E80" s="9" t="s">
        <v>274</v>
      </c>
      <c r="F80" s="9" t="s">
        <v>37</v>
      </c>
      <c r="G80" s="9" t="s">
        <v>87</v>
      </c>
      <c r="H80" s="9" t="s">
        <v>58</v>
      </c>
      <c r="I80" s="9" t="s">
        <v>40</v>
      </c>
      <c r="J80" s="9" t="s">
        <v>41</v>
      </c>
      <c r="K80" s="9">
        <v>188.83</v>
      </c>
      <c r="L80" s="20">
        <v>42637</v>
      </c>
      <c r="M80" s="20">
        <v>43639</v>
      </c>
      <c r="N80" s="20">
        <v>43639</v>
      </c>
      <c r="O80" s="21"/>
      <c r="P80" s="20">
        <v>43367</v>
      </c>
      <c r="Q80" s="20">
        <v>43639</v>
      </c>
      <c r="R80" s="24">
        <v>263.32997899999998</v>
      </c>
      <c r="S80" s="25">
        <v>49724.6</v>
      </c>
      <c r="T80" s="25">
        <v>49724.6</v>
      </c>
      <c r="U80" s="25">
        <v>49724.6</v>
      </c>
      <c r="V80" s="25">
        <v>49724.6</v>
      </c>
      <c r="W80" s="25">
        <v>49724.6</v>
      </c>
      <c r="X80" s="25">
        <v>38122.19</v>
      </c>
      <c r="Y80" s="25"/>
      <c r="Z80" s="25"/>
      <c r="AA80" s="25"/>
      <c r="AB80" s="25"/>
      <c r="AC80" s="25"/>
      <c r="AD80" s="25"/>
      <c r="AE80" s="25">
        <v>49724.6</v>
      </c>
      <c r="AF80" s="25">
        <v>49724.6</v>
      </c>
      <c r="AG80" s="25">
        <v>49724.6</v>
      </c>
      <c r="AH80" s="25">
        <v>49724.6</v>
      </c>
      <c r="AI80" s="25">
        <v>49724.6</v>
      </c>
      <c r="AJ80" s="25">
        <v>38122.19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R80">
        <f>AH80*12</f>
        <v>596695.19999999995</v>
      </c>
      <c r="AS80" s="47">
        <f>AR80/365/K80</f>
        <v>8.6574239785151388</v>
      </c>
    </row>
    <row r="81" spans="1:45" ht="16.5" hidden="1" x14ac:dyDescent="0.15">
      <c r="A81" s="9">
        <v>79</v>
      </c>
      <c r="B81" s="9" t="s">
        <v>34</v>
      </c>
      <c r="C81" s="15" t="s">
        <v>72</v>
      </c>
      <c r="D81" s="15" t="s">
        <v>275</v>
      </c>
      <c r="E81" s="9" t="s">
        <v>276</v>
      </c>
      <c r="F81" s="9" t="s">
        <v>37</v>
      </c>
      <c r="G81" s="9" t="s">
        <v>87</v>
      </c>
      <c r="H81" s="9" t="s">
        <v>58</v>
      </c>
      <c r="I81" s="9" t="s">
        <v>40</v>
      </c>
      <c r="J81" s="9" t="s">
        <v>53</v>
      </c>
      <c r="K81" s="9">
        <v>202.39</v>
      </c>
      <c r="L81" s="20">
        <v>42637</v>
      </c>
      <c r="M81" s="20">
        <v>44462</v>
      </c>
      <c r="N81" s="20">
        <v>44462</v>
      </c>
      <c r="O81" s="21"/>
      <c r="P81" s="20">
        <v>43367</v>
      </c>
      <c r="Q81" s="20">
        <v>43731</v>
      </c>
      <c r="R81" s="26">
        <v>206.079994</v>
      </c>
      <c r="S81" s="25">
        <v>41708.53</v>
      </c>
      <c r="T81" s="25">
        <v>41708.53</v>
      </c>
      <c r="U81" s="25">
        <v>41708.53</v>
      </c>
      <c r="V81" s="25">
        <v>41708.53</v>
      </c>
      <c r="W81" s="25">
        <v>41708.53</v>
      </c>
      <c r="X81" s="25">
        <v>41708.53</v>
      </c>
      <c r="Y81" s="25">
        <v>41708.53</v>
      </c>
      <c r="Z81" s="25">
        <v>41708.53</v>
      </c>
      <c r="AA81" s="25">
        <v>42876.39</v>
      </c>
      <c r="AB81" s="25">
        <v>46713.64</v>
      </c>
      <c r="AC81" s="25">
        <v>46713.64</v>
      </c>
      <c r="AD81" s="25">
        <v>46713.64</v>
      </c>
      <c r="AE81" s="25">
        <v>41708.53</v>
      </c>
      <c r="AF81" s="25">
        <v>41708.53</v>
      </c>
      <c r="AG81" s="25">
        <v>41708.53</v>
      </c>
      <c r="AH81" s="25">
        <v>41708.53</v>
      </c>
      <c r="AI81" s="25">
        <v>41708.53</v>
      </c>
      <c r="AJ81" s="25">
        <v>41708.53</v>
      </c>
      <c r="AK81" s="25">
        <v>41708.53</v>
      </c>
      <c r="AL81" s="25">
        <v>41708.53</v>
      </c>
      <c r="AM81" s="25">
        <v>42876.39</v>
      </c>
      <c r="AN81" s="25">
        <v>46713.64</v>
      </c>
      <c r="AO81" s="25">
        <v>46713.64</v>
      </c>
      <c r="AP81" s="25">
        <v>46713.64</v>
      </c>
    </row>
    <row r="82" spans="1:45" ht="16.5" x14ac:dyDescent="0.15">
      <c r="A82" s="9">
        <v>80</v>
      </c>
      <c r="B82" s="9" t="s">
        <v>42</v>
      </c>
      <c r="C82" s="15" t="s">
        <v>277</v>
      </c>
      <c r="D82" s="15" t="s">
        <v>278</v>
      </c>
      <c r="E82" s="9" t="s">
        <v>279</v>
      </c>
      <c r="F82" s="9" t="s">
        <v>37</v>
      </c>
      <c r="G82" s="9" t="s">
        <v>87</v>
      </c>
      <c r="H82" s="9" t="s">
        <v>39</v>
      </c>
      <c r="I82" s="9" t="s">
        <v>40</v>
      </c>
      <c r="J82" s="9" t="s">
        <v>41</v>
      </c>
      <c r="K82" s="9">
        <v>354.46</v>
      </c>
      <c r="L82" s="20">
        <v>42637</v>
      </c>
      <c r="M82" s="20">
        <v>43639</v>
      </c>
      <c r="N82" s="20">
        <v>43639</v>
      </c>
      <c r="O82" s="21"/>
      <c r="P82" s="20">
        <v>43367</v>
      </c>
      <c r="Q82" s="20">
        <v>43639</v>
      </c>
      <c r="R82" s="24">
        <v>206.08000899999999</v>
      </c>
      <c r="S82" s="25">
        <v>73047.12</v>
      </c>
      <c r="T82" s="25">
        <v>73047.12</v>
      </c>
      <c r="U82" s="25">
        <v>73047.12</v>
      </c>
      <c r="V82" s="25">
        <v>73047.12</v>
      </c>
      <c r="W82" s="25">
        <v>73047.12</v>
      </c>
      <c r="X82" s="25">
        <v>56002.79</v>
      </c>
      <c r="Y82" s="25"/>
      <c r="Z82" s="25"/>
      <c r="AA82" s="25"/>
      <c r="AB82" s="25"/>
      <c r="AC82" s="25"/>
      <c r="AD82" s="25"/>
      <c r="AE82" s="25">
        <v>73047.12</v>
      </c>
      <c r="AF82" s="25">
        <v>73047.12</v>
      </c>
      <c r="AG82" s="25">
        <v>73047.12</v>
      </c>
      <c r="AH82" s="25">
        <v>73047.12</v>
      </c>
      <c r="AI82" s="25">
        <v>73047.12</v>
      </c>
      <c r="AJ82" s="25">
        <v>56002.79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R82">
        <f>AH82*12</f>
        <v>876565.44</v>
      </c>
      <c r="AS82" s="47">
        <f>AR82/365/K82</f>
        <v>6.7752331735172691</v>
      </c>
    </row>
    <row r="83" spans="1:45" ht="16.5" hidden="1" x14ac:dyDescent="0.15">
      <c r="A83" s="9">
        <v>81</v>
      </c>
      <c r="B83" s="9" t="s">
        <v>34</v>
      </c>
      <c r="C83" s="15" t="s">
        <v>280</v>
      </c>
      <c r="D83" s="15" t="s">
        <v>281</v>
      </c>
      <c r="E83" s="9">
        <v>1065</v>
      </c>
      <c r="F83" s="9" t="s">
        <v>37</v>
      </c>
      <c r="G83" s="9" t="s">
        <v>87</v>
      </c>
      <c r="H83" s="9" t="s">
        <v>46</v>
      </c>
      <c r="I83" s="9" t="s">
        <v>40</v>
      </c>
      <c r="J83" s="9" t="s">
        <v>53</v>
      </c>
      <c r="K83" s="9">
        <v>225.77</v>
      </c>
      <c r="L83" s="20">
        <v>42637</v>
      </c>
      <c r="M83" s="20">
        <v>44309</v>
      </c>
      <c r="N83" s="20">
        <v>44309</v>
      </c>
      <c r="O83" s="21"/>
      <c r="P83" s="20">
        <v>43367</v>
      </c>
      <c r="Q83" s="20">
        <v>43731</v>
      </c>
      <c r="R83" s="24">
        <v>203.96</v>
      </c>
      <c r="S83" s="25">
        <v>46048.05</v>
      </c>
      <c r="T83" s="25">
        <v>46048.05</v>
      </c>
      <c r="U83" s="25">
        <v>46048.05</v>
      </c>
      <c r="V83" s="25">
        <v>46048.05</v>
      </c>
      <c r="W83" s="25">
        <v>46048.05</v>
      </c>
      <c r="X83" s="25">
        <v>46048.05</v>
      </c>
      <c r="Y83" s="25">
        <v>46048.05</v>
      </c>
      <c r="Z83" s="25">
        <v>46048.05</v>
      </c>
      <c r="AA83" s="25">
        <v>46585.38</v>
      </c>
      <c r="AB83" s="25">
        <v>48350.9</v>
      </c>
      <c r="AC83" s="25">
        <v>48350.9</v>
      </c>
      <c r="AD83" s="25">
        <v>48350.9</v>
      </c>
      <c r="AE83" s="25">
        <v>46048.05</v>
      </c>
      <c r="AF83" s="25">
        <v>46048.05</v>
      </c>
      <c r="AG83" s="25">
        <v>46048.05</v>
      </c>
      <c r="AH83" s="25">
        <v>46048.05</v>
      </c>
      <c r="AI83" s="25">
        <v>46048.05</v>
      </c>
      <c r="AJ83" s="25">
        <v>46048.05</v>
      </c>
      <c r="AK83" s="25">
        <v>46048.05</v>
      </c>
      <c r="AL83" s="25">
        <v>46048.05</v>
      </c>
      <c r="AM83" s="25">
        <v>46585.38</v>
      </c>
      <c r="AN83" s="25">
        <v>48350.9</v>
      </c>
      <c r="AO83" s="25">
        <v>48350.9</v>
      </c>
      <c r="AP83" s="25">
        <v>48350.9</v>
      </c>
    </row>
    <row r="84" spans="1:45" ht="16.5" hidden="1" x14ac:dyDescent="0.15">
      <c r="A84" s="9">
        <v>82</v>
      </c>
      <c r="B84" s="9" t="s">
        <v>42</v>
      </c>
      <c r="C84" s="15" t="s">
        <v>282</v>
      </c>
      <c r="D84" s="15" t="s">
        <v>283</v>
      </c>
      <c r="E84" s="9" t="s">
        <v>284</v>
      </c>
      <c r="F84" s="9" t="s">
        <v>37</v>
      </c>
      <c r="G84" s="9" t="s">
        <v>87</v>
      </c>
      <c r="H84" s="9" t="s">
        <v>58</v>
      </c>
      <c r="I84" s="9" t="s">
        <v>40</v>
      </c>
      <c r="J84" s="9" t="s">
        <v>53</v>
      </c>
      <c r="K84" s="9">
        <v>136.25</v>
      </c>
      <c r="L84" s="20">
        <v>42637</v>
      </c>
      <c r="M84" s="20">
        <v>43639</v>
      </c>
      <c r="N84" s="20">
        <v>43639</v>
      </c>
      <c r="O84" s="21"/>
      <c r="P84" s="20">
        <v>43367</v>
      </c>
      <c r="Q84" s="20">
        <v>43639</v>
      </c>
      <c r="R84" s="24">
        <v>291.950018</v>
      </c>
      <c r="S84" s="25">
        <v>39778.19</v>
      </c>
      <c r="T84" s="25">
        <v>39778.19</v>
      </c>
      <c r="U84" s="25">
        <v>39778.19</v>
      </c>
      <c r="V84" s="25">
        <v>39778.19</v>
      </c>
      <c r="W84" s="25">
        <v>39778.19</v>
      </c>
      <c r="X84" s="25">
        <v>30496.61</v>
      </c>
      <c r="Y84" s="25"/>
      <c r="Z84" s="25"/>
      <c r="AA84" s="25"/>
      <c r="AB84" s="25"/>
      <c r="AC84" s="25"/>
      <c r="AD84" s="25"/>
      <c r="AE84" s="25">
        <v>39778.19</v>
      </c>
      <c r="AF84" s="25">
        <v>39778.19</v>
      </c>
      <c r="AG84" s="25">
        <v>39778.19</v>
      </c>
      <c r="AH84" s="25">
        <v>39778.19</v>
      </c>
      <c r="AI84" s="25">
        <v>39778.19</v>
      </c>
      <c r="AJ84" s="25">
        <v>30496.61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</row>
    <row r="85" spans="1:45" ht="16.5" hidden="1" x14ac:dyDescent="0.15">
      <c r="A85" s="9">
        <v>83</v>
      </c>
      <c r="B85" s="9" t="s">
        <v>42</v>
      </c>
      <c r="C85" s="15" t="s">
        <v>285</v>
      </c>
      <c r="D85" s="15" t="s">
        <v>286</v>
      </c>
      <c r="E85" s="9" t="s">
        <v>287</v>
      </c>
      <c r="F85" s="9" t="s">
        <v>37</v>
      </c>
      <c r="G85" s="9" t="s">
        <v>87</v>
      </c>
      <c r="H85" s="9" t="s">
        <v>58</v>
      </c>
      <c r="I85" s="9" t="s">
        <v>40</v>
      </c>
      <c r="J85" s="9" t="s">
        <v>53</v>
      </c>
      <c r="K85" s="9">
        <v>213.85</v>
      </c>
      <c r="L85" s="20">
        <v>42637</v>
      </c>
      <c r="M85" s="20">
        <v>43639</v>
      </c>
      <c r="N85" s="20">
        <v>43639</v>
      </c>
      <c r="O85" s="21"/>
      <c r="P85" s="20">
        <v>43367</v>
      </c>
      <c r="Q85" s="20">
        <v>43639</v>
      </c>
      <c r="R85" s="24">
        <v>263.32999699999999</v>
      </c>
      <c r="S85" s="25">
        <v>56313.120000000003</v>
      </c>
      <c r="T85" s="25">
        <v>56313.120000000003</v>
      </c>
      <c r="U85" s="25">
        <v>56313.120000000003</v>
      </c>
      <c r="V85" s="25">
        <v>56313.120000000003</v>
      </c>
      <c r="W85" s="25">
        <v>56313.120000000003</v>
      </c>
      <c r="X85" s="25">
        <v>43173.39</v>
      </c>
      <c r="Y85" s="25"/>
      <c r="Z85" s="25"/>
      <c r="AA85" s="25"/>
      <c r="AB85" s="25"/>
      <c r="AC85" s="25"/>
      <c r="AD85" s="25"/>
      <c r="AE85" s="25">
        <v>56313.120000000003</v>
      </c>
      <c r="AF85" s="25">
        <v>56313.120000000003</v>
      </c>
      <c r="AG85" s="25">
        <v>56313.120000000003</v>
      </c>
      <c r="AH85" s="25">
        <v>56313.120000000003</v>
      </c>
      <c r="AI85" s="25">
        <v>56313.120000000003</v>
      </c>
      <c r="AJ85" s="25">
        <v>43173.39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</row>
    <row r="86" spans="1:45" ht="16.5" hidden="1" x14ac:dyDescent="0.15">
      <c r="A86" s="9">
        <v>84</v>
      </c>
      <c r="B86" s="9" t="s">
        <v>42</v>
      </c>
      <c r="C86" s="15" t="s">
        <v>288</v>
      </c>
      <c r="D86" s="15" t="s">
        <v>289</v>
      </c>
      <c r="E86" s="9" t="s">
        <v>290</v>
      </c>
      <c r="F86" s="9" t="s">
        <v>37</v>
      </c>
      <c r="G86" s="9" t="s">
        <v>87</v>
      </c>
      <c r="H86" s="9" t="s">
        <v>39</v>
      </c>
      <c r="I86" s="9" t="s">
        <v>40</v>
      </c>
      <c r="J86" s="9" t="s">
        <v>53</v>
      </c>
      <c r="K86" s="9">
        <v>138.38</v>
      </c>
      <c r="L86" s="20">
        <v>42637</v>
      </c>
      <c r="M86" s="20">
        <v>43639</v>
      </c>
      <c r="N86" s="20">
        <v>43639</v>
      </c>
      <c r="O86" s="21"/>
      <c r="P86" s="20">
        <v>43367</v>
      </c>
      <c r="Q86" s="20">
        <v>43639</v>
      </c>
      <c r="R86" s="24">
        <v>286.23001799999997</v>
      </c>
      <c r="S86" s="25">
        <v>39608.51</v>
      </c>
      <c r="T86" s="25">
        <v>39608.51</v>
      </c>
      <c r="U86" s="25">
        <v>39608.51</v>
      </c>
      <c r="V86" s="25">
        <v>39608.51</v>
      </c>
      <c r="W86" s="25">
        <v>39608.51</v>
      </c>
      <c r="X86" s="25">
        <v>30366.52</v>
      </c>
      <c r="Y86" s="25"/>
      <c r="Z86" s="25"/>
      <c r="AA86" s="25"/>
      <c r="AB86" s="25"/>
      <c r="AC86" s="25"/>
      <c r="AD86" s="25"/>
      <c r="AE86" s="25">
        <v>39608.51</v>
      </c>
      <c r="AF86" s="25">
        <v>39608.51</v>
      </c>
      <c r="AG86" s="25">
        <v>39608.51</v>
      </c>
      <c r="AH86" s="25">
        <v>39608.51</v>
      </c>
      <c r="AI86" s="25">
        <v>39608.51</v>
      </c>
      <c r="AJ86" s="25">
        <v>30366.52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</row>
    <row r="87" spans="1:45" ht="16.5" x14ac:dyDescent="0.15">
      <c r="A87" s="9">
        <v>85</v>
      </c>
      <c r="B87" s="9" t="s">
        <v>42</v>
      </c>
      <c r="C87" s="15" t="s">
        <v>291</v>
      </c>
      <c r="D87" s="15" t="s">
        <v>292</v>
      </c>
      <c r="E87" s="9" t="s">
        <v>293</v>
      </c>
      <c r="F87" s="9" t="s">
        <v>37</v>
      </c>
      <c r="G87" s="9" t="s">
        <v>87</v>
      </c>
      <c r="H87" s="9" t="s">
        <v>39</v>
      </c>
      <c r="I87" s="9" t="s">
        <v>40</v>
      </c>
      <c r="J87" s="9" t="s">
        <v>41</v>
      </c>
      <c r="K87" s="9">
        <v>170.61</v>
      </c>
      <c r="L87" s="20">
        <v>42637</v>
      </c>
      <c r="M87" s="20">
        <v>43639</v>
      </c>
      <c r="N87" s="20">
        <v>43639</v>
      </c>
      <c r="O87" s="21"/>
      <c r="P87" s="20">
        <v>43367</v>
      </c>
      <c r="Q87" s="20">
        <v>43639</v>
      </c>
      <c r="R87" s="24">
        <v>251.88001800000001</v>
      </c>
      <c r="S87" s="25">
        <v>42973.25</v>
      </c>
      <c r="T87" s="25">
        <v>42973.25</v>
      </c>
      <c r="U87" s="25">
        <v>42973.25</v>
      </c>
      <c r="V87" s="25">
        <v>42973.25</v>
      </c>
      <c r="W87" s="25">
        <v>42973.25</v>
      </c>
      <c r="X87" s="25">
        <v>32946.160000000003</v>
      </c>
      <c r="Y87" s="25"/>
      <c r="Z87" s="25"/>
      <c r="AA87" s="25"/>
      <c r="AB87" s="25"/>
      <c r="AC87" s="25"/>
      <c r="AD87" s="25"/>
      <c r="AE87" s="25">
        <v>42973.25</v>
      </c>
      <c r="AF87" s="25">
        <v>42973.25</v>
      </c>
      <c r="AG87" s="25">
        <v>42973.25</v>
      </c>
      <c r="AH87" s="25">
        <v>42973.25</v>
      </c>
      <c r="AI87" s="25">
        <v>42973.25</v>
      </c>
      <c r="AJ87" s="25">
        <v>32946.160000000003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R87">
        <f t="shared" ref="AR87:AR89" si="11">AH87*12</f>
        <v>515679</v>
      </c>
      <c r="AS87" s="47">
        <f t="shared" ref="AS87:AS89" si="12">AR87/365/K87</f>
        <v>8.2809869180129621</v>
      </c>
    </row>
    <row r="88" spans="1:45" ht="16.5" x14ac:dyDescent="0.15">
      <c r="A88" s="9">
        <v>86</v>
      </c>
      <c r="B88" s="9" t="s">
        <v>42</v>
      </c>
      <c r="C88" s="15" t="s">
        <v>294</v>
      </c>
      <c r="D88" s="17" t="s">
        <v>295</v>
      </c>
      <c r="E88" s="9" t="s">
        <v>296</v>
      </c>
      <c r="F88" s="9" t="s">
        <v>37</v>
      </c>
      <c r="G88" s="9" t="s">
        <v>87</v>
      </c>
      <c r="H88" s="9" t="s">
        <v>58</v>
      </c>
      <c r="I88" s="9" t="s">
        <v>40</v>
      </c>
      <c r="J88" s="9" t="s">
        <v>41</v>
      </c>
      <c r="K88" s="9">
        <v>171.9</v>
      </c>
      <c r="L88" s="20">
        <v>42637</v>
      </c>
      <c r="M88" s="20">
        <v>43639</v>
      </c>
      <c r="N88" s="20">
        <v>43639</v>
      </c>
      <c r="O88" s="21"/>
      <c r="P88" s="20">
        <v>43367</v>
      </c>
      <c r="Q88" s="20">
        <v>43639</v>
      </c>
      <c r="R88" s="24">
        <v>257.60000000000002</v>
      </c>
      <c r="S88" s="25">
        <v>44281.440000000002</v>
      </c>
      <c r="T88" s="25">
        <v>44281.440000000002</v>
      </c>
      <c r="U88" s="25">
        <v>44281.440000000002</v>
      </c>
      <c r="V88" s="25">
        <v>44281.440000000002</v>
      </c>
      <c r="W88" s="25">
        <v>44281.440000000002</v>
      </c>
      <c r="X88" s="25">
        <v>33949.1</v>
      </c>
      <c r="Y88" s="25"/>
      <c r="Z88" s="25"/>
      <c r="AA88" s="25"/>
      <c r="AB88" s="25"/>
      <c r="AC88" s="25"/>
      <c r="AD88" s="25"/>
      <c r="AE88" s="25">
        <v>44281.440000000002</v>
      </c>
      <c r="AF88" s="25">
        <v>44281.440000000002</v>
      </c>
      <c r="AG88" s="25">
        <v>44281.440000000002</v>
      </c>
      <c r="AH88" s="25">
        <v>44281.440000000002</v>
      </c>
      <c r="AI88" s="25">
        <v>44281.440000000002</v>
      </c>
      <c r="AJ88" s="25">
        <v>33949.1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R88">
        <f t="shared" si="11"/>
        <v>531377.28</v>
      </c>
      <c r="AS88" s="47">
        <f t="shared" si="12"/>
        <v>8.469041095890411</v>
      </c>
    </row>
    <row r="89" spans="1:45" ht="16.5" x14ac:dyDescent="0.15">
      <c r="A89" s="9">
        <v>87</v>
      </c>
      <c r="B89" s="9" t="s">
        <v>34</v>
      </c>
      <c r="C89" s="15" t="s">
        <v>297</v>
      </c>
      <c r="D89" s="15" t="s">
        <v>298</v>
      </c>
      <c r="E89" s="9" t="s">
        <v>299</v>
      </c>
      <c r="F89" s="9" t="s">
        <v>37</v>
      </c>
      <c r="G89" s="9" t="s">
        <v>87</v>
      </c>
      <c r="H89" s="9" t="s">
        <v>58</v>
      </c>
      <c r="I89" s="9" t="s">
        <v>40</v>
      </c>
      <c r="J89" s="9" t="s">
        <v>41</v>
      </c>
      <c r="K89" s="9">
        <v>167.37</v>
      </c>
      <c r="L89" s="20">
        <v>43132</v>
      </c>
      <c r="M89" s="20">
        <v>44135</v>
      </c>
      <c r="N89" s="20">
        <v>44135</v>
      </c>
      <c r="O89" s="21">
        <f>R89*K89*11</f>
        <v>472786.77600000001</v>
      </c>
      <c r="P89" s="20">
        <v>43497</v>
      </c>
      <c r="Q89" s="20">
        <v>43861</v>
      </c>
      <c r="R89" s="24">
        <v>256.8</v>
      </c>
      <c r="S89" s="25"/>
      <c r="T89" s="25">
        <v>42980.62</v>
      </c>
      <c r="U89" s="25">
        <v>42980.62</v>
      </c>
      <c r="V89" s="25">
        <v>42980.62</v>
      </c>
      <c r="W89" s="25">
        <v>42980.62</v>
      </c>
      <c r="X89" s="25">
        <v>42980.62</v>
      </c>
      <c r="Y89" s="25">
        <v>42980.62</v>
      </c>
      <c r="Z89" s="25">
        <v>42980.62</v>
      </c>
      <c r="AA89" s="25">
        <v>42980.62</v>
      </c>
      <c r="AB89" s="25">
        <v>42980.62</v>
      </c>
      <c r="AC89" s="25">
        <v>42980.62</v>
      </c>
      <c r="AD89" s="25">
        <v>42980.62</v>
      </c>
      <c r="AE89" s="25">
        <v>0</v>
      </c>
      <c r="AF89" s="25">
        <v>42980.62</v>
      </c>
      <c r="AG89" s="25">
        <v>42980.62</v>
      </c>
      <c r="AH89" s="25">
        <v>42980.62</v>
      </c>
      <c r="AI89" s="25">
        <v>42980.62</v>
      </c>
      <c r="AJ89" s="25">
        <v>42980.62</v>
      </c>
      <c r="AK89" s="25">
        <v>42980.62</v>
      </c>
      <c r="AL89" s="25">
        <v>42980.62</v>
      </c>
      <c r="AM89" s="25">
        <v>42980.62</v>
      </c>
      <c r="AN89" s="25">
        <v>42980.62</v>
      </c>
      <c r="AO89" s="25">
        <v>42980.62</v>
      </c>
      <c r="AP89" s="25">
        <v>42980.62</v>
      </c>
      <c r="AR89">
        <f t="shared" si="11"/>
        <v>515767.44000000006</v>
      </c>
      <c r="AS89" s="47">
        <f t="shared" si="12"/>
        <v>8.4427405117527332</v>
      </c>
    </row>
    <row r="90" spans="1:45" ht="16.5" hidden="1" x14ac:dyDescent="0.15">
      <c r="A90" s="9">
        <v>88</v>
      </c>
      <c r="B90" s="9" t="s">
        <v>34</v>
      </c>
      <c r="C90" s="15" t="s">
        <v>300</v>
      </c>
      <c r="D90" s="15" t="s">
        <v>301</v>
      </c>
      <c r="E90" s="9" t="s">
        <v>302</v>
      </c>
      <c r="F90" s="9" t="s">
        <v>37</v>
      </c>
      <c r="G90" s="9" t="s">
        <v>87</v>
      </c>
      <c r="H90" s="9" t="s">
        <v>39</v>
      </c>
      <c r="I90" s="9" t="s">
        <v>40</v>
      </c>
      <c r="J90" s="9" t="s">
        <v>53</v>
      </c>
      <c r="K90" s="9">
        <v>221.42</v>
      </c>
      <c r="L90" s="20">
        <v>43191</v>
      </c>
      <c r="M90" s="20">
        <v>44255</v>
      </c>
      <c r="N90" s="20">
        <v>44255</v>
      </c>
      <c r="O90" s="21">
        <f>R90*K90*9</f>
        <v>501084.53099999996</v>
      </c>
      <c r="P90" s="20">
        <v>43556</v>
      </c>
      <c r="Q90" s="20">
        <v>43921</v>
      </c>
      <c r="R90" s="24">
        <v>251.45</v>
      </c>
      <c r="S90" s="25">
        <v>52033.7</v>
      </c>
      <c r="T90" s="25">
        <v>52033.7</v>
      </c>
      <c r="U90" s="25">
        <v>52033.7</v>
      </c>
      <c r="V90" s="25">
        <v>55676.06</v>
      </c>
      <c r="W90" s="25">
        <v>55676.06</v>
      </c>
      <c r="X90" s="25">
        <v>55676.06</v>
      </c>
      <c r="Y90" s="25">
        <v>55676.06</v>
      </c>
      <c r="Z90" s="25">
        <v>55676.06</v>
      </c>
      <c r="AA90" s="25">
        <v>55676.06</v>
      </c>
      <c r="AB90" s="25">
        <v>55676.06</v>
      </c>
      <c r="AC90" s="25">
        <v>55676.06</v>
      </c>
      <c r="AD90" s="25">
        <v>55676.06</v>
      </c>
      <c r="AE90" s="25">
        <v>52033.7</v>
      </c>
      <c r="AF90" s="25">
        <v>52033.7</v>
      </c>
      <c r="AG90" s="25">
        <v>52033.7</v>
      </c>
      <c r="AH90" s="25">
        <v>55676.06</v>
      </c>
      <c r="AI90" s="25">
        <v>55676.06</v>
      </c>
      <c r="AJ90" s="25">
        <v>55676.06</v>
      </c>
      <c r="AK90" s="25">
        <v>55676.06</v>
      </c>
      <c r="AL90" s="25">
        <v>55676.06</v>
      </c>
      <c r="AM90" s="25">
        <v>55676.06</v>
      </c>
      <c r="AN90" s="25">
        <v>55676.06</v>
      </c>
      <c r="AO90" s="25">
        <v>55676.06</v>
      </c>
      <c r="AP90" s="25">
        <v>55676.06</v>
      </c>
    </row>
    <row r="91" spans="1:45" ht="16.5" hidden="1" x14ac:dyDescent="0.15">
      <c r="A91" s="9">
        <v>89</v>
      </c>
      <c r="B91" s="9" t="s">
        <v>42</v>
      </c>
      <c r="C91" s="15" t="s">
        <v>303</v>
      </c>
      <c r="D91" s="15" t="s">
        <v>304</v>
      </c>
      <c r="E91" s="9" t="s">
        <v>305</v>
      </c>
      <c r="F91" s="9" t="s">
        <v>37</v>
      </c>
      <c r="G91" s="9" t="s">
        <v>87</v>
      </c>
      <c r="H91" s="9" t="s">
        <v>39</v>
      </c>
      <c r="I91" s="9" t="s">
        <v>40</v>
      </c>
      <c r="J91" s="9" t="s">
        <v>53</v>
      </c>
      <c r="K91" s="9">
        <v>168.67</v>
      </c>
      <c r="L91" s="20">
        <v>42637</v>
      </c>
      <c r="M91" s="20">
        <v>43639</v>
      </c>
      <c r="N91" s="20">
        <v>43639</v>
      </c>
      <c r="O91" s="21"/>
      <c r="P91" s="20">
        <v>43367</v>
      </c>
      <c r="Q91" s="20">
        <v>43639</v>
      </c>
      <c r="R91" s="24">
        <v>286.225054</v>
      </c>
      <c r="S91" s="25">
        <v>48277.58</v>
      </c>
      <c r="T91" s="25">
        <v>48277.58</v>
      </c>
      <c r="U91" s="25">
        <v>48277.58</v>
      </c>
      <c r="V91" s="25">
        <v>48277.58</v>
      </c>
      <c r="W91" s="25">
        <v>48277.58</v>
      </c>
      <c r="X91" s="25">
        <v>37012.81</v>
      </c>
      <c r="Y91" s="25"/>
      <c r="Z91" s="25"/>
      <c r="AA91" s="25"/>
      <c r="AB91" s="25"/>
      <c r="AC91" s="25"/>
      <c r="AD91" s="25"/>
      <c r="AE91" s="25">
        <v>48277.58</v>
      </c>
      <c r="AF91" s="25">
        <v>48277.58</v>
      </c>
      <c r="AG91" s="25">
        <v>48277.58</v>
      </c>
      <c r="AH91" s="25">
        <v>48277.58</v>
      </c>
      <c r="AI91" s="25">
        <v>48277.58</v>
      </c>
      <c r="AJ91" s="25">
        <v>37012.81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</row>
    <row r="92" spans="1:45" ht="16.5" x14ac:dyDescent="0.15">
      <c r="A92" s="9">
        <v>90</v>
      </c>
      <c r="B92" s="9" t="s">
        <v>34</v>
      </c>
      <c r="C92" s="15" t="s">
        <v>306</v>
      </c>
      <c r="D92" s="15" t="s">
        <v>307</v>
      </c>
      <c r="E92" s="9" t="s">
        <v>308</v>
      </c>
      <c r="F92" s="9" t="s">
        <v>37</v>
      </c>
      <c r="G92" s="9" t="s">
        <v>87</v>
      </c>
      <c r="H92" s="9" t="s">
        <v>122</v>
      </c>
      <c r="I92" s="9" t="s">
        <v>40</v>
      </c>
      <c r="J92" s="9" t="s">
        <v>41</v>
      </c>
      <c r="K92" s="9">
        <v>136.94999999999999</v>
      </c>
      <c r="L92" s="20">
        <v>42637</v>
      </c>
      <c r="M92" s="20">
        <v>44309</v>
      </c>
      <c r="N92" s="20">
        <v>44309</v>
      </c>
      <c r="O92" s="21"/>
      <c r="P92" s="20">
        <v>43367</v>
      </c>
      <c r="Q92" s="20">
        <v>43731</v>
      </c>
      <c r="R92" s="24">
        <v>110.250018</v>
      </c>
      <c r="S92" s="25">
        <v>15098.74</v>
      </c>
      <c r="T92" s="25">
        <v>15098.74</v>
      </c>
      <c r="U92" s="25">
        <v>15098.74</v>
      </c>
      <c r="V92" s="25">
        <v>15098.74</v>
      </c>
      <c r="W92" s="25">
        <v>15098.74</v>
      </c>
      <c r="X92" s="25">
        <v>15098.74</v>
      </c>
      <c r="Y92" s="25">
        <v>15098.74</v>
      </c>
      <c r="Z92" s="25">
        <v>15098.74</v>
      </c>
      <c r="AA92" s="25">
        <v>15274.81</v>
      </c>
      <c r="AB92" s="25">
        <v>15853.33</v>
      </c>
      <c r="AC92" s="25">
        <v>15853.33</v>
      </c>
      <c r="AD92" s="25">
        <v>15853.33</v>
      </c>
      <c r="AE92" s="25">
        <v>15098.74</v>
      </c>
      <c r="AF92" s="25">
        <v>15098.74</v>
      </c>
      <c r="AG92" s="25">
        <v>15098.74</v>
      </c>
      <c r="AH92" s="25">
        <v>15098.74</v>
      </c>
      <c r="AI92" s="25">
        <v>15098.74</v>
      </c>
      <c r="AJ92" s="25">
        <v>15098.74</v>
      </c>
      <c r="AK92" s="25">
        <v>15098.74</v>
      </c>
      <c r="AL92" s="25">
        <v>15098.74</v>
      </c>
      <c r="AM92" s="25">
        <v>15274.81</v>
      </c>
      <c r="AN92" s="25">
        <v>15853.33</v>
      </c>
      <c r="AO92" s="25">
        <v>15853.33</v>
      </c>
      <c r="AP92" s="25">
        <v>15853.33</v>
      </c>
      <c r="AR92">
        <f t="shared" ref="AR92:AR94" si="13">AH92*12</f>
        <v>181184.88</v>
      </c>
      <c r="AS92" s="47">
        <f t="shared" ref="AS92:AS94" si="14">AR92/365/K92</f>
        <v>3.6246581344056179</v>
      </c>
    </row>
    <row r="93" spans="1:45" ht="16.5" x14ac:dyDescent="0.15">
      <c r="A93" s="9">
        <v>91</v>
      </c>
      <c r="B93" s="9" t="s">
        <v>34</v>
      </c>
      <c r="C93" s="15" t="s">
        <v>309</v>
      </c>
      <c r="D93" s="15" t="s">
        <v>310</v>
      </c>
      <c r="E93" s="9" t="s">
        <v>311</v>
      </c>
      <c r="F93" s="9" t="s">
        <v>37</v>
      </c>
      <c r="G93" s="9" t="s">
        <v>87</v>
      </c>
      <c r="H93" s="9" t="s">
        <v>39</v>
      </c>
      <c r="I93" s="9" t="s">
        <v>40</v>
      </c>
      <c r="J93" s="9" t="s">
        <v>41</v>
      </c>
      <c r="K93" s="9">
        <v>227.37</v>
      </c>
      <c r="L93" s="20">
        <v>42795</v>
      </c>
      <c r="M93" s="20">
        <v>43799</v>
      </c>
      <c r="N93" s="20">
        <v>43799</v>
      </c>
      <c r="O93" s="21"/>
      <c r="P93" s="20">
        <v>43525</v>
      </c>
      <c r="Q93" s="20">
        <v>43799</v>
      </c>
      <c r="R93" s="24">
        <v>125.94</v>
      </c>
      <c r="S93" s="25"/>
      <c r="T93" s="25"/>
      <c r="U93" s="25">
        <v>28634.977800000001</v>
      </c>
      <c r="V93" s="25">
        <v>28634.977800000001</v>
      </c>
      <c r="W93" s="25">
        <v>28634.977800000001</v>
      </c>
      <c r="X93" s="25">
        <v>28634.977800000001</v>
      </c>
      <c r="Y93" s="25">
        <v>28634.977800000001</v>
      </c>
      <c r="Z93" s="25">
        <v>28634.977800000001</v>
      </c>
      <c r="AA93" s="25">
        <v>28634.977800000001</v>
      </c>
      <c r="AB93" s="25">
        <v>28634.977800000001</v>
      </c>
      <c r="AC93" s="25">
        <v>28634.977800000001</v>
      </c>
      <c r="AD93" s="25"/>
      <c r="AE93" s="25">
        <v>0</v>
      </c>
      <c r="AF93" s="25">
        <v>0</v>
      </c>
      <c r="AG93" s="25">
        <v>28634.977800000001</v>
      </c>
      <c r="AH93" s="25">
        <v>28634.977800000001</v>
      </c>
      <c r="AI93" s="25">
        <v>28634.977800000001</v>
      </c>
      <c r="AJ93" s="25">
        <v>28634.977800000001</v>
      </c>
      <c r="AK93" s="25">
        <v>28634.977800000001</v>
      </c>
      <c r="AL93" s="25">
        <v>28634.977800000001</v>
      </c>
      <c r="AM93" s="25">
        <v>28634.977800000001</v>
      </c>
      <c r="AN93" s="25">
        <v>28634.977800000001</v>
      </c>
      <c r="AO93" s="25">
        <v>28634.977800000001</v>
      </c>
      <c r="AP93" s="25">
        <v>0</v>
      </c>
      <c r="AR93">
        <f t="shared" si="13"/>
        <v>343619.73360000004</v>
      </c>
      <c r="AS93" s="47">
        <f t="shared" si="14"/>
        <v>4.1404931506849314</v>
      </c>
    </row>
    <row r="94" spans="1:45" ht="16.5" x14ac:dyDescent="0.15">
      <c r="A94" s="9">
        <v>92</v>
      </c>
      <c r="B94" s="9" t="s">
        <v>34</v>
      </c>
      <c r="C94" s="15" t="s">
        <v>126</v>
      </c>
      <c r="D94" s="17" t="s">
        <v>312</v>
      </c>
      <c r="E94" s="9" t="s">
        <v>313</v>
      </c>
      <c r="F94" s="9" t="s">
        <v>37</v>
      </c>
      <c r="G94" s="9" t="s">
        <v>87</v>
      </c>
      <c r="H94" s="9" t="s">
        <v>46</v>
      </c>
      <c r="I94" s="9" t="s">
        <v>40</v>
      </c>
      <c r="J94" s="9" t="s">
        <v>41</v>
      </c>
      <c r="K94" s="9">
        <v>41.6</v>
      </c>
      <c r="L94" s="20">
        <v>42720</v>
      </c>
      <c r="M94" s="20">
        <v>43723</v>
      </c>
      <c r="N94" s="20">
        <v>43723</v>
      </c>
      <c r="O94" s="21"/>
      <c r="P94" s="20">
        <v>43367</v>
      </c>
      <c r="Q94" s="20">
        <v>43723</v>
      </c>
      <c r="R94" s="24">
        <v>354.92</v>
      </c>
      <c r="S94" s="25">
        <v>14764.672</v>
      </c>
      <c r="T94" s="25">
        <v>14764.672</v>
      </c>
      <c r="U94" s="25">
        <v>14764.672</v>
      </c>
      <c r="V94" s="25">
        <v>14764.672</v>
      </c>
      <c r="W94" s="25">
        <v>14764.672</v>
      </c>
      <c r="X94" s="25">
        <v>14764.672</v>
      </c>
      <c r="Y94" s="25">
        <v>14764.672</v>
      </c>
      <c r="Z94" s="25">
        <v>14764.672</v>
      </c>
      <c r="AA94" s="25">
        <v>7382.3360000000002</v>
      </c>
      <c r="AB94" s="25"/>
      <c r="AC94" s="25"/>
      <c r="AD94" s="25"/>
      <c r="AE94" s="25">
        <v>14764.672</v>
      </c>
      <c r="AF94" s="25">
        <v>14764.672</v>
      </c>
      <c r="AG94" s="25">
        <v>14764.672</v>
      </c>
      <c r="AH94" s="25">
        <v>14764.672</v>
      </c>
      <c r="AI94" s="25">
        <v>14764.672</v>
      </c>
      <c r="AJ94" s="25">
        <v>14764.672</v>
      </c>
      <c r="AK94" s="25">
        <v>14764.672</v>
      </c>
      <c r="AL94" s="25">
        <v>14764.672</v>
      </c>
      <c r="AM94" s="25">
        <v>7382.3360000000002</v>
      </c>
      <c r="AN94" s="25">
        <v>0</v>
      </c>
      <c r="AO94" s="25">
        <v>0</v>
      </c>
      <c r="AP94" s="25">
        <v>0</v>
      </c>
      <c r="AR94">
        <f t="shared" si="13"/>
        <v>177176.06400000001</v>
      </c>
      <c r="AS94" s="47">
        <f t="shared" si="14"/>
        <v>11.668602739726028</v>
      </c>
    </row>
    <row r="95" spans="1:45" ht="16.5" hidden="1" x14ac:dyDescent="0.15">
      <c r="A95" s="9">
        <v>93</v>
      </c>
      <c r="B95" s="9" t="s">
        <v>34</v>
      </c>
      <c r="C95" s="17" t="s">
        <v>314</v>
      </c>
      <c r="D95" s="15" t="s">
        <v>315</v>
      </c>
      <c r="E95" s="9" t="s">
        <v>316</v>
      </c>
      <c r="F95" s="9" t="s">
        <v>175</v>
      </c>
      <c r="G95" s="9" t="s">
        <v>101</v>
      </c>
      <c r="H95" s="9" t="s">
        <v>58</v>
      </c>
      <c r="I95" s="9" t="s">
        <v>102</v>
      </c>
      <c r="J95" s="9" t="s">
        <v>53</v>
      </c>
      <c r="K95" s="9">
        <v>1701.66</v>
      </c>
      <c r="L95" s="20">
        <v>42637</v>
      </c>
      <c r="M95" s="20">
        <v>45558</v>
      </c>
      <c r="N95" s="20">
        <v>45558</v>
      </c>
      <c r="O95" s="21"/>
      <c r="P95" s="20">
        <v>43367</v>
      </c>
      <c r="Q95" s="20">
        <v>43731</v>
      </c>
      <c r="R95" s="24">
        <v>67.599999999999994</v>
      </c>
      <c r="S95" s="25">
        <v>115032.22</v>
      </c>
      <c r="T95" s="25">
        <v>115032.22</v>
      </c>
      <c r="U95" s="25">
        <v>115032.22</v>
      </c>
      <c r="V95" s="25">
        <v>115032.22</v>
      </c>
      <c r="W95" s="25">
        <v>115032.22</v>
      </c>
      <c r="X95" s="25">
        <v>115032.22</v>
      </c>
      <c r="Y95" s="25">
        <v>115032.22</v>
      </c>
      <c r="Z95" s="25">
        <v>115032.22</v>
      </c>
      <c r="AA95" s="25">
        <v>116104.26</v>
      </c>
      <c r="AB95" s="25">
        <v>119626.7</v>
      </c>
      <c r="AC95" s="25">
        <v>119626.7</v>
      </c>
      <c r="AD95" s="25">
        <v>119626.7</v>
      </c>
      <c r="AE95" s="25">
        <v>115032.22</v>
      </c>
      <c r="AF95" s="25">
        <v>115032.22</v>
      </c>
      <c r="AG95" s="25">
        <v>115032.22</v>
      </c>
      <c r="AH95" s="25">
        <v>115032.22</v>
      </c>
      <c r="AI95" s="25">
        <v>115032.22</v>
      </c>
      <c r="AJ95" s="25">
        <v>115032.22</v>
      </c>
      <c r="AK95" s="25">
        <v>115032.22</v>
      </c>
      <c r="AL95" s="25">
        <v>115032.22</v>
      </c>
      <c r="AM95" s="25">
        <v>116104.26</v>
      </c>
      <c r="AN95" s="25">
        <v>119626.7</v>
      </c>
      <c r="AO95" s="25">
        <v>119626.7</v>
      </c>
      <c r="AP95" s="25">
        <v>119626.7</v>
      </c>
    </row>
    <row r="96" spans="1:45" ht="16.5" hidden="1" x14ac:dyDescent="0.15">
      <c r="A96" s="9">
        <v>94</v>
      </c>
      <c r="B96" s="9" t="s">
        <v>42</v>
      </c>
      <c r="C96" s="15" t="s">
        <v>317</v>
      </c>
      <c r="D96" s="15" t="s">
        <v>318</v>
      </c>
      <c r="E96" s="9" t="s">
        <v>319</v>
      </c>
      <c r="F96" s="9" t="s">
        <v>37</v>
      </c>
      <c r="G96" s="9" t="s">
        <v>87</v>
      </c>
      <c r="H96" s="9" t="s">
        <v>39</v>
      </c>
      <c r="I96" s="9" t="s">
        <v>40</v>
      </c>
      <c r="J96" s="9" t="s">
        <v>53</v>
      </c>
      <c r="K96" s="9">
        <v>79.62</v>
      </c>
      <c r="L96" s="20">
        <v>42637</v>
      </c>
      <c r="M96" s="20">
        <v>43639</v>
      </c>
      <c r="N96" s="20">
        <v>43639</v>
      </c>
      <c r="O96" s="21"/>
      <c r="P96" s="20">
        <v>43367</v>
      </c>
      <c r="Q96" s="20">
        <v>43639</v>
      </c>
      <c r="R96" s="24">
        <v>354.92</v>
      </c>
      <c r="S96" s="25">
        <v>28258.73</v>
      </c>
      <c r="T96" s="25">
        <v>28258.73</v>
      </c>
      <c r="U96" s="25">
        <v>28258.73</v>
      </c>
      <c r="V96" s="25">
        <v>28258.73</v>
      </c>
      <c r="W96" s="25">
        <v>28258.73</v>
      </c>
      <c r="X96" s="25">
        <v>21665.03</v>
      </c>
      <c r="Y96" s="25"/>
      <c r="Z96" s="25"/>
      <c r="AA96" s="25"/>
      <c r="AB96" s="25"/>
      <c r="AC96" s="25"/>
      <c r="AD96" s="25"/>
      <c r="AE96" s="25">
        <v>28258.73</v>
      </c>
      <c r="AF96" s="25">
        <v>28258.73</v>
      </c>
      <c r="AG96" s="25">
        <v>28258.73</v>
      </c>
      <c r="AH96" s="25">
        <v>28258.73</v>
      </c>
      <c r="AI96" s="25">
        <v>28258.73</v>
      </c>
      <c r="AJ96" s="25">
        <v>21665.03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</row>
    <row r="97" spans="1:45" ht="16.5" hidden="1" x14ac:dyDescent="0.15">
      <c r="A97" s="9">
        <v>95</v>
      </c>
      <c r="B97" s="9" t="s">
        <v>42</v>
      </c>
      <c r="C97" s="15" t="s">
        <v>320</v>
      </c>
      <c r="D97" s="15" t="s">
        <v>321</v>
      </c>
      <c r="E97" s="9" t="s">
        <v>322</v>
      </c>
      <c r="F97" s="9" t="s">
        <v>37</v>
      </c>
      <c r="G97" s="9" t="s">
        <v>87</v>
      </c>
      <c r="H97" s="9" t="s">
        <v>179</v>
      </c>
      <c r="I97" s="9" t="s">
        <v>40</v>
      </c>
      <c r="J97" s="9" t="s">
        <v>47</v>
      </c>
      <c r="K97" s="9">
        <v>58.88</v>
      </c>
      <c r="L97" s="20">
        <v>42958</v>
      </c>
      <c r="M97" s="20">
        <v>43639</v>
      </c>
      <c r="N97" s="20">
        <v>43639</v>
      </c>
      <c r="O97" s="21"/>
      <c r="P97" s="20">
        <v>43323</v>
      </c>
      <c r="Q97" s="20">
        <v>43639</v>
      </c>
      <c r="R97" s="24">
        <v>267.5</v>
      </c>
      <c r="S97" s="25">
        <v>15750.4</v>
      </c>
      <c r="T97" s="25">
        <v>15750.4</v>
      </c>
      <c r="U97" s="25">
        <v>15750.4</v>
      </c>
      <c r="V97" s="25">
        <v>15750.4</v>
      </c>
      <c r="W97" s="25">
        <v>15750.4</v>
      </c>
      <c r="X97" s="25">
        <v>12075.31</v>
      </c>
      <c r="Y97" s="25"/>
      <c r="Z97" s="25"/>
      <c r="AA97" s="25"/>
      <c r="AB97" s="25"/>
      <c r="AC97" s="25"/>
      <c r="AD97" s="25"/>
      <c r="AE97" s="25">
        <v>15750.4</v>
      </c>
      <c r="AF97" s="25">
        <v>15750.4</v>
      </c>
      <c r="AG97" s="25">
        <v>15750.4</v>
      </c>
      <c r="AH97" s="25">
        <v>15750.4</v>
      </c>
      <c r="AI97" s="25">
        <v>15750.4</v>
      </c>
      <c r="AJ97" s="25">
        <v>12075.31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</row>
    <row r="98" spans="1:45" ht="16.5" hidden="1" x14ac:dyDescent="0.15">
      <c r="A98" s="9">
        <v>96</v>
      </c>
      <c r="B98" s="9" t="s">
        <v>42</v>
      </c>
      <c r="C98" s="15" t="s">
        <v>323</v>
      </c>
      <c r="D98" s="15" t="s">
        <v>324</v>
      </c>
      <c r="E98" s="9" t="s">
        <v>325</v>
      </c>
      <c r="F98" s="9" t="s">
        <v>37</v>
      </c>
      <c r="G98" s="9" t="s">
        <v>87</v>
      </c>
      <c r="H98" s="9" t="s">
        <v>58</v>
      </c>
      <c r="I98" s="9" t="s">
        <v>40</v>
      </c>
      <c r="J98" s="9" t="s">
        <v>53</v>
      </c>
      <c r="K98" s="9">
        <v>223.39</v>
      </c>
      <c r="L98" s="20">
        <v>42637</v>
      </c>
      <c r="M98" s="20">
        <v>43639</v>
      </c>
      <c r="N98" s="20">
        <v>43639</v>
      </c>
      <c r="O98" s="21"/>
      <c r="P98" s="20">
        <v>43367</v>
      </c>
      <c r="Q98" s="20">
        <v>43639</v>
      </c>
      <c r="R98" s="24">
        <v>274.77999999999997</v>
      </c>
      <c r="S98" s="25">
        <v>61383.1</v>
      </c>
      <c r="T98" s="25">
        <v>61383.1</v>
      </c>
      <c r="U98" s="25">
        <v>61383.1</v>
      </c>
      <c r="V98" s="25">
        <v>61383.1</v>
      </c>
      <c r="W98" s="25">
        <v>61383.1</v>
      </c>
      <c r="X98" s="25">
        <v>47060.38</v>
      </c>
      <c r="Y98" s="25"/>
      <c r="Z98" s="25"/>
      <c r="AA98" s="25"/>
      <c r="AB98" s="25"/>
      <c r="AC98" s="25"/>
      <c r="AD98" s="25"/>
      <c r="AE98" s="25">
        <v>61383.1</v>
      </c>
      <c r="AF98" s="25">
        <v>61383.1</v>
      </c>
      <c r="AG98" s="25">
        <v>61383.1</v>
      </c>
      <c r="AH98" s="25">
        <v>61383.1</v>
      </c>
      <c r="AI98" s="25">
        <v>61383.1</v>
      </c>
      <c r="AJ98" s="25">
        <v>47060.38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</row>
    <row r="99" spans="1:45" ht="16.5" hidden="1" x14ac:dyDescent="0.15">
      <c r="A99" s="9">
        <v>97</v>
      </c>
      <c r="B99" s="9" t="s">
        <v>34</v>
      </c>
      <c r="C99" s="15" t="s">
        <v>326</v>
      </c>
      <c r="D99" s="15" t="s">
        <v>327</v>
      </c>
      <c r="E99" s="9" t="s">
        <v>328</v>
      </c>
      <c r="F99" s="9" t="s">
        <v>37</v>
      </c>
      <c r="G99" s="9" t="s">
        <v>87</v>
      </c>
      <c r="H99" s="9" t="s">
        <v>58</v>
      </c>
      <c r="I99" s="9" t="s">
        <v>40</v>
      </c>
      <c r="J99" s="9" t="s">
        <v>53</v>
      </c>
      <c r="K99" s="9">
        <v>203.7</v>
      </c>
      <c r="L99" s="20">
        <v>43106</v>
      </c>
      <c r="M99" s="20">
        <v>44201</v>
      </c>
      <c r="N99" s="20">
        <v>44201</v>
      </c>
      <c r="O99" s="21">
        <f>R99*K99*12</f>
        <v>627721.91999999993</v>
      </c>
      <c r="P99" s="20">
        <v>43471</v>
      </c>
      <c r="Q99" s="20">
        <v>43835</v>
      </c>
      <c r="R99" s="24">
        <v>256.8</v>
      </c>
      <c r="S99" s="25">
        <v>51853.87</v>
      </c>
      <c r="T99" s="25">
        <v>52310.16</v>
      </c>
      <c r="U99" s="25">
        <v>52310.16</v>
      </c>
      <c r="V99" s="25">
        <v>52310.16</v>
      </c>
      <c r="W99" s="25">
        <v>52310.16</v>
      </c>
      <c r="X99" s="25">
        <v>52310.16</v>
      </c>
      <c r="Y99" s="25">
        <v>52310.16</v>
      </c>
      <c r="Z99" s="25">
        <v>52310.16</v>
      </c>
      <c r="AA99" s="25">
        <v>52310.16</v>
      </c>
      <c r="AB99" s="25">
        <v>52310.16</v>
      </c>
      <c r="AC99" s="25">
        <v>52310.16</v>
      </c>
      <c r="AD99" s="25">
        <v>52310.16</v>
      </c>
      <c r="AE99" s="25">
        <v>51853.87</v>
      </c>
      <c r="AF99" s="25">
        <v>52310.16</v>
      </c>
      <c r="AG99" s="25">
        <v>52310.16</v>
      </c>
      <c r="AH99" s="25">
        <v>52310.16</v>
      </c>
      <c r="AI99" s="25">
        <v>52310.16</v>
      </c>
      <c r="AJ99" s="25">
        <v>52310.16</v>
      </c>
      <c r="AK99" s="25">
        <v>52310.16</v>
      </c>
      <c r="AL99" s="25">
        <v>52310.16</v>
      </c>
      <c r="AM99" s="25">
        <v>52310.16</v>
      </c>
      <c r="AN99" s="25">
        <v>52310.16</v>
      </c>
      <c r="AO99" s="25">
        <v>52310.16</v>
      </c>
      <c r="AP99" s="25">
        <v>52310.16</v>
      </c>
    </row>
    <row r="100" spans="1:45" ht="16.5" x14ac:dyDescent="0.15">
      <c r="A100" s="9">
        <v>98</v>
      </c>
      <c r="B100" s="9" t="s">
        <v>34</v>
      </c>
      <c r="C100" s="15" t="s">
        <v>329</v>
      </c>
      <c r="D100" s="15" t="s">
        <v>330</v>
      </c>
      <c r="E100" s="9" t="s">
        <v>331</v>
      </c>
      <c r="F100" s="9" t="s">
        <v>37</v>
      </c>
      <c r="G100" s="9" t="s">
        <v>87</v>
      </c>
      <c r="H100" s="9" t="s">
        <v>39</v>
      </c>
      <c r="I100" s="9" t="s">
        <v>40</v>
      </c>
      <c r="J100" s="9" t="s">
        <v>41</v>
      </c>
      <c r="K100" s="9">
        <v>194.91</v>
      </c>
      <c r="L100" s="20">
        <v>43102</v>
      </c>
      <c r="M100" s="20">
        <v>44135</v>
      </c>
      <c r="N100" s="20">
        <v>44135</v>
      </c>
      <c r="O100" s="21">
        <f>R100*K100*12</f>
        <v>575608.21199999994</v>
      </c>
      <c r="P100" s="20">
        <v>43467</v>
      </c>
      <c r="Q100" s="20">
        <v>43831</v>
      </c>
      <c r="R100" s="24">
        <v>246.1</v>
      </c>
      <c r="S100" s="25">
        <v>47967.35</v>
      </c>
      <c r="T100" s="25">
        <v>47967.35</v>
      </c>
      <c r="U100" s="25">
        <v>47967.35</v>
      </c>
      <c r="V100" s="25">
        <v>47967.35</v>
      </c>
      <c r="W100" s="25">
        <v>47967.35</v>
      </c>
      <c r="X100" s="25">
        <v>47967.35</v>
      </c>
      <c r="Y100" s="25">
        <v>47967.35</v>
      </c>
      <c r="Z100" s="25">
        <v>47967.35</v>
      </c>
      <c r="AA100" s="25">
        <v>47967.35</v>
      </c>
      <c r="AB100" s="25">
        <v>47967.35</v>
      </c>
      <c r="AC100" s="25">
        <v>47967.35</v>
      </c>
      <c r="AD100" s="25">
        <v>47967.35</v>
      </c>
      <c r="AE100" s="25">
        <v>47967.35</v>
      </c>
      <c r="AF100" s="25">
        <v>47967.35</v>
      </c>
      <c r="AG100" s="25">
        <v>47967.35</v>
      </c>
      <c r="AH100" s="25">
        <v>47967.35</v>
      </c>
      <c r="AI100" s="25">
        <v>47967.35</v>
      </c>
      <c r="AJ100" s="25">
        <v>47967.35</v>
      </c>
      <c r="AK100" s="25">
        <v>47967.35</v>
      </c>
      <c r="AL100" s="25">
        <v>47967.35</v>
      </c>
      <c r="AM100" s="25">
        <v>47967.35</v>
      </c>
      <c r="AN100" s="25">
        <v>47967.35</v>
      </c>
      <c r="AO100" s="25">
        <v>47967.35</v>
      </c>
      <c r="AP100" s="25">
        <v>47967.35</v>
      </c>
      <c r="AR100">
        <f>AH100*12</f>
        <v>575608.19999999995</v>
      </c>
      <c r="AS100" s="47">
        <f>AR100/365/K100</f>
        <v>8.0909587354332135</v>
      </c>
    </row>
    <row r="101" spans="1:45" ht="16.5" hidden="1" x14ac:dyDescent="0.15">
      <c r="A101" s="9">
        <v>99</v>
      </c>
      <c r="B101" s="9" t="s">
        <v>34</v>
      </c>
      <c r="C101" s="15" t="s">
        <v>332</v>
      </c>
      <c r="D101" s="15" t="s">
        <v>333</v>
      </c>
      <c r="E101" s="9" t="s">
        <v>334</v>
      </c>
      <c r="F101" s="9" t="s">
        <v>37</v>
      </c>
      <c r="G101" s="9" t="s">
        <v>87</v>
      </c>
      <c r="H101" s="9" t="s">
        <v>46</v>
      </c>
      <c r="I101" s="9" t="s">
        <v>40</v>
      </c>
      <c r="J101" s="9" t="s">
        <v>53</v>
      </c>
      <c r="K101" s="9">
        <v>276.95</v>
      </c>
      <c r="L101" s="20">
        <v>42637</v>
      </c>
      <c r="M101" s="20">
        <v>44309</v>
      </c>
      <c r="N101" s="20">
        <v>44309</v>
      </c>
      <c r="O101" s="21"/>
      <c r="P101" s="20">
        <v>43367</v>
      </c>
      <c r="Q101" s="20">
        <v>43731</v>
      </c>
      <c r="R101" s="24">
        <v>209.47</v>
      </c>
      <c r="S101" s="25">
        <v>58012.72</v>
      </c>
      <c r="T101" s="25">
        <v>58012.72</v>
      </c>
      <c r="U101" s="25">
        <v>58012.72</v>
      </c>
      <c r="V101" s="25">
        <v>58012.72</v>
      </c>
      <c r="W101" s="25">
        <v>58012.72</v>
      </c>
      <c r="X101" s="25">
        <v>58012.72</v>
      </c>
      <c r="Y101" s="25">
        <v>58012.72</v>
      </c>
      <c r="Z101" s="25">
        <v>58012.72</v>
      </c>
      <c r="AA101" s="25">
        <v>58689.31</v>
      </c>
      <c r="AB101" s="25">
        <v>60912.38</v>
      </c>
      <c r="AC101" s="25">
        <v>60912.38</v>
      </c>
      <c r="AD101" s="25">
        <v>60912.38</v>
      </c>
      <c r="AE101" s="25">
        <v>58012.72</v>
      </c>
      <c r="AF101" s="25">
        <v>58012.72</v>
      </c>
      <c r="AG101" s="25">
        <v>58012.72</v>
      </c>
      <c r="AH101" s="25">
        <v>58012.72</v>
      </c>
      <c r="AI101" s="25">
        <v>58012.72</v>
      </c>
      <c r="AJ101" s="25">
        <v>58012.72</v>
      </c>
      <c r="AK101" s="25">
        <v>58012.72</v>
      </c>
      <c r="AL101" s="25">
        <v>58012.72</v>
      </c>
      <c r="AM101" s="25">
        <v>58689.31</v>
      </c>
      <c r="AN101" s="25">
        <v>60912.38</v>
      </c>
      <c r="AO101" s="25">
        <v>60912.38</v>
      </c>
      <c r="AP101" s="25">
        <v>60912.38</v>
      </c>
    </row>
    <row r="102" spans="1:45" ht="16.5" x14ac:dyDescent="0.15">
      <c r="A102" s="9">
        <v>100</v>
      </c>
      <c r="B102" s="9" t="s">
        <v>42</v>
      </c>
      <c r="C102" s="15" t="s">
        <v>335</v>
      </c>
      <c r="D102" s="15" t="s">
        <v>336</v>
      </c>
      <c r="E102" s="9" t="s">
        <v>337</v>
      </c>
      <c r="F102" s="9" t="s">
        <v>37</v>
      </c>
      <c r="G102" s="9" t="s">
        <v>87</v>
      </c>
      <c r="H102" s="9" t="s">
        <v>179</v>
      </c>
      <c r="I102" s="9" t="s">
        <v>40</v>
      </c>
      <c r="J102" s="9" t="s">
        <v>41</v>
      </c>
      <c r="K102" s="9">
        <v>69.010000000000005</v>
      </c>
      <c r="L102" s="20">
        <v>42637</v>
      </c>
      <c r="M102" s="20">
        <v>43639</v>
      </c>
      <c r="N102" s="20">
        <v>43639</v>
      </c>
      <c r="O102" s="21"/>
      <c r="P102" s="20">
        <v>43367</v>
      </c>
      <c r="Q102" s="20">
        <v>43639</v>
      </c>
      <c r="R102" s="24">
        <v>303.39999999999998</v>
      </c>
      <c r="S102" s="25">
        <v>20937.63</v>
      </c>
      <c r="T102" s="25">
        <v>20937.63</v>
      </c>
      <c r="U102" s="25">
        <v>20937.63</v>
      </c>
      <c r="V102" s="25">
        <v>20937.63</v>
      </c>
      <c r="W102" s="25">
        <v>20937.63</v>
      </c>
      <c r="X102" s="25">
        <v>16052.19</v>
      </c>
      <c r="Y102" s="25"/>
      <c r="Z102" s="25"/>
      <c r="AA102" s="25"/>
      <c r="AB102" s="25"/>
      <c r="AC102" s="25"/>
      <c r="AD102" s="25"/>
      <c r="AE102" s="25">
        <v>20937.63</v>
      </c>
      <c r="AF102" s="25">
        <v>20937.63</v>
      </c>
      <c r="AG102" s="25">
        <v>20937.63</v>
      </c>
      <c r="AH102" s="25">
        <v>20937.63</v>
      </c>
      <c r="AI102" s="25">
        <v>20937.63</v>
      </c>
      <c r="AJ102" s="25">
        <v>16052.19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R102">
        <f>AH102*12</f>
        <v>251251.56</v>
      </c>
      <c r="AS102" s="47">
        <f>AR102/365/K102</f>
        <v>9.9747926149277557</v>
      </c>
    </row>
    <row r="103" spans="1:45" ht="16.5" hidden="1" x14ac:dyDescent="0.15">
      <c r="A103" s="9">
        <v>101</v>
      </c>
      <c r="B103" s="9" t="s">
        <v>42</v>
      </c>
      <c r="C103" s="15" t="s">
        <v>255</v>
      </c>
      <c r="D103" s="15" t="s">
        <v>338</v>
      </c>
      <c r="E103" s="9" t="s">
        <v>339</v>
      </c>
      <c r="F103" s="9" t="s">
        <v>37</v>
      </c>
      <c r="G103" s="9" t="s">
        <v>87</v>
      </c>
      <c r="H103" s="9" t="s">
        <v>39</v>
      </c>
      <c r="I103" s="9" t="s">
        <v>40</v>
      </c>
      <c r="J103" s="9" t="s">
        <v>53</v>
      </c>
      <c r="K103" s="9">
        <v>131.44</v>
      </c>
      <c r="L103" s="20">
        <v>42637</v>
      </c>
      <c r="M103" s="20">
        <v>43639</v>
      </c>
      <c r="N103" s="20">
        <v>43639</v>
      </c>
      <c r="O103" s="21"/>
      <c r="P103" s="20">
        <v>43367</v>
      </c>
      <c r="Q103" s="20">
        <v>43639</v>
      </c>
      <c r="R103" s="24">
        <v>269.05</v>
      </c>
      <c r="S103" s="25">
        <v>35363.93</v>
      </c>
      <c r="T103" s="25">
        <v>35363.93</v>
      </c>
      <c r="U103" s="25">
        <v>35363.93</v>
      </c>
      <c r="V103" s="25">
        <v>35363.93</v>
      </c>
      <c r="W103" s="25">
        <v>35363.93</v>
      </c>
      <c r="X103" s="25">
        <v>27112.35</v>
      </c>
      <c r="Y103" s="25"/>
      <c r="Z103" s="25"/>
      <c r="AA103" s="25"/>
      <c r="AB103" s="25"/>
      <c r="AC103" s="25"/>
      <c r="AD103" s="25"/>
      <c r="AE103" s="25">
        <v>35363.93</v>
      </c>
      <c r="AF103" s="25">
        <v>35363.93</v>
      </c>
      <c r="AG103" s="25">
        <v>35363.93</v>
      </c>
      <c r="AH103" s="25">
        <v>35363.93</v>
      </c>
      <c r="AI103" s="25">
        <v>35363.93</v>
      </c>
      <c r="AJ103" s="25">
        <v>27112.35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</row>
    <row r="104" spans="1:45" ht="16.5" hidden="1" x14ac:dyDescent="0.15">
      <c r="A104" s="9">
        <v>102</v>
      </c>
      <c r="B104" s="9" t="s">
        <v>42</v>
      </c>
      <c r="C104" s="15" t="s">
        <v>340</v>
      </c>
      <c r="D104" s="15" t="s">
        <v>341</v>
      </c>
      <c r="E104" s="9" t="s">
        <v>342</v>
      </c>
      <c r="F104" s="9" t="s">
        <v>37</v>
      </c>
      <c r="G104" s="9" t="s">
        <v>87</v>
      </c>
      <c r="H104" s="9" t="s">
        <v>46</v>
      </c>
      <c r="I104" s="9" t="s">
        <v>40</v>
      </c>
      <c r="J104" s="9" t="s">
        <v>47</v>
      </c>
      <c r="K104" s="9">
        <v>59.34</v>
      </c>
      <c r="L104" s="20">
        <v>42948</v>
      </c>
      <c r="M104" s="20">
        <v>43639</v>
      </c>
      <c r="N104" s="20">
        <v>43639</v>
      </c>
      <c r="O104" s="21"/>
      <c r="P104" s="20">
        <v>43313</v>
      </c>
      <c r="Q104" s="20">
        <v>43639</v>
      </c>
      <c r="R104" s="24">
        <v>262.5</v>
      </c>
      <c r="S104" s="25">
        <v>15576.75</v>
      </c>
      <c r="T104" s="25">
        <v>15576.75</v>
      </c>
      <c r="U104" s="25">
        <v>15576.75</v>
      </c>
      <c r="V104" s="25">
        <v>15576.75</v>
      </c>
      <c r="W104" s="25">
        <v>15576.75</v>
      </c>
      <c r="X104" s="25">
        <v>11942.18</v>
      </c>
      <c r="Y104" s="25"/>
      <c r="Z104" s="25"/>
      <c r="AA104" s="25"/>
      <c r="AB104" s="25"/>
      <c r="AC104" s="25"/>
      <c r="AD104" s="25"/>
      <c r="AE104" s="25">
        <v>15576.75</v>
      </c>
      <c r="AF104" s="25">
        <v>15576.75</v>
      </c>
      <c r="AG104" s="25">
        <v>15576.75</v>
      </c>
      <c r="AH104" s="25">
        <v>15576.75</v>
      </c>
      <c r="AI104" s="25">
        <v>15576.75</v>
      </c>
      <c r="AJ104" s="25">
        <v>11942.18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</row>
    <row r="105" spans="1:45" ht="16.5" hidden="1" x14ac:dyDescent="0.15">
      <c r="A105" s="9">
        <v>103</v>
      </c>
      <c r="B105" s="9" t="s">
        <v>34</v>
      </c>
      <c r="C105" s="15" t="s">
        <v>343</v>
      </c>
      <c r="D105" s="15" t="s">
        <v>344</v>
      </c>
      <c r="E105" s="9" t="s">
        <v>345</v>
      </c>
      <c r="F105" s="9" t="s">
        <v>37</v>
      </c>
      <c r="G105" s="9" t="s">
        <v>87</v>
      </c>
      <c r="H105" s="9" t="s">
        <v>46</v>
      </c>
      <c r="I105" s="22" t="s">
        <v>102</v>
      </c>
      <c r="J105" s="9" t="s">
        <v>64</v>
      </c>
      <c r="K105" s="9">
        <v>243.69</v>
      </c>
      <c r="L105" s="20">
        <v>42795</v>
      </c>
      <c r="M105" s="20">
        <v>44309</v>
      </c>
      <c r="N105" s="20">
        <v>44309</v>
      </c>
      <c r="O105" s="21"/>
      <c r="P105" s="20">
        <v>43525</v>
      </c>
      <c r="Q105" s="20">
        <v>43890</v>
      </c>
      <c r="R105" s="24">
        <v>198.45</v>
      </c>
      <c r="S105" s="25"/>
      <c r="T105" s="25"/>
      <c r="U105" s="25">
        <v>48360.280500000001</v>
      </c>
      <c r="V105" s="25">
        <v>48360.280500000001</v>
      </c>
      <c r="W105" s="25">
        <v>48360.280500000001</v>
      </c>
      <c r="X105" s="25">
        <v>48360.280500000001</v>
      </c>
      <c r="Y105" s="25">
        <v>48360.280500000001</v>
      </c>
      <c r="Z105" s="25">
        <v>48360.280500000001</v>
      </c>
      <c r="AA105" s="25">
        <v>48360.280500000001</v>
      </c>
      <c r="AB105" s="25">
        <v>48360.280500000001</v>
      </c>
      <c r="AC105" s="25">
        <v>48360.280500000001</v>
      </c>
      <c r="AD105" s="25">
        <v>48360.280500000001</v>
      </c>
      <c r="AE105" s="25">
        <v>0</v>
      </c>
      <c r="AF105" s="25">
        <v>0</v>
      </c>
      <c r="AG105" s="25">
        <v>48360.280500000001</v>
      </c>
      <c r="AH105" s="25">
        <v>48360.280500000001</v>
      </c>
      <c r="AI105" s="25">
        <v>48360.280500000001</v>
      </c>
      <c r="AJ105" s="25">
        <v>48360.280500000001</v>
      </c>
      <c r="AK105" s="25">
        <v>48360.280500000001</v>
      </c>
      <c r="AL105" s="25">
        <v>48360.280500000001</v>
      </c>
      <c r="AM105" s="25">
        <v>48360.280500000001</v>
      </c>
      <c r="AN105" s="25">
        <v>48360.280500000001</v>
      </c>
      <c r="AO105" s="25">
        <v>48360.280500000001</v>
      </c>
      <c r="AP105" s="25">
        <v>48360.280500000001</v>
      </c>
    </row>
    <row r="106" spans="1:45" ht="16.5" hidden="1" x14ac:dyDescent="0.15">
      <c r="A106" s="9">
        <v>104</v>
      </c>
      <c r="B106" s="9" t="s">
        <v>42</v>
      </c>
      <c r="C106" s="15" t="s">
        <v>346</v>
      </c>
      <c r="D106" s="15" t="s">
        <v>347</v>
      </c>
      <c r="E106" s="9" t="s">
        <v>348</v>
      </c>
      <c r="F106" s="9" t="s">
        <v>37</v>
      </c>
      <c r="G106" s="9" t="s">
        <v>87</v>
      </c>
      <c r="H106" s="9" t="s">
        <v>58</v>
      </c>
      <c r="I106" s="9" t="s">
        <v>40</v>
      </c>
      <c r="J106" s="9" t="s">
        <v>53</v>
      </c>
      <c r="K106" s="9">
        <v>203.56</v>
      </c>
      <c r="L106" s="20">
        <v>42637</v>
      </c>
      <c r="M106" s="20">
        <v>43639</v>
      </c>
      <c r="N106" s="20">
        <v>43639</v>
      </c>
      <c r="O106" s="21"/>
      <c r="P106" s="20">
        <v>43367</v>
      </c>
      <c r="Q106" s="20">
        <v>43639</v>
      </c>
      <c r="R106" s="24">
        <v>246.15</v>
      </c>
      <c r="S106" s="25">
        <v>50106.29</v>
      </c>
      <c r="T106" s="25">
        <v>50106.29</v>
      </c>
      <c r="U106" s="25">
        <v>50106.29</v>
      </c>
      <c r="V106" s="25">
        <v>50106.29</v>
      </c>
      <c r="W106" s="25">
        <v>50106.29</v>
      </c>
      <c r="X106" s="25">
        <v>38414.83</v>
      </c>
      <c r="Y106" s="25"/>
      <c r="Z106" s="25"/>
      <c r="AA106" s="25"/>
      <c r="AB106" s="25"/>
      <c r="AC106" s="25"/>
      <c r="AD106" s="25"/>
      <c r="AE106" s="25">
        <v>50106.29</v>
      </c>
      <c r="AF106" s="25">
        <v>50106.29</v>
      </c>
      <c r="AG106" s="25">
        <v>50106.29</v>
      </c>
      <c r="AH106" s="25">
        <v>50106.29</v>
      </c>
      <c r="AI106" s="25">
        <v>50106.29</v>
      </c>
      <c r="AJ106" s="25">
        <v>38414.83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</row>
    <row r="107" spans="1:45" ht="16.5" hidden="1" x14ac:dyDescent="0.15">
      <c r="A107" s="9">
        <v>105</v>
      </c>
      <c r="B107" s="9" t="s">
        <v>42</v>
      </c>
      <c r="C107" s="15" t="s">
        <v>349</v>
      </c>
      <c r="D107" s="15" t="s">
        <v>350</v>
      </c>
      <c r="E107" s="9" t="s">
        <v>351</v>
      </c>
      <c r="F107" s="9" t="s">
        <v>37</v>
      </c>
      <c r="G107" s="9" t="s">
        <v>87</v>
      </c>
      <c r="H107" s="9" t="s">
        <v>46</v>
      </c>
      <c r="I107" s="9" t="s">
        <v>40</v>
      </c>
      <c r="J107" s="9" t="s">
        <v>64</v>
      </c>
      <c r="K107" s="9">
        <v>169.48</v>
      </c>
      <c r="L107" s="20">
        <v>42841</v>
      </c>
      <c r="M107" s="20">
        <v>43639</v>
      </c>
      <c r="N107" s="20">
        <v>43639</v>
      </c>
      <c r="O107" s="21"/>
      <c r="P107" s="20">
        <v>43571</v>
      </c>
      <c r="Q107" s="20">
        <v>43639</v>
      </c>
      <c r="R107" s="24">
        <v>176.4</v>
      </c>
      <c r="S107" s="25">
        <v>28472.639999999999</v>
      </c>
      <c r="T107" s="25">
        <v>28472.639999999999</v>
      </c>
      <c r="U107" s="25">
        <v>28472.639999999999</v>
      </c>
      <c r="V107" s="25">
        <v>29184.46</v>
      </c>
      <c r="W107" s="25">
        <v>29896.27</v>
      </c>
      <c r="X107" s="25">
        <v>22920.48</v>
      </c>
      <c r="Y107" s="25"/>
      <c r="Z107" s="25"/>
      <c r="AA107" s="25"/>
      <c r="AB107" s="25"/>
      <c r="AC107" s="25"/>
      <c r="AD107" s="25"/>
      <c r="AE107" s="25">
        <v>28472.639999999999</v>
      </c>
      <c r="AF107" s="25">
        <v>28472.639999999999</v>
      </c>
      <c r="AG107" s="25">
        <v>28472.639999999999</v>
      </c>
      <c r="AH107" s="25">
        <v>29184.46</v>
      </c>
      <c r="AI107" s="25">
        <v>29896.27</v>
      </c>
      <c r="AJ107" s="25">
        <v>22920.48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</row>
    <row r="108" spans="1:45" ht="16.5" hidden="1" x14ac:dyDescent="0.15">
      <c r="A108" s="9">
        <v>106</v>
      </c>
      <c r="B108" s="9" t="s">
        <v>34</v>
      </c>
      <c r="C108" s="15" t="s">
        <v>169</v>
      </c>
      <c r="D108" s="17" t="s">
        <v>352</v>
      </c>
      <c r="E108" s="9">
        <v>1010</v>
      </c>
      <c r="F108" s="9" t="s">
        <v>37</v>
      </c>
      <c r="G108" s="9" t="s">
        <v>87</v>
      </c>
      <c r="H108" s="9" t="s">
        <v>39</v>
      </c>
      <c r="I108" s="9" t="s">
        <v>40</v>
      </c>
      <c r="J108" s="9" t="s">
        <v>53</v>
      </c>
      <c r="K108" s="9">
        <v>73.59</v>
      </c>
      <c r="L108" s="20">
        <v>43525</v>
      </c>
      <c r="M108" s="20">
        <v>43889</v>
      </c>
      <c r="N108" s="20">
        <v>43889</v>
      </c>
      <c r="O108" s="20"/>
      <c r="P108" s="20">
        <v>43525</v>
      </c>
      <c r="Q108" s="20">
        <v>43889</v>
      </c>
      <c r="R108" s="24">
        <v>326.3</v>
      </c>
      <c r="S108" s="25"/>
      <c r="T108" s="25"/>
      <c r="U108" s="25">
        <v>24012.42</v>
      </c>
      <c r="V108" s="25">
        <v>24012.42</v>
      </c>
      <c r="W108" s="25">
        <v>24012.42</v>
      </c>
      <c r="X108" s="25">
        <v>24012.42</v>
      </c>
      <c r="Y108" s="25">
        <v>24012.42</v>
      </c>
      <c r="Z108" s="25">
        <v>24012.42</v>
      </c>
      <c r="AA108" s="25">
        <v>24012.42</v>
      </c>
      <c r="AB108" s="25">
        <v>24012.42</v>
      </c>
      <c r="AC108" s="25">
        <v>24012.42</v>
      </c>
      <c r="AD108" s="25">
        <v>24012.42</v>
      </c>
      <c r="AE108" s="25">
        <v>0</v>
      </c>
      <c r="AF108" s="25">
        <v>0</v>
      </c>
      <c r="AG108" s="25">
        <v>24012.42</v>
      </c>
      <c r="AH108" s="25">
        <v>24012.42</v>
      </c>
      <c r="AI108" s="25">
        <v>24012.42</v>
      </c>
      <c r="AJ108" s="25">
        <v>24012.42</v>
      </c>
      <c r="AK108" s="25">
        <v>24012.42</v>
      </c>
      <c r="AL108" s="25">
        <v>24012.42</v>
      </c>
      <c r="AM108" s="25">
        <v>24012.42</v>
      </c>
      <c r="AN108" s="25">
        <v>24012.42</v>
      </c>
      <c r="AO108" s="25">
        <v>24012.42</v>
      </c>
      <c r="AP108" s="25">
        <v>24012.42</v>
      </c>
    </row>
    <row r="109" spans="1:45" ht="16.5" hidden="1" x14ac:dyDescent="0.15">
      <c r="A109" s="9">
        <v>107</v>
      </c>
      <c r="B109" s="9" t="s">
        <v>42</v>
      </c>
      <c r="C109" s="15" t="s">
        <v>353</v>
      </c>
      <c r="D109" s="15" t="s">
        <v>354</v>
      </c>
      <c r="E109" s="9" t="s">
        <v>355</v>
      </c>
      <c r="F109" s="9" t="s">
        <v>37</v>
      </c>
      <c r="G109" s="9" t="s">
        <v>87</v>
      </c>
      <c r="H109" s="9" t="s">
        <v>39</v>
      </c>
      <c r="I109" s="9" t="s">
        <v>40</v>
      </c>
      <c r="J109" s="9" t="s">
        <v>53</v>
      </c>
      <c r="K109" s="9">
        <v>194.69</v>
      </c>
      <c r="L109" s="20">
        <v>43405</v>
      </c>
      <c r="M109" s="20">
        <v>43639</v>
      </c>
      <c r="N109" s="20">
        <v>43639</v>
      </c>
      <c r="O109" s="21">
        <f>R109*K109*2</f>
        <v>106993.83639999999</v>
      </c>
      <c r="P109" s="20">
        <v>43405</v>
      </c>
      <c r="Q109" s="20">
        <v>43639</v>
      </c>
      <c r="R109" s="24">
        <v>274.77999999999997</v>
      </c>
      <c r="S109" s="25">
        <v>53496.92</v>
      </c>
      <c r="T109" s="25">
        <v>53496.92</v>
      </c>
      <c r="U109" s="25">
        <v>53496.92</v>
      </c>
      <c r="V109" s="25">
        <v>53496.92</v>
      </c>
      <c r="W109" s="25">
        <v>53496.92</v>
      </c>
      <c r="X109" s="25">
        <v>41014.300000000003</v>
      </c>
      <c r="Y109" s="25"/>
      <c r="Z109" s="25"/>
      <c r="AA109" s="25"/>
      <c r="AB109" s="25"/>
      <c r="AC109" s="25"/>
      <c r="AD109" s="25"/>
      <c r="AE109" s="25">
        <v>53496.92</v>
      </c>
      <c r="AF109" s="25">
        <v>53496.92</v>
      </c>
      <c r="AG109" s="25">
        <v>53496.92</v>
      </c>
      <c r="AH109" s="25">
        <v>53496.92</v>
      </c>
      <c r="AI109" s="25">
        <v>53496.92</v>
      </c>
      <c r="AJ109" s="25">
        <v>41014.300000000003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</row>
    <row r="110" spans="1:45" ht="16.5" hidden="1" x14ac:dyDescent="0.15">
      <c r="A110" s="9">
        <v>108</v>
      </c>
      <c r="B110" s="9" t="s">
        <v>34</v>
      </c>
      <c r="C110" s="15" t="s">
        <v>356</v>
      </c>
      <c r="D110" s="15" t="s">
        <v>357</v>
      </c>
      <c r="E110" s="9" t="s">
        <v>358</v>
      </c>
      <c r="F110" s="9" t="s">
        <v>37</v>
      </c>
      <c r="G110" s="9" t="s">
        <v>359</v>
      </c>
      <c r="H110" s="9" t="s">
        <v>58</v>
      </c>
      <c r="I110" s="9" t="s">
        <v>40</v>
      </c>
      <c r="J110" s="9" t="s">
        <v>41</v>
      </c>
      <c r="K110" s="9">
        <v>154.02000000000001</v>
      </c>
      <c r="L110" s="20">
        <v>43389</v>
      </c>
      <c r="M110" s="20">
        <v>44484</v>
      </c>
      <c r="N110" s="20">
        <v>44484</v>
      </c>
      <c r="O110" s="21">
        <f>R110*K110*3</f>
        <v>124756.20000000001</v>
      </c>
      <c r="P110" s="20">
        <v>43389</v>
      </c>
      <c r="Q110" s="20">
        <v>43753</v>
      </c>
      <c r="R110" s="24">
        <v>270</v>
      </c>
      <c r="S110" s="25">
        <v>41585.4</v>
      </c>
      <c r="T110" s="25">
        <v>41585.4</v>
      </c>
      <c r="U110" s="25">
        <v>41585.4</v>
      </c>
      <c r="V110" s="25">
        <v>41585.4</v>
      </c>
      <c r="W110" s="25">
        <v>41585.4</v>
      </c>
      <c r="X110" s="25">
        <v>41585.4</v>
      </c>
      <c r="Y110" s="25">
        <v>41585.4</v>
      </c>
      <c r="Z110" s="25">
        <v>41585.4</v>
      </c>
      <c r="AA110" s="25">
        <v>41585.4</v>
      </c>
      <c r="AB110" s="25">
        <v>43040.889000000003</v>
      </c>
      <c r="AC110" s="25">
        <v>44496.377999999997</v>
      </c>
      <c r="AD110" s="25">
        <v>44496.377999999997</v>
      </c>
      <c r="AE110" s="25">
        <v>41585.4</v>
      </c>
      <c r="AF110" s="25">
        <v>41585.4</v>
      </c>
      <c r="AG110" s="25">
        <v>41585.4</v>
      </c>
      <c r="AH110" s="25">
        <v>41585.4</v>
      </c>
      <c r="AI110" s="25">
        <v>41585.4</v>
      </c>
      <c r="AJ110" s="25">
        <v>41585.4</v>
      </c>
      <c r="AK110" s="25">
        <v>41585.4</v>
      </c>
      <c r="AL110" s="25">
        <v>41585.4</v>
      </c>
      <c r="AM110" s="25">
        <v>41585.4</v>
      </c>
      <c r="AN110" s="25">
        <v>43040.889000000003</v>
      </c>
      <c r="AO110" s="25">
        <v>44496.377999999997</v>
      </c>
      <c r="AP110" s="25">
        <v>44496.377999999997</v>
      </c>
    </row>
    <row r="111" spans="1:45" ht="16.5" hidden="1" x14ac:dyDescent="0.15">
      <c r="A111" s="9">
        <v>109</v>
      </c>
      <c r="B111" s="9" t="s">
        <v>34</v>
      </c>
      <c r="C111" s="15" t="s">
        <v>360</v>
      </c>
      <c r="D111" s="15" t="s">
        <v>361</v>
      </c>
      <c r="E111" s="9" t="s">
        <v>362</v>
      </c>
      <c r="F111" s="9" t="s">
        <v>37</v>
      </c>
      <c r="G111" s="9" t="s">
        <v>87</v>
      </c>
      <c r="H111" s="9" t="s">
        <v>39</v>
      </c>
      <c r="I111" s="9" t="s">
        <v>40</v>
      </c>
      <c r="J111" s="9" t="s">
        <v>53</v>
      </c>
      <c r="K111" s="9">
        <v>191.52</v>
      </c>
      <c r="L111" s="20">
        <v>43389</v>
      </c>
      <c r="M111" s="20">
        <v>44484</v>
      </c>
      <c r="N111" s="20">
        <v>44484</v>
      </c>
      <c r="O111" s="21">
        <f>R111*K111*3</f>
        <v>143640</v>
      </c>
      <c r="P111" s="20">
        <v>43389</v>
      </c>
      <c r="Q111" s="20">
        <v>43753</v>
      </c>
      <c r="R111" s="24">
        <v>250</v>
      </c>
      <c r="S111" s="25">
        <v>47880</v>
      </c>
      <c r="T111" s="25">
        <v>47880</v>
      </c>
      <c r="U111" s="25">
        <v>47880</v>
      </c>
      <c r="V111" s="25">
        <v>47880</v>
      </c>
      <c r="W111" s="25">
        <v>47880</v>
      </c>
      <c r="X111" s="25">
        <v>47880</v>
      </c>
      <c r="Y111" s="25">
        <v>47880</v>
      </c>
      <c r="Z111" s="25">
        <v>47880</v>
      </c>
      <c r="AA111" s="25">
        <v>47880</v>
      </c>
      <c r="AB111" s="25">
        <v>49555.8</v>
      </c>
      <c r="AC111" s="25">
        <v>51231.6</v>
      </c>
      <c r="AD111" s="25">
        <v>51231.6</v>
      </c>
      <c r="AE111" s="25">
        <v>47880</v>
      </c>
      <c r="AF111" s="25">
        <v>47880</v>
      </c>
      <c r="AG111" s="25">
        <v>47880</v>
      </c>
      <c r="AH111" s="25">
        <v>47880</v>
      </c>
      <c r="AI111" s="25">
        <v>47880</v>
      </c>
      <c r="AJ111" s="25">
        <v>47880</v>
      </c>
      <c r="AK111" s="25">
        <v>47880</v>
      </c>
      <c r="AL111" s="25">
        <v>47880</v>
      </c>
      <c r="AM111" s="25">
        <v>47880</v>
      </c>
      <c r="AN111" s="25">
        <v>49555.8</v>
      </c>
      <c r="AO111" s="25">
        <v>51231.6</v>
      </c>
      <c r="AP111" s="25">
        <v>51231.6</v>
      </c>
    </row>
    <row r="112" spans="1:45" ht="16.5" hidden="1" x14ac:dyDescent="0.15">
      <c r="A112" s="9">
        <v>110</v>
      </c>
      <c r="B112" s="16" t="s">
        <v>42</v>
      </c>
      <c r="C112" s="15" t="s">
        <v>363</v>
      </c>
      <c r="D112" s="17" t="s">
        <v>364</v>
      </c>
      <c r="E112" s="9" t="s">
        <v>365</v>
      </c>
      <c r="F112" s="9" t="s">
        <v>37</v>
      </c>
      <c r="G112" s="9" t="s">
        <v>359</v>
      </c>
      <c r="H112" s="9" t="s">
        <v>46</v>
      </c>
      <c r="I112" s="9" t="s">
        <v>40</v>
      </c>
      <c r="J112" s="9" t="s">
        <v>64</v>
      </c>
      <c r="K112" s="9">
        <v>185.04</v>
      </c>
      <c r="L112" s="20">
        <v>43405</v>
      </c>
      <c r="M112" s="20">
        <v>44428</v>
      </c>
      <c r="N112" s="20">
        <v>43585</v>
      </c>
      <c r="O112" s="21">
        <f>R112*K112*2</f>
        <v>55512</v>
      </c>
      <c r="P112" s="20">
        <v>43405</v>
      </c>
      <c r="Q112" s="20">
        <v>43769</v>
      </c>
      <c r="R112" s="24">
        <v>150</v>
      </c>
      <c r="S112" s="25">
        <v>27756</v>
      </c>
      <c r="T112" s="25">
        <v>27756</v>
      </c>
      <c r="U112" s="25">
        <v>27756</v>
      </c>
      <c r="V112" s="25">
        <v>27756</v>
      </c>
      <c r="W112" s="25"/>
      <c r="X112" s="25"/>
      <c r="Y112" s="25"/>
      <c r="Z112" s="25"/>
      <c r="AA112" s="25"/>
      <c r="AB112" s="25"/>
      <c r="AC112" s="25"/>
      <c r="AD112" s="25"/>
      <c r="AE112" s="25">
        <v>21588</v>
      </c>
      <c r="AF112" s="25">
        <v>27756</v>
      </c>
      <c r="AG112" s="25">
        <v>27756</v>
      </c>
      <c r="AH112" s="25">
        <v>27756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</row>
    <row r="113" spans="1:45" ht="16.5" hidden="1" x14ac:dyDescent="0.15">
      <c r="A113" s="9">
        <v>111</v>
      </c>
      <c r="B113" s="9" t="s">
        <v>34</v>
      </c>
      <c r="C113" s="15" t="s">
        <v>366</v>
      </c>
      <c r="D113" s="15" t="s">
        <v>367</v>
      </c>
      <c r="E113" s="9" t="s">
        <v>368</v>
      </c>
      <c r="F113" s="9" t="s">
        <v>37</v>
      </c>
      <c r="G113" s="9" t="s">
        <v>87</v>
      </c>
      <c r="H113" s="9" t="s">
        <v>46</v>
      </c>
      <c r="I113" s="9" t="s">
        <v>40</v>
      </c>
      <c r="J113" s="9" t="s">
        <v>47</v>
      </c>
      <c r="K113" s="9">
        <v>69.14</v>
      </c>
      <c r="L113" s="20">
        <v>43556</v>
      </c>
      <c r="M113" s="20">
        <v>44651</v>
      </c>
      <c r="N113" s="20">
        <v>44651</v>
      </c>
      <c r="O113" s="20"/>
      <c r="P113" s="20">
        <v>43556</v>
      </c>
      <c r="Q113" s="20">
        <v>43921</v>
      </c>
      <c r="R113" s="24">
        <v>255</v>
      </c>
      <c r="S113" s="25"/>
      <c r="T113" s="25"/>
      <c r="U113" s="25"/>
      <c r="V113" s="25">
        <v>17630.7</v>
      </c>
      <c r="W113" s="25">
        <v>17630.7</v>
      </c>
      <c r="X113" s="25">
        <v>17630.7</v>
      </c>
      <c r="Y113" s="25">
        <v>17630.7</v>
      </c>
      <c r="Z113" s="25">
        <v>17630.7</v>
      </c>
      <c r="AA113" s="25">
        <v>17630.7</v>
      </c>
      <c r="AB113" s="25">
        <v>17630.7</v>
      </c>
      <c r="AC113" s="25">
        <v>17630.7</v>
      </c>
      <c r="AD113" s="25">
        <v>17630.7</v>
      </c>
      <c r="AE113" s="25">
        <v>0</v>
      </c>
      <c r="AF113" s="25">
        <v>0</v>
      </c>
      <c r="AG113" s="25">
        <v>0</v>
      </c>
      <c r="AH113" s="25">
        <v>17630.7</v>
      </c>
      <c r="AI113" s="25">
        <v>17630.7</v>
      </c>
      <c r="AJ113" s="25">
        <v>17630.7</v>
      </c>
      <c r="AK113" s="25">
        <v>17630.7</v>
      </c>
      <c r="AL113" s="25">
        <v>17630.7</v>
      </c>
      <c r="AM113" s="25">
        <v>17630.7</v>
      </c>
      <c r="AN113" s="25">
        <v>17630.7</v>
      </c>
      <c r="AO113" s="25">
        <v>17630.7</v>
      </c>
      <c r="AP113" s="25">
        <v>17630.7</v>
      </c>
    </row>
    <row r="114" spans="1:45" ht="16.5" hidden="1" x14ac:dyDescent="0.15">
      <c r="A114" s="9">
        <v>112</v>
      </c>
      <c r="B114" s="16" t="s">
        <v>42</v>
      </c>
      <c r="C114" s="15" t="s">
        <v>369</v>
      </c>
      <c r="D114" s="15" t="s">
        <v>370</v>
      </c>
      <c r="E114" s="9" t="s">
        <v>371</v>
      </c>
      <c r="F114" s="9" t="s">
        <v>37</v>
      </c>
      <c r="G114" s="9" t="s">
        <v>87</v>
      </c>
      <c r="H114" s="9" t="s">
        <v>122</v>
      </c>
      <c r="I114" s="9" t="s">
        <v>102</v>
      </c>
      <c r="J114" s="9" t="s">
        <v>47</v>
      </c>
      <c r="K114" s="9">
        <v>63.11</v>
      </c>
      <c r="L114" s="20">
        <v>43344</v>
      </c>
      <c r="M114" s="20">
        <v>43708</v>
      </c>
      <c r="N114" s="20">
        <v>43555</v>
      </c>
      <c r="O114" s="21">
        <f>R114*K114*4</f>
        <v>57051.44</v>
      </c>
      <c r="P114" s="20">
        <v>43344</v>
      </c>
      <c r="Q114" s="20">
        <v>43708</v>
      </c>
      <c r="R114" s="24">
        <v>226</v>
      </c>
      <c r="S114" s="25">
        <v>14262.86</v>
      </c>
      <c r="T114" s="25">
        <v>14262.86</v>
      </c>
      <c r="U114" s="25">
        <v>14262.86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>
        <v>14262.86</v>
      </c>
      <c r="AF114" s="25">
        <v>14262.86</v>
      </c>
      <c r="AG114" s="25">
        <v>14262.86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</row>
    <row r="115" spans="1:45" ht="16.5" hidden="1" x14ac:dyDescent="0.15">
      <c r="A115" s="9">
        <v>113</v>
      </c>
      <c r="B115" s="9" t="s">
        <v>34</v>
      </c>
      <c r="C115" s="15" t="s">
        <v>372</v>
      </c>
      <c r="D115" s="15" t="s">
        <v>373</v>
      </c>
      <c r="E115" s="9" t="s">
        <v>374</v>
      </c>
      <c r="F115" s="9" t="s">
        <v>37</v>
      </c>
      <c r="G115" s="9" t="s">
        <v>87</v>
      </c>
      <c r="H115" s="9" t="s">
        <v>46</v>
      </c>
      <c r="I115" s="9" t="s">
        <v>40</v>
      </c>
      <c r="J115" s="9" t="s">
        <v>64</v>
      </c>
      <c r="K115" s="9">
        <v>205.46</v>
      </c>
      <c r="L115" s="20">
        <v>43344</v>
      </c>
      <c r="M115" s="20">
        <v>45169</v>
      </c>
      <c r="N115" s="20">
        <v>45169</v>
      </c>
      <c r="O115" s="21">
        <f t="shared" ref="O115:O127" si="15">R115*K115*4</f>
        <v>131494.39999999999</v>
      </c>
      <c r="P115" s="20">
        <v>43344</v>
      </c>
      <c r="Q115" s="20">
        <v>43708</v>
      </c>
      <c r="R115" s="24">
        <v>160</v>
      </c>
      <c r="S115" s="25">
        <v>32873.599999999999</v>
      </c>
      <c r="T115" s="25">
        <v>32873.599999999999</v>
      </c>
      <c r="U115" s="25">
        <v>32873.599999999999</v>
      </c>
      <c r="V115" s="25">
        <v>32873.599999999999</v>
      </c>
      <c r="W115" s="25">
        <v>32873.599999999999</v>
      </c>
      <c r="X115" s="25">
        <v>32873.599999999999</v>
      </c>
      <c r="Y115" s="25">
        <v>32873.599999999999</v>
      </c>
      <c r="Z115" s="25">
        <v>32873.599999999999</v>
      </c>
      <c r="AA115" s="25">
        <v>34517.279999999999</v>
      </c>
      <c r="AB115" s="25">
        <v>34517.279999999999</v>
      </c>
      <c r="AC115" s="25">
        <v>34517.279999999999</v>
      </c>
      <c r="AD115" s="25">
        <v>34517.279999999999</v>
      </c>
      <c r="AE115" s="25">
        <v>32873.599999999999</v>
      </c>
      <c r="AF115" s="25">
        <v>32873.599999999999</v>
      </c>
      <c r="AG115" s="25">
        <v>32873.599999999999</v>
      </c>
      <c r="AH115" s="25">
        <v>32873.599999999999</v>
      </c>
      <c r="AI115" s="25">
        <v>32873.599999999999</v>
      </c>
      <c r="AJ115" s="25">
        <v>32873.599999999999</v>
      </c>
      <c r="AK115" s="25">
        <v>32873.599999999999</v>
      </c>
      <c r="AL115" s="25">
        <v>32873.599999999999</v>
      </c>
      <c r="AM115" s="25">
        <v>34517.279999999999</v>
      </c>
      <c r="AN115" s="25">
        <v>34517.279999999999</v>
      </c>
      <c r="AO115" s="25">
        <v>34517.279999999999</v>
      </c>
      <c r="AP115" s="25">
        <v>34517.279999999999</v>
      </c>
    </row>
    <row r="116" spans="1:45" ht="16.5" hidden="1" x14ac:dyDescent="0.15">
      <c r="A116" s="9">
        <v>114</v>
      </c>
      <c r="B116" s="16" t="s">
        <v>42</v>
      </c>
      <c r="C116" s="17" t="s">
        <v>375</v>
      </c>
      <c r="D116" s="15" t="s">
        <v>376</v>
      </c>
      <c r="E116" s="9" t="s">
        <v>377</v>
      </c>
      <c r="F116" s="9" t="s">
        <v>37</v>
      </c>
      <c r="G116" s="9" t="s">
        <v>87</v>
      </c>
      <c r="H116" s="9" t="s">
        <v>46</v>
      </c>
      <c r="I116" s="22" t="s">
        <v>102</v>
      </c>
      <c r="J116" s="9" t="s">
        <v>64</v>
      </c>
      <c r="K116" s="9">
        <v>150.52000000000001</v>
      </c>
      <c r="L116" s="20">
        <v>43364</v>
      </c>
      <c r="M116" s="20">
        <v>44428</v>
      </c>
      <c r="N116" s="20">
        <v>43585</v>
      </c>
      <c r="O116" s="21">
        <f t="shared" si="15"/>
        <v>96332.800000000003</v>
      </c>
      <c r="P116" s="20">
        <v>43364</v>
      </c>
      <c r="Q116" s="20">
        <v>43728</v>
      </c>
      <c r="R116" s="24">
        <v>160</v>
      </c>
      <c r="S116" s="25">
        <v>24083.200000000001</v>
      </c>
      <c r="T116" s="25">
        <v>24083.200000000001</v>
      </c>
      <c r="U116" s="25">
        <v>24083.200000000001</v>
      </c>
      <c r="V116" s="25">
        <v>24083.200000000001</v>
      </c>
      <c r="W116" s="25"/>
      <c r="X116" s="25"/>
      <c r="Y116" s="25"/>
      <c r="Z116" s="25"/>
      <c r="AA116" s="25"/>
      <c r="AB116" s="25"/>
      <c r="AC116" s="25"/>
      <c r="AD116" s="25"/>
      <c r="AE116" s="25">
        <v>16055.4666666667</v>
      </c>
      <c r="AF116" s="25">
        <v>16055.4666666667</v>
      </c>
      <c r="AG116" s="25">
        <v>16055.4666666667</v>
      </c>
      <c r="AH116" s="25">
        <v>24083.200000000001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</row>
    <row r="117" spans="1:45" ht="16.5" hidden="1" x14ac:dyDescent="0.15">
      <c r="A117" s="9">
        <v>115</v>
      </c>
      <c r="B117" s="9" t="s">
        <v>34</v>
      </c>
      <c r="C117" s="15" t="s">
        <v>378</v>
      </c>
      <c r="D117" s="15" t="s">
        <v>379</v>
      </c>
      <c r="E117" s="9" t="s">
        <v>380</v>
      </c>
      <c r="F117" s="9" t="s">
        <v>37</v>
      </c>
      <c r="G117" s="9" t="s">
        <v>87</v>
      </c>
      <c r="H117" s="9" t="s">
        <v>46</v>
      </c>
      <c r="I117" s="9" t="s">
        <v>40</v>
      </c>
      <c r="J117" s="9" t="s">
        <v>64</v>
      </c>
      <c r="K117" s="9">
        <v>228.05</v>
      </c>
      <c r="L117" s="20">
        <v>43344</v>
      </c>
      <c r="M117" s="20">
        <v>45169</v>
      </c>
      <c r="N117" s="20">
        <v>45169</v>
      </c>
      <c r="O117" s="21">
        <f t="shared" si="15"/>
        <v>134093.4</v>
      </c>
      <c r="P117" s="20">
        <v>43344</v>
      </c>
      <c r="Q117" s="20">
        <v>43708</v>
      </c>
      <c r="R117" s="24">
        <v>147</v>
      </c>
      <c r="S117" s="25">
        <v>33523.35</v>
      </c>
      <c r="T117" s="25">
        <v>33523.35</v>
      </c>
      <c r="U117" s="25">
        <v>33523.35</v>
      </c>
      <c r="V117" s="25">
        <v>33523.35</v>
      </c>
      <c r="W117" s="25">
        <v>33523.35</v>
      </c>
      <c r="X117" s="25">
        <v>33523.35</v>
      </c>
      <c r="Y117" s="25">
        <v>33523.35</v>
      </c>
      <c r="Z117" s="25">
        <v>33523.35</v>
      </c>
      <c r="AA117" s="25">
        <v>35199.517500000002</v>
      </c>
      <c r="AB117" s="25">
        <v>35199.517500000002</v>
      </c>
      <c r="AC117" s="25">
        <v>35199.517500000002</v>
      </c>
      <c r="AD117" s="25">
        <v>35199.517500000002</v>
      </c>
      <c r="AE117" s="25">
        <v>33523.35</v>
      </c>
      <c r="AF117" s="25">
        <v>33523.35</v>
      </c>
      <c r="AG117" s="25">
        <v>33523.35</v>
      </c>
      <c r="AH117" s="25">
        <v>33523.35</v>
      </c>
      <c r="AI117" s="25">
        <v>33523.35</v>
      </c>
      <c r="AJ117" s="25">
        <v>33523.35</v>
      </c>
      <c r="AK117" s="25">
        <v>33523.35</v>
      </c>
      <c r="AL117" s="25">
        <v>33523.35</v>
      </c>
      <c r="AM117" s="25">
        <v>35199.517500000002</v>
      </c>
      <c r="AN117" s="25">
        <v>35199.517500000002</v>
      </c>
      <c r="AO117" s="25">
        <v>35199.517500000002</v>
      </c>
      <c r="AP117" s="25">
        <v>35199.517500000002</v>
      </c>
    </row>
    <row r="118" spans="1:45" ht="16.5" x14ac:dyDescent="0.15">
      <c r="A118" s="9">
        <v>116</v>
      </c>
      <c r="B118" s="9" t="s">
        <v>34</v>
      </c>
      <c r="C118" s="17" t="s">
        <v>381</v>
      </c>
      <c r="D118" s="15" t="s">
        <v>382</v>
      </c>
      <c r="E118" s="9" t="s">
        <v>383</v>
      </c>
      <c r="F118" s="9" t="s">
        <v>37</v>
      </c>
      <c r="G118" s="9" t="s">
        <v>87</v>
      </c>
      <c r="H118" s="9" t="s">
        <v>58</v>
      </c>
      <c r="I118" s="9" t="s">
        <v>40</v>
      </c>
      <c r="J118" s="9" t="s">
        <v>41</v>
      </c>
      <c r="K118" s="9">
        <v>118.76</v>
      </c>
      <c r="L118" s="20">
        <v>43344</v>
      </c>
      <c r="M118" s="20">
        <v>44439</v>
      </c>
      <c r="N118" s="20">
        <v>44439</v>
      </c>
      <c r="O118" s="21">
        <f t="shared" si="15"/>
        <v>125885.6</v>
      </c>
      <c r="P118" s="20">
        <v>43344</v>
      </c>
      <c r="Q118" s="20">
        <v>43708</v>
      </c>
      <c r="R118" s="24">
        <v>265</v>
      </c>
      <c r="S118" s="25">
        <v>31471.4</v>
      </c>
      <c r="T118" s="25">
        <v>31471.4</v>
      </c>
      <c r="U118" s="25">
        <v>31471.4</v>
      </c>
      <c r="V118" s="25">
        <v>31471.4</v>
      </c>
      <c r="W118" s="25">
        <v>31471.4</v>
      </c>
      <c r="X118" s="25">
        <v>31471.4</v>
      </c>
      <c r="Y118" s="25">
        <v>31471.4</v>
      </c>
      <c r="Z118" s="25">
        <v>31471.4</v>
      </c>
      <c r="AA118" s="25">
        <v>33674.398000000001</v>
      </c>
      <c r="AB118" s="25">
        <v>33674.398000000001</v>
      </c>
      <c r="AC118" s="25">
        <v>33674.398000000001</v>
      </c>
      <c r="AD118" s="25">
        <v>33674.398000000001</v>
      </c>
      <c r="AE118" s="25">
        <v>31471.4</v>
      </c>
      <c r="AF118" s="25">
        <v>31471.4</v>
      </c>
      <c r="AG118" s="25">
        <v>31471.4</v>
      </c>
      <c r="AH118" s="25">
        <v>31471.4</v>
      </c>
      <c r="AI118" s="25">
        <v>31471.4</v>
      </c>
      <c r="AJ118" s="25">
        <v>31471.4</v>
      </c>
      <c r="AK118" s="25">
        <v>31471.4</v>
      </c>
      <c r="AL118" s="25">
        <v>31471.4</v>
      </c>
      <c r="AM118" s="25">
        <v>33674.398000000001</v>
      </c>
      <c r="AN118" s="25">
        <v>33674.398000000001</v>
      </c>
      <c r="AO118" s="25">
        <v>33674.398000000001</v>
      </c>
      <c r="AP118" s="25">
        <v>33674.398000000001</v>
      </c>
      <c r="AR118">
        <f>AH118*12</f>
        <v>377656.80000000005</v>
      </c>
      <c r="AS118" s="47">
        <f>AR118/365/K118</f>
        <v>8.7123287671232887</v>
      </c>
    </row>
    <row r="119" spans="1:45" ht="16.5" hidden="1" x14ac:dyDescent="0.15">
      <c r="A119" s="9">
        <v>117</v>
      </c>
      <c r="B119" s="9" t="s">
        <v>34</v>
      </c>
      <c r="C119" s="15" t="s">
        <v>384</v>
      </c>
      <c r="D119" s="15" t="s">
        <v>385</v>
      </c>
      <c r="E119" s="9" t="s">
        <v>386</v>
      </c>
      <c r="F119" s="9" t="s">
        <v>37</v>
      </c>
      <c r="G119" s="9" t="s">
        <v>87</v>
      </c>
      <c r="H119" s="9" t="s">
        <v>122</v>
      </c>
      <c r="I119" s="22" t="s">
        <v>40</v>
      </c>
      <c r="J119" s="9" t="s">
        <v>47</v>
      </c>
      <c r="K119" s="9">
        <v>104.78</v>
      </c>
      <c r="L119" s="20">
        <v>43344</v>
      </c>
      <c r="M119" s="20">
        <v>44347</v>
      </c>
      <c r="N119" s="20">
        <v>44347</v>
      </c>
      <c r="O119" s="21">
        <f t="shared" si="15"/>
        <v>77537.2</v>
      </c>
      <c r="P119" s="20">
        <v>43344</v>
      </c>
      <c r="Q119" s="20">
        <v>43708</v>
      </c>
      <c r="R119" s="24">
        <v>185</v>
      </c>
      <c r="S119" s="25">
        <v>19384.3</v>
      </c>
      <c r="T119" s="25">
        <v>19384.3</v>
      </c>
      <c r="U119" s="25">
        <v>19384.3</v>
      </c>
      <c r="V119" s="25">
        <v>19384.3</v>
      </c>
      <c r="W119" s="25">
        <v>19384.3</v>
      </c>
      <c r="X119" s="25">
        <v>19384.3</v>
      </c>
      <c r="Y119" s="25">
        <v>19384.3</v>
      </c>
      <c r="Z119" s="25">
        <v>19384.3</v>
      </c>
      <c r="AA119" s="25">
        <v>20353.514999999999</v>
      </c>
      <c r="AB119" s="25">
        <v>20353.514999999999</v>
      </c>
      <c r="AC119" s="25">
        <v>20353.514999999999</v>
      </c>
      <c r="AD119" s="25">
        <v>20353.514999999999</v>
      </c>
      <c r="AE119" s="25">
        <v>12922.8666666667</v>
      </c>
      <c r="AF119" s="25">
        <v>12922.8666666667</v>
      </c>
      <c r="AG119" s="25">
        <v>12884.3</v>
      </c>
      <c r="AH119" s="25">
        <v>12922.8666666667</v>
      </c>
      <c r="AI119" s="25">
        <v>12922.8666666667</v>
      </c>
      <c r="AJ119" s="25">
        <v>12922.8666666667</v>
      </c>
      <c r="AK119" s="25">
        <v>19384.3</v>
      </c>
      <c r="AL119" s="25">
        <v>19384.3</v>
      </c>
      <c r="AM119" s="25">
        <v>20353.514999999999</v>
      </c>
      <c r="AN119" s="25">
        <v>20353.514999999999</v>
      </c>
      <c r="AO119" s="25">
        <v>20353.514999999999</v>
      </c>
      <c r="AP119" s="25">
        <v>20353.514999999999</v>
      </c>
    </row>
    <row r="120" spans="1:45" ht="16.5" hidden="1" x14ac:dyDescent="0.15">
      <c r="A120" s="9">
        <v>118</v>
      </c>
      <c r="B120" s="9" t="s">
        <v>34</v>
      </c>
      <c r="C120" s="15" t="s">
        <v>387</v>
      </c>
      <c r="D120" s="15" t="s">
        <v>388</v>
      </c>
      <c r="E120" s="9" t="s">
        <v>389</v>
      </c>
      <c r="F120" s="9" t="s">
        <v>37</v>
      </c>
      <c r="G120" s="9" t="s">
        <v>87</v>
      </c>
      <c r="H120" s="9" t="s">
        <v>46</v>
      </c>
      <c r="I120" s="9" t="s">
        <v>40</v>
      </c>
      <c r="J120" s="9" t="s">
        <v>47</v>
      </c>
      <c r="K120" s="9">
        <v>73.69</v>
      </c>
      <c r="L120" s="20">
        <v>43344</v>
      </c>
      <c r="M120" s="20">
        <v>44347</v>
      </c>
      <c r="N120" s="20">
        <v>44347</v>
      </c>
      <c r="O120" s="21">
        <f t="shared" si="15"/>
        <v>74742.2932</v>
      </c>
      <c r="P120" s="20">
        <v>43344</v>
      </c>
      <c r="Q120" s="20">
        <v>43708</v>
      </c>
      <c r="R120" s="24">
        <v>253.57</v>
      </c>
      <c r="S120" s="25">
        <v>18685.5733</v>
      </c>
      <c r="T120" s="25">
        <v>18685.5733</v>
      </c>
      <c r="U120" s="25">
        <v>18685.5733</v>
      </c>
      <c r="V120" s="25">
        <v>18685.5733</v>
      </c>
      <c r="W120" s="25">
        <v>18685.5733</v>
      </c>
      <c r="X120" s="25">
        <v>18685.5733</v>
      </c>
      <c r="Y120" s="25">
        <v>18685.5733</v>
      </c>
      <c r="Z120" s="25">
        <v>18685.5733</v>
      </c>
      <c r="AA120" s="25">
        <v>19619.962500000001</v>
      </c>
      <c r="AB120" s="25">
        <v>19619.962500000001</v>
      </c>
      <c r="AC120" s="25">
        <v>19619.962500000001</v>
      </c>
      <c r="AD120" s="25">
        <v>19619.962500000001</v>
      </c>
      <c r="AE120" s="25">
        <v>18685.5733</v>
      </c>
      <c r="AF120" s="25">
        <v>18685.5733</v>
      </c>
      <c r="AG120" s="25">
        <v>18685.5733</v>
      </c>
      <c r="AH120" s="25">
        <v>18685.5733</v>
      </c>
      <c r="AI120" s="25">
        <v>18685.5733</v>
      </c>
      <c r="AJ120" s="25">
        <v>18685.5733</v>
      </c>
      <c r="AK120" s="25">
        <v>18685.5733</v>
      </c>
      <c r="AL120" s="25">
        <v>18685.5733</v>
      </c>
      <c r="AM120" s="25">
        <v>19619.962500000001</v>
      </c>
      <c r="AN120" s="25">
        <v>19619.962500000001</v>
      </c>
      <c r="AO120" s="25">
        <v>19619.962500000001</v>
      </c>
      <c r="AP120" s="25">
        <v>19619.962500000001</v>
      </c>
    </row>
    <row r="121" spans="1:45" ht="16.5" hidden="1" x14ac:dyDescent="0.15">
      <c r="A121" s="9">
        <v>119</v>
      </c>
      <c r="B121" s="9" t="s">
        <v>34</v>
      </c>
      <c r="C121" s="15" t="s">
        <v>390</v>
      </c>
      <c r="D121" s="15" t="s">
        <v>391</v>
      </c>
      <c r="E121" s="9" t="s">
        <v>392</v>
      </c>
      <c r="F121" s="9" t="s">
        <v>37</v>
      </c>
      <c r="G121" s="9" t="s">
        <v>87</v>
      </c>
      <c r="H121" s="9" t="s">
        <v>58</v>
      </c>
      <c r="I121" s="22" t="s">
        <v>102</v>
      </c>
      <c r="J121" s="9" t="s">
        <v>47</v>
      </c>
      <c r="K121" s="9">
        <v>70</v>
      </c>
      <c r="L121" s="20">
        <v>43364</v>
      </c>
      <c r="M121" s="20">
        <v>44428</v>
      </c>
      <c r="N121" s="20">
        <v>43646</v>
      </c>
      <c r="O121" s="21">
        <f t="shared" si="15"/>
        <v>49000</v>
      </c>
      <c r="P121" s="20">
        <v>43364</v>
      </c>
      <c r="Q121" s="20">
        <v>43728</v>
      </c>
      <c r="R121" s="24">
        <v>175</v>
      </c>
      <c r="S121" s="25">
        <v>12250</v>
      </c>
      <c r="T121" s="25">
        <v>12250</v>
      </c>
      <c r="U121" s="25">
        <v>12250</v>
      </c>
      <c r="V121" s="25">
        <v>12250</v>
      </c>
      <c r="W121" s="25">
        <v>12250</v>
      </c>
      <c r="X121" s="25">
        <v>12250</v>
      </c>
      <c r="Y121" s="25"/>
      <c r="Z121" s="25"/>
      <c r="AA121" s="25"/>
      <c r="AB121" s="25"/>
      <c r="AC121" s="25"/>
      <c r="AD121" s="25"/>
      <c r="AE121" s="25">
        <v>12250</v>
      </c>
      <c r="AF121" s="25">
        <v>12250</v>
      </c>
      <c r="AG121" s="25">
        <v>12250</v>
      </c>
      <c r="AH121" s="25">
        <v>12250</v>
      </c>
      <c r="AI121" s="25">
        <v>12250</v>
      </c>
      <c r="AJ121" s="25">
        <v>12250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</row>
    <row r="122" spans="1:45" ht="16.5" hidden="1" x14ac:dyDescent="0.15">
      <c r="A122" s="9">
        <v>120</v>
      </c>
      <c r="B122" s="9" t="s">
        <v>34</v>
      </c>
      <c r="C122" s="15" t="s">
        <v>393</v>
      </c>
      <c r="D122" s="15" t="s">
        <v>394</v>
      </c>
      <c r="E122" s="9" t="s">
        <v>395</v>
      </c>
      <c r="F122" s="9" t="s">
        <v>37</v>
      </c>
      <c r="G122" s="9" t="s">
        <v>87</v>
      </c>
      <c r="H122" s="9" t="s">
        <v>46</v>
      </c>
      <c r="I122" s="9" t="s">
        <v>40</v>
      </c>
      <c r="J122" s="9" t="s">
        <v>47</v>
      </c>
      <c r="K122" s="9">
        <v>125.74</v>
      </c>
      <c r="L122" s="20">
        <v>43344</v>
      </c>
      <c r="M122" s="20">
        <v>44347</v>
      </c>
      <c r="N122" s="20">
        <v>44347</v>
      </c>
      <c r="O122" s="21">
        <f t="shared" si="15"/>
        <v>103106.8</v>
      </c>
      <c r="P122" s="20">
        <v>43344</v>
      </c>
      <c r="Q122" s="20">
        <v>43708</v>
      </c>
      <c r="R122" s="24">
        <v>205</v>
      </c>
      <c r="S122" s="25">
        <v>25776.7</v>
      </c>
      <c r="T122" s="25">
        <v>25776.7</v>
      </c>
      <c r="U122" s="25">
        <v>25776.7</v>
      </c>
      <c r="V122" s="25">
        <v>25776.7</v>
      </c>
      <c r="W122" s="25">
        <v>25776.7</v>
      </c>
      <c r="X122" s="25">
        <v>25776.7</v>
      </c>
      <c r="Y122" s="25">
        <v>25776.7</v>
      </c>
      <c r="Z122" s="25">
        <v>25776.7</v>
      </c>
      <c r="AA122" s="25">
        <v>27065.535</v>
      </c>
      <c r="AB122" s="25">
        <v>27065.535</v>
      </c>
      <c r="AC122" s="25">
        <v>27065.535</v>
      </c>
      <c r="AD122" s="25">
        <v>27065.535</v>
      </c>
      <c r="AE122" s="25">
        <v>25776.7</v>
      </c>
      <c r="AF122" s="25">
        <v>25776.7</v>
      </c>
      <c r="AG122" s="25">
        <v>25776.7</v>
      </c>
      <c r="AH122" s="25">
        <v>25776.7</v>
      </c>
      <c r="AI122" s="25">
        <v>25776.7</v>
      </c>
      <c r="AJ122" s="25">
        <v>25776.7</v>
      </c>
      <c r="AK122" s="25">
        <v>25776.7</v>
      </c>
      <c r="AL122" s="25">
        <v>25776.7</v>
      </c>
      <c r="AM122" s="25">
        <v>27065.535</v>
      </c>
      <c r="AN122" s="25">
        <v>27065.535</v>
      </c>
      <c r="AO122" s="25">
        <v>27065.535</v>
      </c>
      <c r="AP122" s="25">
        <v>27065.535</v>
      </c>
    </row>
    <row r="123" spans="1:45" ht="16.5" hidden="1" x14ac:dyDescent="0.15">
      <c r="A123" s="9">
        <v>121</v>
      </c>
      <c r="B123" s="16" t="s">
        <v>42</v>
      </c>
      <c r="C123" s="15" t="s">
        <v>396</v>
      </c>
      <c r="D123" s="15" t="s">
        <v>397</v>
      </c>
      <c r="E123" s="9" t="s">
        <v>398</v>
      </c>
      <c r="F123" s="9" t="s">
        <v>37</v>
      </c>
      <c r="G123" s="9" t="s">
        <v>87</v>
      </c>
      <c r="H123" s="9" t="s">
        <v>122</v>
      </c>
      <c r="I123" s="9" t="s">
        <v>40</v>
      </c>
      <c r="J123" s="9" t="s">
        <v>47</v>
      </c>
      <c r="K123" s="9">
        <v>104.78</v>
      </c>
      <c r="L123" s="20">
        <v>43344</v>
      </c>
      <c r="M123" s="20">
        <v>44439</v>
      </c>
      <c r="N123" s="20">
        <v>43616</v>
      </c>
      <c r="O123" s="21">
        <f t="shared" si="15"/>
        <v>94721.12</v>
      </c>
      <c r="P123" s="20">
        <v>43344</v>
      </c>
      <c r="Q123" s="20">
        <v>43708</v>
      </c>
      <c r="R123" s="24">
        <v>226</v>
      </c>
      <c r="S123" s="25">
        <v>23680.28</v>
      </c>
      <c r="T123" s="25">
        <v>23680.28</v>
      </c>
      <c r="U123" s="25">
        <v>23680.28</v>
      </c>
      <c r="V123" s="25">
        <v>23680.28</v>
      </c>
      <c r="W123" s="25">
        <v>23680.28</v>
      </c>
      <c r="X123" s="25"/>
      <c r="Y123" s="25"/>
      <c r="Z123" s="25"/>
      <c r="AA123" s="25"/>
      <c r="AB123" s="25"/>
      <c r="AC123" s="25"/>
      <c r="AD123" s="25"/>
      <c r="AE123" s="25">
        <v>23680.28</v>
      </c>
      <c r="AF123" s="25">
        <v>23680.28</v>
      </c>
      <c r="AG123" s="25">
        <v>15786.8533333333</v>
      </c>
      <c r="AH123" s="25">
        <v>15786.8533333333</v>
      </c>
      <c r="AI123" s="25">
        <v>15786.8533333333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</row>
    <row r="124" spans="1:45" ht="16.5" hidden="1" x14ac:dyDescent="0.15">
      <c r="A124" s="9">
        <v>122</v>
      </c>
      <c r="B124" s="9" t="s">
        <v>34</v>
      </c>
      <c r="C124" s="15" t="s">
        <v>399</v>
      </c>
      <c r="D124" s="15" t="s">
        <v>400</v>
      </c>
      <c r="E124" s="9" t="s">
        <v>401</v>
      </c>
      <c r="F124" s="9" t="s">
        <v>37</v>
      </c>
      <c r="G124" s="9" t="s">
        <v>87</v>
      </c>
      <c r="H124" s="9" t="s">
        <v>39</v>
      </c>
      <c r="I124" s="22" t="s">
        <v>40</v>
      </c>
      <c r="J124" s="9" t="s">
        <v>47</v>
      </c>
      <c r="K124" s="9">
        <v>85.41</v>
      </c>
      <c r="L124" s="20">
        <v>43364</v>
      </c>
      <c r="M124" s="20">
        <v>44428</v>
      </c>
      <c r="N124" s="20">
        <v>44428</v>
      </c>
      <c r="O124" s="21">
        <f t="shared" si="15"/>
        <v>58488.767999999996</v>
      </c>
      <c r="P124" s="20">
        <v>43364</v>
      </c>
      <c r="Q124" s="20">
        <v>43728</v>
      </c>
      <c r="R124" s="24">
        <v>171.2</v>
      </c>
      <c r="S124" s="25">
        <v>14622.191999999999</v>
      </c>
      <c r="T124" s="25">
        <v>14622.191999999999</v>
      </c>
      <c r="U124" s="25">
        <v>14622.191999999999</v>
      </c>
      <c r="V124" s="25">
        <v>14622.191999999999</v>
      </c>
      <c r="W124" s="25">
        <v>14622.191999999999</v>
      </c>
      <c r="X124" s="25">
        <v>14622.191999999999</v>
      </c>
      <c r="Y124" s="25">
        <v>14622.191999999999</v>
      </c>
      <c r="Z124" s="25">
        <v>14622.191999999999</v>
      </c>
      <c r="AA124" s="25">
        <v>14963.2626</v>
      </c>
      <c r="AB124" s="25">
        <v>15645.4038</v>
      </c>
      <c r="AC124" s="25">
        <v>15645.4038</v>
      </c>
      <c r="AD124" s="25">
        <v>15645.4038</v>
      </c>
      <c r="AE124" s="25">
        <v>14622.191999999999</v>
      </c>
      <c r="AF124" s="25">
        <v>14622.191999999999</v>
      </c>
      <c r="AG124" s="25">
        <v>14622.191999999999</v>
      </c>
      <c r="AH124" s="25">
        <v>14622.191999999999</v>
      </c>
      <c r="AI124" s="25">
        <v>14622.191999999999</v>
      </c>
      <c r="AJ124" s="25">
        <v>14622.191999999999</v>
      </c>
      <c r="AK124" s="25">
        <v>14622.191999999999</v>
      </c>
      <c r="AL124" s="25">
        <v>14622.191999999999</v>
      </c>
      <c r="AM124" s="25">
        <v>14963.2626</v>
      </c>
      <c r="AN124" s="25">
        <v>15645.4038</v>
      </c>
      <c r="AO124" s="25">
        <v>15645.4038</v>
      </c>
      <c r="AP124" s="25">
        <v>15645.4038</v>
      </c>
    </row>
    <row r="125" spans="1:45" ht="16.5" x14ac:dyDescent="0.15">
      <c r="A125" s="9">
        <v>123</v>
      </c>
      <c r="B125" s="9" t="s">
        <v>34</v>
      </c>
      <c r="C125" s="15" t="s">
        <v>402</v>
      </c>
      <c r="D125" s="15" t="s">
        <v>403</v>
      </c>
      <c r="E125" s="9" t="s">
        <v>404</v>
      </c>
      <c r="F125" s="9" t="s">
        <v>37</v>
      </c>
      <c r="G125" s="9" t="s">
        <v>87</v>
      </c>
      <c r="H125" s="9" t="s">
        <v>179</v>
      </c>
      <c r="I125" s="9" t="s">
        <v>40</v>
      </c>
      <c r="J125" s="9" t="s">
        <v>41</v>
      </c>
      <c r="K125" s="9">
        <v>118.12</v>
      </c>
      <c r="L125" s="20">
        <v>43354</v>
      </c>
      <c r="M125" s="20">
        <v>44449</v>
      </c>
      <c r="N125" s="20">
        <v>44449</v>
      </c>
      <c r="O125" s="21">
        <f t="shared" si="15"/>
        <v>118120</v>
      </c>
      <c r="P125" s="20">
        <v>43354</v>
      </c>
      <c r="Q125" s="20">
        <v>43718</v>
      </c>
      <c r="R125" s="24">
        <v>250</v>
      </c>
      <c r="S125" s="25">
        <v>29530</v>
      </c>
      <c r="T125" s="25">
        <v>29530</v>
      </c>
      <c r="U125" s="25">
        <v>29530</v>
      </c>
      <c r="V125" s="25">
        <v>29530</v>
      </c>
      <c r="W125" s="25">
        <v>29530</v>
      </c>
      <c r="X125" s="25">
        <v>29530</v>
      </c>
      <c r="Y125" s="25">
        <v>29530</v>
      </c>
      <c r="Z125" s="25">
        <v>29530</v>
      </c>
      <c r="AA125" s="25">
        <v>30908.066666666698</v>
      </c>
      <c r="AB125" s="25">
        <v>31597.1</v>
      </c>
      <c r="AC125" s="25">
        <v>31597.1</v>
      </c>
      <c r="AD125" s="25">
        <v>31597.1</v>
      </c>
      <c r="AE125" s="25">
        <v>29530</v>
      </c>
      <c r="AF125" s="25">
        <v>29530</v>
      </c>
      <c r="AG125" s="25">
        <v>29530</v>
      </c>
      <c r="AH125" s="25">
        <v>29530</v>
      </c>
      <c r="AI125" s="25">
        <v>29530</v>
      </c>
      <c r="AJ125" s="25">
        <v>29530</v>
      </c>
      <c r="AK125" s="25">
        <v>29530</v>
      </c>
      <c r="AL125" s="25">
        <v>29530</v>
      </c>
      <c r="AM125" s="25">
        <v>30908.066666666698</v>
      </c>
      <c r="AN125" s="25">
        <v>31597.1</v>
      </c>
      <c r="AO125" s="25">
        <v>31597.1</v>
      </c>
      <c r="AP125" s="25">
        <v>31597.1</v>
      </c>
      <c r="AR125">
        <f>AH125*12</f>
        <v>354360</v>
      </c>
      <c r="AS125" s="47">
        <f>AR125/365/K125</f>
        <v>8.2191780821917799</v>
      </c>
    </row>
    <row r="126" spans="1:45" ht="16.5" hidden="1" x14ac:dyDescent="0.15">
      <c r="A126" s="9">
        <v>124</v>
      </c>
      <c r="B126" s="9" t="s">
        <v>34</v>
      </c>
      <c r="C126" s="15" t="s">
        <v>405</v>
      </c>
      <c r="D126" s="15" t="s">
        <v>406</v>
      </c>
      <c r="E126" s="9" t="s">
        <v>407</v>
      </c>
      <c r="F126" s="9" t="s">
        <v>37</v>
      </c>
      <c r="G126" s="9" t="s">
        <v>87</v>
      </c>
      <c r="H126" s="9" t="s">
        <v>46</v>
      </c>
      <c r="I126" s="9" t="s">
        <v>40</v>
      </c>
      <c r="J126" s="9" t="s">
        <v>64</v>
      </c>
      <c r="K126" s="9">
        <v>262.82</v>
      </c>
      <c r="L126" s="20">
        <v>43344</v>
      </c>
      <c r="M126" s="20">
        <v>45169</v>
      </c>
      <c r="N126" s="20">
        <v>45169</v>
      </c>
      <c r="O126" s="21">
        <f t="shared" si="15"/>
        <v>165576.6</v>
      </c>
      <c r="P126" s="20">
        <v>43344</v>
      </c>
      <c r="Q126" s="20">
        <v>43708</v>
      </c>
      <c r="R126" s="24">
        <v>157.5</v>
      </c>
      <c r="S126" s="25">
        <v>41394.15</v>
      </c>
      <c r="T126" s="25">
        <v>41394.15</v>
      </c>
      <c r="U126" s="25">
        <v>41394.15</v>
      </c>
      <c r="V126" s="25">
        <v>41394.15</v>
      </c>
      <c r="W126" s="25">
        <v>41394.15</v>
      </c>
      <c r="X126" s="25">
        <v>41394.15</v>
      </c>
      <c r="Y126" s="25">
        <v>41394.15</v>
      </c>
      <c r="Z126" s="25">
        <v>41394.15</v>
      </c>
      <c r="AA126" s="25">
        <v>43465.171600000001</v>
      </c>
      <c r="AB126" s="25">
        <v>43465.171600000001</v>
      </c>
      <c r="AC126" s="25">
        <v>43465.171600000001</v>
      </c>
      <c r="AD126" s="25">
        <v>43465.171600000001</v>
      </c>
      <c r="AE126" s="25">
        <v>41394.15</v>
      </c>
      <c r="AF126" s="25">
        <v>41394.15</v>
      </c>
      <c r="AG126" s="25">
        <v>41394.15</v>
      </c>
      <c r="AH126" s="25">
        <v>41394.15</v>
      </c>
      <c r="AI126" s="25">
        <v>41394.15</v>
      </c>
      <c r="AJ126" s="25">
        <v>34495.125</v>
      </c>
      <c r="AK126" s="25">
        <v>34495.125</v>
      </c>
      <c r="AL126" s="25">
        <v>41394.15</v>
      </c>
      <c r="AM126" s="25">
        <v>43465.171600000001</v>
      </c>
      <c r="AN126" s="25">
        <v>43465.171600000001</v>
      </c>
      <c r="AO126" s="25">
        <v>43465.171600000001</v>
      </c>
      <c r="AP126" s="25">
        <v>43465.171600000001</v>
      </c>
    </row>
    <row r="127" spans="1:45" ht="16.5" hidden="1" x14ac:dyDescent="0.15">
      <c r="A127" s="9">
        <v>125</v>
      </c>
      <c r="B127" s="9" t="s">
        <v>34</v>
      </c>
      <c r="C127" s="15" t="s">
        <v>408</v>
      </c>
      <c r="D127" s="15" t="s">
        <v>409</v>
      </c>
      <c r="E127" s="9" t="s">
        <v>410</v>
      </c>
      <c r="F127" s="9" t="s">
        <v>37</v>
      </c>
      <c r="G127" s="9" t="s">
        <v>87</v>
      </c>
      <c r="H127" s="9" t="s">
        <v>46</v>
      </c>
      <c r="I127" s="9" t="s">
        <v>40</v>
      </c>
      <c r="J127" s="9" t="s">
        <v>64</v>
      </c>
      <c r="K127" s="9">
        <v>253.18</v>
      </c>
      <c r="L127" s="20">
        <v>43344</v>
      </c>
      <c r="M127" s="20">
        <v>45169</v>
      </c>
      <c r="N127" s="20">
        <v>45169</v>
      </c>
      <c r="O127" s="21">
        <f t="shared" si="15"/>
        <v>162035.20000000001</v>
      </c>
      <c r="P127" s="20">
        <v>43344</v>
      </c>
      <c r="Q127" s="20">
        <v>43708</v>
      </c>
      <c r="R127" s="24">
        <v>160</v>
      </c>
      <c r="S127" s="25">
        <v>40508.800000000003</v>
      </c>
      <c r="T127" s="25">
        <v>40508.800000000003</v>
      </c>
      <c r="U127" s="25">
        <v>40508.800000000003</v>
      </c>
      <c r="V127" s="25">
        <v>40508.800000000003</v>
      </c>
      <c r="W127" s="25">
        <v>40508.800000000003</v>
      </c>
      <c r="X127" s="25">
        <v>40508.800000000003</v>
      </c>
      <c r="Y127" s="25">
        <v>40508.800000000003</v>
      </c>
      <c r="Z127" s="25">
        <v>40508.800000000003</v>
      </c>
      <c r="AA127" s="25">
        <v>42534.239999999998</v>
      </c>
      <c r="AB127" s="25">
        <v>42534.239999999998</v>
      </c>
      <c r="AC127" s="25">
        <v>42534.239999999998</v>
      </c>
      <c r="AD127" s="25">
        <v>42534.239999999998</v>
      </c>
      <c r="AE127" s="25">
        <v>40508.800000000003</v>
      </c>
      <c r="AF127" s="25">
        <v>40508.800000000003</v>
      </c>
      <c r="AG127" s="25">
        <v>40508.800000000003</v>
      </c>
      <c r="AH127" s="25">
        <v>40508.800000000003</v>
      </c>
      <c r="AI127" s="25">
        <v>40508.800000000003</v>
      </c>
      <c r="AJ127" s="25">
        <v>40508.800000000003</v>
      </c>
      <c r="AK127" s="25">
        <v>40508.800000000003</v>
      </c>
      <c r="AL127" s="25">
        <v>40508.800000000003</v>
      </c>
      <c r="AM127" s="25">
        <v>42534.239999999998</v>
      </c>
      <c r="AN127" s="25">
        <v>42534.239999999998</v>
      </c>
      <c r="AO127" s="25">
        <v>42534.239999999998</v>
      </c>
      <c r="AP127" s="25">
        <v>42534.239999999998</v>
      </c>
    </row>
    <row r="128" spans="1:45" ht="16.5" hidden="1" x14ac:dyDescent="0.15">
      <c r="A128" s="9">
        <v>126</v>
      </c>
      <c r="B128" s="9" t="s">
        <v>34</v>
      </c>
      <c r="C128" s="15" t="s">
        <v>411</v>
      </c>
      <c r="D128" s="15" t="s">
        <v>412</v>
      </c>
      <c r="E128" s="9" t="s">
        <v>413</v>
      </c>
      <c r="F128" s="9" t="s">
        <v>37</v>
      </c>
      <c r="G128" s="9" t="s">
        <v>87</v>
      </c>
      <c r="H128" s="9" t="s">
        <v>46</v>
      </c>
      <c r="I128" s="9" t="s">
        <v>40</v>
      </c>
      <c r="J128" s="9" t="s">
        <v>64</v>
      </c>
      <c r="K128" s="9">
        <v>328.43</v>
      </c>
      <c r="L128" s="20">
        <v>43374</v>
      </c>
      <c r="M128" s="20">
        <v>45169</v>
      </c>
      <c r="N128" s="20">
        <v>45169</v>
      </c>
      <c r="O128" s="21">
        <f>R128*K128*3</f>
        <v>113308.35</v>
      </c>
      <c r="P128" s="20">
        <v>43374</v>
      </c>
      <c r="Q128" s="20">
        <v>43738</v>
      </c>
      <c r="R128" s="24">
        <v>115</v>
      </c>
      <c r="S128" s="25">
        <v>37769.449999999997</v>
      </c>
      <c r="T128" s="25">
        <v>37769.449999999997</v>
      </c>
      <c r="U128" s="25">
        <v>37769.449999999997</v>
      </c>
      <c r="V128" s="25">
        <v>37769.449999999997</v>
      </c>
      <c r="W128" s="25">
        <v>37769.449999999997</v>
      </c>
      <c r="X128" s="25">
        <v>37769.449999999997</v>
      </c>
      <c r="Y128" s="25">
        <v>37769.449999999997</v>
      </c>
      <c r="Z128" s="25">
        <v>37769.449999999997</v>
      </c>
      <c r="AA128" s="25">
        <v>37769.449999999997</v>
      </c>
      <c r="AB128" s="25">
        <v>39657.922500000001</v>
      </c>
      <c r="AC128" s="25">
        <v>39657.922500000001</v>
      </c>
      <c r="AD128" s="25">
        <v>39657.922500000001</v>
      </c>
      <c r="AE128" s="25">
        <v>25179.633333333299</v>
      </c>
      <c r="AF128" s="25">
        <v>25179.633333333299</v>
      </c>
      <c r="AG128" s="25">
        <v>25179.633333333299</v>
      </c>
      <c r="AH128" s="25">
        <v>25179.63</v>
      </c>
      <c r="AI128" s="25">
        <v>25179.63</v>
      </c>
      <c r="AJ128" s="25">
        <v>25179.63</v>
      </c>
      <c r="AK128" s="25">
        <v>25179.633333333299</v>
      </c>
      <c r="AL128" s="25">
        <v>25179.633333333299</v>
      </c>
      <c r="AM128" s="25">
        <v>25179.633333333299</v>
      </c>
      <c r="AN128" s="25">
        <v>39657.922500000001</v>
      </c>
      <c r="AO128" s="25">
        <v>39657.922500000001</v>
      </c>
      <c r="AP128" s="25">
        <v>39657.922500000001</v>
      </c>
    </row>
    <row r="129" spans="1:45" ht="16.5" hidden="1" x14ac:dyDescent="0.15">
      <c r="A129" s="9">
        <v>127</v>
      </c>
      <c r="B129" s="9" t="s">
        <v>34</v>
      </c>
      <c r="C129" s="15" t="s">
        <v>414</v>
      </c>
      <c r="D129" s="15" t="s">
        <v>415</v>
      </c>
      <c r="E129" s="9" t="s">
        <v>416</v>
      </c>
      <c r="F129" s="9" t="s">
        <v>37</v>
      </c>
      <c r="G129" s="9" t="s">
        <v>87</v>
      </c>
      <c r="H129" s="9" t="s">
        <v>46</v>
      </c>
      <c r="I129" s="9" t="s">
        <v>40</v>
      </c>
      <c r="J129" s="9" t="s">
        <v>47</v>
      </c>
      <c r="K129" s="9">
        <v>104.78</v>
      </c>
      <c r="L129" s="20">
        <v>43344</v>
      </c>
      <c r="M129" s="20">
        <v>44439</v>
      </c>
      <c r="N129" s="20">
        <v>44439</v>
      </c>
      <c r="O129" s="21">
        <f>R129*K129*4</f>
        <v>83824</v>
      </c>
      <c r="P129" s="20">
        <v>43344</v>
      </c>
      <c r="Q129" s="20">
        <v>43708</v>
      </c>
      <c r="R129" s="24">
        <v>200</v>
      </c>
      <c r="S129" s="25">
        <v>20956</v>
      </c>
      <c r="T129" s="25">
        <v>20956</v>
      </c>
      <c r="U129" s="25">
        <v>20956</v>
      </c>
      <c r="V129" s="25">
        <v>20956</v>
      </c>
      <c r="W129" s="25">
        <v>20956</v>
      </c>
      <c r="X129" s="25">
        <v>20956</v>
      </c>
      <c r="Y129" s="25">
        <v>20956</v>
      </c>
      <c r="Z129" s="25">
        <v>20956</v>
      </c>
      <c r="AA129" s="25">
        <v>22003.8</v>
      </c>
      <c r="AB129" s="25">
        <v>22003.8</v>
      </c>
      <c r="AC129" s="25">
        <v>22003.8</v>
      </c>
      <c r="AD129" s="25">
        <v>22003.8</v>
      </c>
      <c r="AE129" s="25">
        <v>20956</v>
      </c>
      <c r="AF129" s="25">
        <v>20956</v>
      </c>
      <c r="AG129" s="25">
        <v>20956</v>
      </c>
      <c r="AH129" s="25">
        <v>20956</v>
      </c>
      <c r="AI129" s="25">
        <v>20956</v>
      </c>
      <c r="AJ129" s="25">
        <v>20956</v>
      </c>
      <c r="AK129" s="25">
        <v>20956</v>
      </c>
      <c r="AL129" s="25">
        <v>20956</v>
      </c>
      <c r="AM129" s="25">
        <v>22003.8</v>
      </c>
      <c r="AN129" s="25">
        <v>22003.8</v>
      </c>
      <c r="AO129" s="25">
        <v>22003.8</v>
      </c>
      <c r="AP129" s="25">
        <v>22003.8</v>
      </c>
    </row>
    <row r="130" spans="1:45" ht="16.5" hidden="1" x14ac:dyDescent="0.15">
      <c r="A130" s="9">
        <v>128</v>
      </c>
      <c r="B130" s="9" t="s">
        <v>34</v>
      </c>
      <c r="C130" s="15" t="s">
        <v>417</v>
      </c>
      <c r="D130" s="15" t="s">
        <v>418</v>
      </c>
      <c r="E130" s="9" t="s">
        <v>419</v>
      </c>
      <c r="F130" s="9" t="s">
        <v>37</v>
      </c>
      <c r="G130" s="9" t="s">
        <v>87</v>
      </c>
      <c r="H130" s="9" t="s">
        <v>39</v>
      </c>
      <c r="I130" s="9" t="s">
        <v>40</v>
      </c>
      <c r="J130" s="9" t="s">
        <v>53</v>
      </c>
      <c r="K130" s="9">
        <v>120.02</v>
      </c>
      <c r="L130" s="20">
        <v>43344</v>
      </c>
      <c r="M130" s="20">
        <v>44439</v>
      </c>
      <c r="N130" s="20">
        <v>44439</v>
      </c>
      <c r="O130" s="21">
        <f>R130*K130*4</f>
        <v>144024</v>
      </c>
      <c r="P130" s="20">
        <v>43344</v>
      </c>
      <c r="Q130" s="20">
        <v>43708</v>
      </c>
      <c r="R130" s="24">
        <v>300</v>
      </c>
      <c r="S130" s="25">
        <v>36006</v>
      </c>
      <c r="T130" s="25">
        <v>36006</v>
      </c>
      <c r="U130" s="25">
        <v>36006</v>
      </c>
      <c r="V130" s="25">
        <v>36006</v>
      </c>
      <c r="W130" s="25">
        <v>36006</v>
      </c>
      <c r="X130" s="25">
        <v>36006</v>
      </c>
      <c r="Y130" s="25">
        <v>36006</v>
      </c>
      <c r="Z130" s="25">
        <v>36006</v>
      </c>
      <c r="AA130" s="25">
        <v>38526.42</v>
      </c>
      <c r="AB130" s="25">
        <v>38526.42</v>
      </c>
      <c r="AC130" s="25">
        <v>38526.42</v>
      </c>
      <c r="AD130" s="25">
        <v>38526.42</v>
      </c>
      <c r="AE130" s="25">
        <v>36006</v>
      </c>
      <c r="AF130" s="25">
        <v>36006</v>
      </c>
      <c r="AG130" s="25">
        <v>36006</v>
      </c>
      <c r="AH130" s="25">
        <v>36006</v>
      </c>
      <c r="AI130" s="25">
        <v>36006</v>
      </c>
      <c r="AJ130" s="25">
        <v>36006</v>
      </c>
      <c r="AK130" s="25">
        <v>36006</v>
      </c>
      <c r="AL130" s="25">
        <v>36006</v>
      </c>
      <c r="AM130" s="25">
        <v>38526.42</v>
      </c>
      <c r="AN130" s="25">
        <v>38526.42</v>
      </c>
      <c r="AO130" s="25">
        <v>38526.42</v>
      </c>
      <c r="AP130" s="25">
        <v>38526.42</v>
      </c>
    </row>
    <row r="131" spans="1:45" ht="16.5" x14ac:dyDescent="0.15">
      <c r="A131" s="9">
        <v>129</v>
      </c>
      <c r="B131" s="9" t="s">
        <v>42</v>
      </c>
      <c r="C131" s="15" t="s">
        <v>420</v>
      </c>
      <c r="D131" s="15" t="s">
        <v>421</v>
      </c>
      <c r="E131" s="9" t="s">
        <v>422</v>
      </c>
      <c r="F131" s="9" t="s">
        <v>37</v>
      </c>
      <c r="G131" s="9" t="s">
        <v>87</v>
      </c>
      <c r="H131" s="9" t="s">
        <v>46</v>
      </c>
      <c r="I131" s="9" t="s">
        <v>40</v>
      </c>
      <c r="J131" s="9" t="s">
        <v>41</v>
      </c>
      <c r="K131" s="9">
        <v>59.19</v>
      </c>
      <c r="L131" s="20">
        <v>43435</v>
      </c>
      <c r="M131" s="20">
        <v>43639</v>
      </c>
      <c r="N131" s="20">
        <v>43639</v>
      </c>
      <c r="O131" s="21">
        <f>R131*K131</f>
        <v>17619.679199999999</v>
      </c>
      <c r="P131" s="20">
        <v>43435</v>
      </c>
      <c r="Q131" s="20">
        <v>43639</v>
      </c>
      <c r="R131" s="24">
        <v>297.68</v>
      </c>
      <c r="S131" s="25">
        <v>17619.68</v>
      </c>
      <c r="T131" s="25">
        <v>17619.68</v>
      </c>
      <c r="U131" s="25">
        <v>17619.68</v>
      </c>
      <c r="V131" s="25">
        <v>17619.68</v>
      </c>
      <c r="W131" s="25">
        <v>17619.68</v>
      </c>
      <c r="X131" s="25">
        <v>13508.42</v>
      </c>
      <c r="Y131" s="25"/>
      <c r="Z131" s="25"/>
      <c r="AA131" s="25"/>
      <c r="AB131" s="25"/>
      <c r="AC131" s="25"/>
      <c r="AD131" s="25"/>
      <c r="AE131" s="25">
        <v>17619.68</v>
      </c>
      <c r="AF131" s="25">
        <v>17619.68</v>
      </c>
      <c r="AG131" s="25">
        <v>17619.68</v>
      </c>
      <c r="AH131" s="25">
        <v>17619.68</v>
      </c>
      <c r="AI131" s="25">
        <v>17619.68</v>
      </c>
      <c r="AJ131" s="25">
        <v>13508.42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  <c r="AR131">
        <f t="shared" ref="AR131:AR135" si="16">AH131*12</f>
        <v>211436.16</v>
      </c>
      <c r="AS131" s="47">
        <f t="shared" ref="AS131:AS135" si="17">AR131/365/K131</f>
        <v>9.7867401703823536</v>
      </c>
    </row>
    <row r="132" spans="1:45" ht="16.5" x14ac:dyDescent="0.15">
      <c r="A132" s="9">
        <v>130</v>
      </c>
      <c r="B132" s="9" t="s">
        <v>34</v>
      </c>
      <c r="C132" s="15" t="s">
        <v>423</v>
      </c>
      <c r="D132" s="15" t="s">
        <v>424</v>
      </c>
      <c r="E132" s="9">
        <v>2031</v>
      </c>
      <c r="F132" s="9" t="s">
        <v>37</v>
      </c>
      <c r="G132" s="9" t="s">
        <v>87</v>
      </c>
      <c r="H132" s="9" t="s">
        <v>39</v>
      </c>
      <c r="I132" s="9" t="s">
        <v>40</v>
      </c>
      <c r="J132" s="9" t="s">
        <v>41</v>
      </c>
      <c r="K132" s="9">
        <v>125.84</v>
      </c>
      <c r="L132" s="20">
        <v>43435</v>
      </c>
      <c r="M132" s="20">
        <v>44530</v>
      </c>
      <c r="N132" s="20">
        <v>44530</v>
      </c>
      <c r="O132" s="21">
        <f>R132*K132</f>
        <v>33976.800000000003</v>
      </c>
      <c r="P132" s="20">
        <v>43435</v>
      </c>
      <c r="Q132" s="20">
        <v>43799</v>
      </c>
      <c r="R132" s="24">
        <v>270</v>
      </c>
      <c r="S132" s="25">
        <v>33976.800000000003</v>
      </c>
      <c r="T132" s="25">
        <v>33976.800000000003</v>
      </c>
      <c r="U132" s="25">
        <v>33976.800000000003</v>
      </c>
      <c r="V132" s="25">
        <v>33976.800000000003</v>
      </c>
      <c r="W132" s="25">
        <v>33976.800000000003</v>
      </c>
      <c r="X132" s="25">
        <v>33976.800000000003</v>
      </c>
      <c r="Y132" s="25">
        <v>33976.800000000003</v>
      </c>
      <c r="Z132" s="25">
        <v>33976.800000000003</v>
      </c>
      <c r="AA132" s="25">
        <v>33976.800000000003</v>
      </c>
      <c r="AB132" s="25">
        <v>33976.800000000003</v>
      </c>
      <c r="AC132" s="25">
        <v>33976.800000000003</v>
      </c>
      <c r="AD132" s="25">
        <v>36355.175999999999</v>
      </c>
      <c r="AE132" s="25">
        <v>33976.800000000003</v>
      </c>
      <c r="AF132" s="25">
        <v>33976.800000000003</v>
      </c>
      <c r="AG132" s="25">
        <v>33976.800000000003</v>
      </c>
      <c r="AH132" s="25">
        <v>33976.800000000003</v>
      </c>
      <c r="AI132" s="25">
        <v>33976.800000000003</v>
      </c>
      <c r="AJ132" s="25">
        <v>33976.800000000003</v>
      </c>
      <c r="AK132" s="25">
        <v>33976.800000000003</v>
      </c>
      <c r="AL132" s="25">
        <v>33976.800000000003</v>
      </c>
      <c r="AM132" s="25">
        <v>33976.800000000003</v>
      </c>
      <c r="AN132" s="25">
        <v>33976.800000000003</v>
      </c>
      <c r="AO132" s="25">
        <v>33976.800000000003</v>
      </c>
      <c r="AP132" s="25">
        <v>36355.175999999999</v>
      </c>
      <c r="AR132">
        <f t="shared" si="16"/>
        <v>407721.60000000003</v>
      </c>
      <c r="AS132" s="47">
        <f t="shared" si="17"/>
        <v>8.8767123287671232</v>
      </c>
    </row>
    <row r="133" spans="1:45" ht="16.5" x14ac:dyDescent="0.15">
      <c r="A133" s="9">
        <v>131</v>
      </c>
      <c r="B133" s="9" t="s">
        <v>34</v>
      </c>
      <c r="C133" s="15" t="s">
        <v>425</v>
      </c>
      <c r="D133" s="15" t="s">
        <v>426</v>
      </c>
      <c r="E133" s="9" t="s">
        <v>427</v>
      </c>
      <c r="F133" s="9" t="s">
        <v>37</v>
      </c>
      <c r="G133" s="9" t="s">
        <v>87</v>
      </c>
      <c r="H133" s="9" t="s">
        <v>39</v>
      </c>
      <c r="I133" s="9" t="s">
        <v>40</v>
      </c>
      <c r="J133" s="9" t="s">
        <v>41</v>
      </c>
      <c r="K133" s="9">
        <v>85.75</v>
      </c>
      <c r="L133" s="20">
        <v>43313</v>
      </c>
      <c r="M133" s="20">
        <v>44347</v>
      </c>
      <c r="N133" s="20">
        <v>44347</v>
      </c>
      <c r="O133" s="21">
        <f>R133*K133*5</f>
        <v>90037.5</v>
      </c>
      <c r="P133" s="20">
        <v>43313</v>
      </c>
      <c r="Q133" s="20">
        <v>43677</v>
      </c>
      <c r="R133" s="24">
        <v>210</v>
      </c>
      <c r="S133" s="25">
        <v>18007.5</v>
      </c>
      <c r="T133" s="25">
        <v>18007.5</v>
      </c>
      <c r="U133" s="25">
        <v>18007.5</v>
      </c>
      <c r="V133" s="25">
        <v>18007.5</v>
      </c>
      <c r="W133" s="25">
        <v>18007.5</v>
      </c>
      <c r="X133" s="25">
        <v>18007.5</v>
      </c>
      <c r="Y133" s="25">
        <v>18007.5</v>
      </c>
      <c r="Z133" s="25">
        <v>19268.025000000001</v>
      </c>
      <c r="AA133" s="25">
        <v>19268.025000000001</v>
      </c>
      <c r="AB133" s="25">
        <v>19268.025000000001</v>
      </c>
      <c r="AC133" s="25">
        <v>19268.025000000001</v>
      </c>
      <c r="AD133" s="25">
        <v>19268.025000000001</v>
      </c>
      <c r="AE133" s="25">
        <v>18007.5</v>
      </c>
      <c r="AF133" s="25">
        <v>18007.5</v>
      </c>
      <c r="AG133" s="25">
        <v>18007.5</v>
      </c>
      <c r="AH133" s="25">
        <v>18007.5</v>
      </c>
      <c r="AI133" s="25">
        <v>18007.5</v>
      </c>
      <c r="AJ133" s="25">
        <v>18007.5</v>
      </c>
      <c r="AK133" s="25">
        <v>18007.5</v>
      </c>
      <c r="AL133" s="25">
        <v>19268.025000000001</v>
      </c>
      <c r="AM133" s="25">
        <v>19268.025000000001</v>
      </c>
      <c r="AN133" s="25">
        <v>19268.025000000001</v>
      </c>
      <c r="AO133" s="25">
        <v>19268.025000000001</v>
      </c>
      <c r="AP133" s="25">
        <v>19268.025000000001</v>
      </c>
      <c r="AR133">
        <f t="shared" si="16"/>
        <v>216090</v>
      </c>
      <c r="AS133" s="47">
        <f t="shared" si="17"/>
        <v>6.9041095890410968</v>
      </c>
    </row>
    <row r="134" spans="1:45" ht="16.5" x14ac:dyDescent="0.15">
      <c r="A134" s="9">
        <v>132</v>
      </c>
      <c r="B134" s="9" t="s">
        <v>42</v>
      </c>
      <c r="C134" s="15" t="s">
        <v>428</v>
      </c>
      <c r="D134" s="15" t="s">
        <v>429</v>
      </c>
      <c r="E134" s="9" t="s">
        <v>430</v>
      </c>
      <c r="F134" s="9" t="s">
        <v>37</v>
      </c>
      <c r="G134" s="16" t="s">
        <v>38</v>
      </c>
      <c r="H134" s="16" t="s">
        <v>71</v>
      </c>
      <c r="I134" s="9" t="s">
        <v>40</v>
      </c>
      <c r="J134" s="9" t="s">
        <v>41</v>
      </c>
      <c r="K134" s="9">
        <v>150.19999999999999</v>
      </c>
      <c r="L134" s="20">
        <v>43282</v>
      </c>
      <c r="M134" s="20">
        <v>43639</v>
      </c>
      <c r="N134" s="20">
        <v>43639</v>
      </c>
      <c r="O134" s="21">
        <f>R134*K134*6</f>
        <v>247631.73599999995</v>
      </c>
      <c r="P134" s="20">
        <v>43367</v>
      </c>
      <c r="Q134" s="20">
        <v>43639</v>
      </c>
      <c r="R134" s="24">
        <v>274.77999999999997</v>
      </c>
      <c r="S134" s="25">
        <v>41271.96</v>
      </c>
      <c r="T134" s="25">
        <v>41271.96</v>
      </c>
      <c r="U134" s="25">
        <v>41271.96</v>
      </c>
      <c r="V134" s="25">
        <v>41271.96</v>
      </c>
      <c r="W134" s="25">
        <v>41271.96</v>
      </c>
      <c r="X134" s="25">
        <v>31641.83</v>
      </c>
      <c r="Y134" s="25"/>
      <c r="Z134" s="25"/>
      <c r="AA134" s="25"/>
      <c r="AB134" s="25"/>
      <c r="AC134" s="25"/>
      <c r="AD134" s="25"/>
      <c r="AE134" s="25">
        <v>41271.96</v>
      </c>
      <c r="AF134" s="25">
        <v>41271.96</v>
      </c>
      <c r="AG134" s="25">
        <v>41271.96</v>
      </c>
      <c r="AH134" s="25">
        <v>41271.96</v>
      </c>
      <c r="AI134" s="25">
        <v>41271.96</v>
      </c>
      <c r="AJ134" s="25">
        <v>31641.83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R134">
        <f t="shared" si="16"/>
        <v>495263.52</v>
      </c>
      <c r="AS134" s="47">
        <f t="shared" si="17"/>
        <v>9.0338638892435661</v>
      </c>
    </row>
    <row r="135" spans="1:45" ht="16.5" x14ac:dyDescent="0.15">
      <c r="A135" s="9">
        <v>133</v>
      </c>
      <c r="B135" s="9" t="s">
        <v>34</v>
      </c>
      <c r="C135" s="15" t="s">
        <v>431</v>
      </c>
      <c r="D135" s="15" t="s">
        <v>432</v>
      </c>
      <c r="E135" s="9" t="s">
        <v>433</v>
      </c>
      <c r="F135" s="9" t="s">
        <v>37</v>
      </c>
      <c r="G135" s="9" t="s">
        <v>87</v>
      </c>
      <c r="H135" s="9" t="s">
        <v>39</v>
      </c>
      <c r="I135" s="9" t="s">
        <v>40</v>
      </c>
      <c r="J135" s="9" t="s">
        <v>41</v>
      </c>
      <c r="K135" s="9">
        <v>184.56</v>
      </c>
      <c r="L135" s="20">
        <v>43344</v>
      </c>
      <c r="M135" s="20">
        <v>44439</v>
      </c>
      <c r="N135" s="20">
        <v>44439</v>
      </c>
      <c r="O135" s="21">
        <f>R135*K135*4</f>
        <v>177915.84</v>
      </c>
      <c r="P135" s="20">
        <v>43344</v>
      </c>
      <c r="Q135" s="20">
        <v>43708</v>
      </c>
      <c r="R135" s="24">
        <v>241</v>
      </c>
      <c r="S135" s="25">
        <v>44478.96</v>
      </c>
      <c r="T135" s="25">
        <v>44478.96</v>
      </c>
      <c r="U135" s="25">
        <v>44478.96</v>
      </c>
      <c r="V135" s="25">
        <v>44478.96</v>
      </c>
      <c r="W135" s="25">
        <v>44478.96</v>
      </c>
      <c r="X135" s="25">
        <v>44478.96</v>
      </c>
      <c r="Y135" s="25">
        <v>44478.96</v>
      </c>
      <c r="Z135" s="25">
        <v>44478.96</v>
      </c>
      <c r="AA135" s="25">
        <v>47592.487200000003</v>
      </c>
      <c r="AB135" s="25">
        <v>47592.487200000003</v>
      </c>
      <c r="AC135" s="25">
        <v>47592.487200000003</v>
      </c>
      <c r="AD135" s="25">
        <v>47592.487200000003</v>
      </c>
      <c r="AE135" s="25">
        <v>44478.96</v>
      </c>
      <c r="AF135" s="25">
        <v>44478.96</v>
      </c>
      <c r="AG135" s="25">
        <v>44478.96</v>
      </c>
      <c r="AH135" s="25">
        <v>44478.96</v>
      </c>
      <c r="AI135" s="25">
        <v>44478.96</v>
      </c>
      <c r="AJ135" s="25">
        <v>44478.96</v>
      </c>
      <c r="AK135" s="25">
        <v>44478.96</v>
      </c>
      <c r="AL135" s="25">
        <v>44478.96</v>
      </c>
      <c r="AM135" s="25">
        <v>47592.487200000003</v>
      </c>
      <c r="AN135" s="25">
        <v>47592.487200000003</v>
      </c>
      <c r="AO135" s="25">
        <v>47592.487200000003</v>
      </c>
      <c r="AP135" s="25">
        <v>47592.487200000003</v>
      </c>
      <c r="AR135">
        <f t="shared" si="16"/>
        <v>533747.52</v>
      </c>
      <c r="AS135" s="47">
        <f t="shared" si="17"/>
        <v>7.9232876712328775</v>
      </c>
    </row>
    <row r="136" spans="1:45" ht="16.5" hidden="1" x14ac:dyDescent="0.15">
      <c r="A136" s="9">
        <v>134</v>
      </c>
      <c r="B136" s="9" t="s">
        <v>34</v>
      </c>
      <c r="C136" s="15" t="s">
        <v>434</v>
      </c>
      <c r="D136" s="15" t="s">
        <v>435</v>
      </c>
      <c r="E136" s="9" t="s">
        <v>436</v>
      </c>
      <c r="F136" s="9" t="s">
        <v>37</v>
      </c>
      <c r="G136" s="9" t="s">
        <v>87</v>
      </c>
      <c r="H136" s="9" t="s">
        <v>58</v>
      </c>
      <c r="I136" s="9" t="s">
        <v>40</v>
      </c>
      <c r="J136" s="9" t="s">
        <v>53</v>
      </c>
      <c r="K136" s="9">
        <v>298.06</v>
      </c>
      <c r="L136" s="20">
        <v>43282</v>
      </c>
      <c r="M136" s="20">
        <v>44286</v>
      </c>
      <c r="N136" s="20">
        <v>44286</v>
      </c>
      <c r="O136" s="21">
        <f>R136*K136*6</f>
        <v>393439.19999999995</v>
      </c>
      <c r="P136" s="20">
        <v>43282</v>
      </c>
      <c r="Q136" s="20">
        <v>43646</v>
      </c>
      <c r="R136" s="24">
        <v>220</v>
      </c>
      <c r="S136" s="25">
        <v>65573.2</v>
      </c>
      <c r="T136" s="25">
        <v>65573.2</v>
      </c>
      <c r="U136" s="25">
        <v>65573.2</v>
      </c>
      <c r="V136" s="25">
        <v>65573.2</v>
      </c>
      <c r="W136" s="25">
        <v>65573.2</v>
      </c>
      <c r="X136" s="25">
        <v>65573.2</v>
      </c>
      <c r="Y136" s="25">
        <v>70163.323999999993</v>
      </c>
      <c r="Z136" s="25">
        <v>70163.323999999993</v>
      </c>
      <c r="AA136" s="25">
        <v>70163.323999999993</v>
      </c>
      <c r="AB136" s="25">
        <v>70163.323999999993</v>
      </c>
      <c r="AC136" s="25">
        <v>70163.323999999993</v>
      </c>
      <c r="AD136" s="25">
        <v>70163.323999999993</v>
      </c>
      <c r="AE136" s="25">
        <v>65573.2</v>
      </c>
      <c r="AF136" s="25">
        <v>65573.2</v>
      </c>
      <c r="AG136" s="25">
        <v>65573.2</v>
      </c>
      <c r="AH136" s="25">
        <v>65573.2</v>
      </c>
      <c r="AI136" s="25">
        <v>65573.2</v>
      </c>
      <c r="AJ136" s="25">
        <v>65573.2</v>
      </c>
      <c r="AK136" s="25">
        <v>70163.323999999993</v>
      </c>
      <c r="AL136" s="25">
        <v>70163.323999999993</v>
      </c>
      <c r="AM136" s="25">
        <v>70163.323999999993</v>
      </c>
      <c r="AN136" s="25">
        <v>70163.323999999993</v>
      </c>
      <c r="AO136" s="25">
        <v>70163.323999999993</v>
      </c>
      <c r="AP136" s="25">
        <v>70163.323999999993</v>
      </c>
    </row>
    <row r="137" spans="1:45" ht="16.5" hidden="1" x14ac:dyDescent="0.15">
      <c r="A137" s="9">
        <v>135</v>
      </c>
      <c r="B137" s="9" t="s">
        <v>42</v>
      </c>
      <c r="C137" s="15" t="s">
        <v>139</v>
      </c>
      <c r="D137" s="17" t="s">
        <v>437</v>
      </c>
      <c r="E137" s="9" t="s">
        <v>438</v>
      </c>
      <c r="F137" s="9" t="s">
        <v>37</v>
      </c>
      <c r="G137" s="9" t="s">
        <v>87</v>
      </c>
      <c r="H137" s="9" t="s">
        <v>46</v>
      </c>
      <c r="I137" s="9" t="s">
        <v>40</v>
      </c>
      <c r="J137" s="9" t="s">
        <v>64</v>
      </c>
      <c r="K137" s="9">
        <v>27</v>
      </c>
      <c r="L137" s="20">
        <v>42917</v>
      </c>
      <c r="M137" s="20">
        <v>43639</v>
      </c>
      <c r="N137" s="20">
        <v>43639</v>
      </c>
      <c r="O137" s="21"/>
      <c r="P137" s="20">
        <v>43282</v>
      </c>
      <c r="Q137" s="20">
        <v>43639</v>
      </c>
      <c r="R137" s="24">
        <v>253.58</v>
      </c>
      <c r="S137" s="25">
        <v>6846.66</v>
      </c>
      <c r="T137" s="25">
        <v>6846.66</v>
      </c>
      <c r="U137" s="25">
        <v>6846.66</v>
      </c>
      <c r="V137" s="25">
        <v>6846.66</v>
      </c>
      <c r="W137" s="25">
        <v>6846.66</v>
      </c>
      <c r="X137" s="25">
        <v>5249.11</v>
      </c>
      <c r="Y137" s="25"/>
      <c r="Z137" s="25"/>
      <c r="AA137" s="25"/>
      <c r="AB137" s="25"/>
      <c r="AC137" s="25"/>
      <c r="AD137" s="25"/>
      <c r="AE137" s="25">
        <v>6846.66</v>
      </c>
      <c r="AF137" s="25">
        <v>6846.66</v>
      </c>
      <c r="AG137" s="25">
        <v>6846.66</v>
      </c>
      <c r="AH137" s="25">
        <v>6846.66</v>
      </c>
      <c r="AI137" s="25">
        <v>6846.66</v>
      </c>
      <c r="AJ137" s="25">
        <v>5249.11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</row>
    <row r="138" spans="1:45" ht="16.5" x14ac:dyDescent="0.15">
      <c r="A138" s="9">
        <v>136</v>
      </c>
      <c r="B138" s="9" t="s">
        <v>34</v>
      </c>
      <c r="C138" s="15" t="s">
        <v>439</v>
      </c>
      <c r="D138" s="15" t="s">
        <v>440</v>
      </c>
      <c r="E138" s="9" t="s">
        <v>441</v>
      </c>
      <c r="F138" s="9" t="s">
        <v>37</v>
      </c>
      <c r="G138" s="9" t="s">
        <v>87</v>
      </c>
      <c r="H138" s="9" t="s">
        <v>39</v>
      </c>
      <c r="I138" s="9" t="s">
        <v>40</v>
      </c>
      <c r="J138" s="9" t="s">
        <v>41</v>
      </c>
      <c r="K138" s="9">
        <v>75.47</v>
      </c>
      <c r="L138" s="20">
        <v>43313</v>
      </c>
      <c r="M138" s="20">
        <v>44347</v>
      </c>
      <c r="N138" s="20">
        <v>44347</v>
      </c>
      <c r="O138" s="21">
        <f>R138*K138*5</f>
        <v>115091.75</v>
      </c>
      <c r="P138" s="20">
        <v>43313</v>
      </c>
      <c r="Q138" s="20">
        <v>43677</v>
      </c>
      <c r="R138" s="24">
        <v>305</v>
      </c>
      <c r="S138" s="25">
        <v>23018.35</v>
      </c>
      <c r="T138" s="25">
        <v>23018.35</v>
      </c>
      <c r="U138" s="25">
        <v>23018.35</v>
      </c>
      <c r="V138" s="25">
        <v>23018.35</v>
      </c>
      <c r="W138" s="25">
        <v>23018.35</v>
      </c>
      <c r="X138" s="25">
        <v>23018.35</v>
      </c>
      <c r="Y138" s="25">
        <v>23018.35</v>
      </c>
      <c r="Z138" s="25">
        <v>24629.6345</v>
      </c>
      <c r="AA138" s="25">
        <v>24629.6345</v>
      </c>
      <c r="AB138" s="25">
        <v>24629.6345</v>
      </c>
      <c r="AC138" s="25">
        <v>24629.6345</v>
      </c>
      <c r="AD138" s="25">
        <v>24629.6345</v>
      </c>
      <c r="AE138" s="25">
        <v>23018.35</v>
      </c>
      <c r="AF138" s="25">
        <v>23018.35</v>
      </c>
      <c r="AG138" s="25">
        <v>23018.35</v>
      </c>
      <c r="AH138" s="25">
        <v>23018.35</v>
      </c>
      <c r="AI138" s="25">
        <v>23018.35</v>
      </c>
      <c r="AJ138" s="25">
        <v>23018.35</v>
      </c>
      <c r="AK138" s="25">
        <v>23018.35</v>
      </c>
      <c r="AL138" s="25">
        <v>24629.6345</v>
      </c>
      <c r="AM138" s="25">
        <v>24629.6345</v>
      </c>
      <c r="AN138" s="25">
        <v>24629.6345</v>
      </c>
      <c r="AO138" s="25">
        <v>24629.6345</v>
      </c>
      <c r="AP138" s="25">
        <v>24629.6345</v>
      </c>
      <c r="AR138">
        <f>AH138*12</f>
        <v>276220.19999999995</v>
      </c>
      <c r="AS138" s="47">
        <f>AR138/365/K138</f>
        <v>10.027397260273972</v>
      </c>
    </row>
    <row r="139" spans="1:45" ht="16.5" hidden="1" x14ac:dyDescent="0.15">
      <c r="A139" s="9">
        <v>137</v>
      </c>
      <c r="B139" s="16" t="s">
        <v>42</v>
      </c>
      <c r="C139" s="15" t="s">
        <v>442</v>
      </c>
      <c r="D139" s="15" t="s">
        <v>443</v>
      </c>
      <c r="E139" s="9" t="s">
        <v>444</v>
      </c>
      <c r="F139" s="9" t="s">
        <v>37</v>
      </c>
      <c r="G139" s="9" t="s">
        <v>87</v>
      </c>
      <c r="H139" s="9" t="s">
        <v>46</v>
      </c>
      <c r="I139" s="9" t="s">
        <v>40</v>
      </c>
      <c r="J139" s="9" t="s">
        <v>64</v>
      </c>
      <c r="K139" s="9">
        <v>43.4</v>
      </c>
      <c r="L139" s="20">
        <v>43282</v>
      </c>
      <c r="M139" s="20">
        <v>44012</v>
      </c>
      <c r="N139" s="20">
        <v>43646</v>
      </c>
      <c r="O139" s="21">
        <f>R139*K139*6</f>
        <v>63798</v>
      </c>
      <c r="P139" s="20">
        <v>43282</v>
      </c>
      <c r="Q139" s="20">
        <v>43646</v>
      </c>
      <c r="R139" s="24">
        <v>245</v>
      </c>
      <c r="S139" s="25">
        <v>10633</v>
      </c>
      <c r="T139" s="25">
        <v>10633</v>
      </c>
      <c r="U139" s="25">
        <v>10633</v>
      </c>
      <c r="V139" s="25">
        <v>10633</v>
      </c>
      <c r="W139" s="25">
        <v>10633</v>
      </c>
      <c r="X139" s="25">
        <v>10633</v>
      </c>
      <c r="Y139" s="25"/>
      <c r="Z139" s="25"/>
      <c r="AA139" s="25"/>
      <c r="AB139" s="25"/>
      <c r="AC139" s="25"/>
      <c r="AD139" s="25"/>
      <c r="AE139" s="25">
        <v>10633</v>
      </c>
      <c r="AF139" s="25">
        <v>10633</v>
      </c>
      <c r="AG139" s="25">
        <v>10633</v>
      </c>
      <c r="AH139" s="25">
        <v>10633</v>
      </c>
      <c r="AI139" s="25">
        <v>10633</v>
      </c>
      <c r="AJ139" s="25">
        <v>10633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</row>
    <row r="140" spans="1:45" ht="16.5" hidden="1" x14ac:dyDescent="0.15">
      <c r="A140" s="9">
        <v>138</v>
      </c>
      <c r="B140" s="9" t="s">
        <v>34</v>
      </c>
      <c r="C140" s="15" t="s">
        <v>445</v>
      </c>
      <c r="D140" s="15" t="s">
        <v>446</v>
      </c>
      <c r="E140" s="9" t="s">
        <v>447</v>
      </c>
      <c r="F140" s="9" t="s">
        <v>37</v>
      </c>
      <c r="G140" s="9" t="s">
        <v>87</v>
      </c>
      <c r="H140" s="9" t="s">
        <v>46</v>
      </c>
      <c r="I140" s="9" t="s">
        <v>102</v>
      </c>
      <c r="J140" s="9" t="s">
        <v>64</v>
      </c>
      <c r="K140" s="9">
        <v>164.8</v>
      </c>
      <c r="L140" s="20">
        <v>43282</v>
      </c>
      <c r="M140" s="20">
        <v>44347</v>
      </c>
      <c r="N140" s="20">
        <v>44347</v>
      </c>
      <c r="O140" s="21">
        <f>R140*K140*6</f>
        <v>158208</v>
      </c>
      <c r="P140" s="20">
        <v>43282</v>
      </c>
      <c r="Q140" s="20">
        <v>43646</v>
      </c>
      <c r="R140" s="24">
        <v>160</v>
      </c>
      <c r="S140" s="25">
        <v>26368</v>
      </c>
      <c r="T140" s="25">
        <v>26368</v>
      </c>
      <c r="U140" s="25">
        <v>26368</v>
      </c>
      <c r="V140" s="25">
        <v>26368</v>
      </c>
      <c r="W140" s="25">
        <v>26368</v>
      </c>
      <c r="X140" s="25">
        <v>26368</v>
      </c>
      <c r="Y140" s="25">
        <v>27686.400000000001</v>
      </c>
      <c r="Z140" s="25">
        <v>27686.400000000001</v>
      </c>
      <c r="AA140" s="25">
        <v>27686.400000000001</v>
      </c>
      <c r="AB140" s="25">
        <v>27686.400000000001</v>
      </c>
      <c r="AC140" s="25">
        <v>27686.400000000001</v>
      </c>
      <c r="AD140" s="25">
        <v>27686.400000000001</v>
      </c>
      <c r="AE140" s="25">
        <v>26368</v>
      </c>
      <c r="AF140" s="25">
        <v>26368</v>
      </c>
      <c r="AG140" s="25">
        <v>26368</v>
      </c>
      <c r="AH140" s="25">
        <v>26368</v>
      </c>
      <c r="AI140" s="25">
        <v>26368</v>
      </c>
      <c r="AJ140" s="25">
        <v>26368</v>
      </c>
      <c r="AK140" s="25">
        <v>27686.400000000001</v>
      </c>
      <c r="AL140" s="25">
        <v>27686.400000000001</v>
      </c>
      <c r="AM140" s="25">
        <v>27686.400000000001</v>
      </c>
      <c r="AN140" s="25">
        <v>27686.400000000001</v>
      </c>
      <c r="AO140" s="25">
        <v>27686.400000000001</v>
      </c>
      <c r="AP140" s="25">
        <v>27686.400000000001</v>
      </c>
    </row>
    <row r="141" spans="1:45" ht="16.5" hidden="1" x14ac:dyDescent="0.15">
      <c r="A141" s="9">
        <v>139</v>
      </c>
      <c r="B141" s="9" t="s">
        <v>34</v>
      </c>
      <c r="C141" s="15" t="s">
        <v>448</v>
      </c>
      <c r="D141" s="15" t="s">
        <v>449</v>
      </c>
      <c r="E141" s="9" t="s">
        <v>450</v>
      </c>
      <c r="F141" s="9" t="s">
        <v>37</v>
      </c>
      <c r="G141" s="9" t="s">
        <v>87</v>
      </c>
      <c r="H141" s="9" t="s">
        <v>46</v>
      </c>
      <c r="I141" s="22" t="s">
        <v>102</v>
      </c>
      <c r="J141" s="9" t="s">
        <v>64</v>
      </c>
      <c r="K141" s="9">
        <v>399.35</v>
      </c>
      <c r="L141" s="20">
        <v>43282</v>
      </c>
      <c r="M141" s="20">
        <v>44309</v>
      </c>
      <c r="N141" s="20">
        <v>44309</v>
      </c>
      <c r="O141" s="21">
        <f>R141*K141*6</f>
        <v>343433.01300000004</v>
      </c>
      <c r="P141" s="20">
        <v>43367</v>
      </c>
      <c r="Q141" s="20">
        <v>43731</v>
      </c>
      <c r="R141" s="24">
        <v>143.33000000000001</v>
      </c>
      <c r="S141" s="25">
        <v>57238.84</v>
      </c>
      <c r="T141" s="25">
        <v>57238.84</v>
      </c>
      <c r="U141" s="25">
        <v>57238.84</v>
      </c>
      <c r="V141" s="25">
        <v>57238.84</v>
      </c>
      <c r="W141" s="25">
        <v>57238.84</v>
      </c>
      <c r="X141" s="25">
        <v>57238.84</v>
      </c>
      <c r="Y141" s="25">
        <v>57238.84</v>
      </c>
      <c r="Z141" s="25">
        <v>57238.84</v>
      </c>
      <c r="AA141" s="25">
        <v>57906.95</v>
      </c>
      <c r="AB141" s="25">
        <v>60102.18</v>
      </c>
      <c r="AC141" s="25">
        <v>60102.18</v>
      </c>
      <c r="AD141" s="25">
        <v>60102.18</v>
      </c>
      <c r="AE141" s="25">
        <v>57238.84</v>
      </c>
      <c r="AF141" s="25">
        <v>57238.84</v>
      </c>
      <c r="AG141" s="25">
        <v>57238.84</v>
      </c>
      <c r="AH141" s="25">
        <v>57238.84</v>
      </c>
      <c r="AI141" s="25">
        <v>57238.84</v>
      </c>
      <c r="AJ141" s="25">
        <v>19079.616333333299</v>
      </c>
      <c r="AK141" s="25">
        <v>19079.616333333299</v>
      </c>
      <c r="AL141" s="25">
        <v>57238.84</v>
      </c>
      <c r="AM141" s="25">
        <v>57906.95</v>
      </c>
      <c r="AN141" s="25">
        <v>60102.18</v>
      </c>
      <c r="AO141" s="25">
        <v>60102.18</v>
      </c>
      <c r="AP141" s="25">
        <v>60102.18</v>
      </c>
    </row>
    <row r="142" spans="1:45" ht="16.5" x14ac:dyDescent="0.15">
      <c r="A142" s="9">
        <v>140</v>
      </c>
      <c r="B142" s="16" t="s">
        <v>42</v>
      </c>
      <c r="C142" s="15" t="s">
        <v>451</v>
      </c>
      <c r="D142" s="15" t="s">
        <v>452</v>
      </c>
      <c r="E142" s="9" t="s">
        <v>453</v>
      </c>
      <c r="F142" s="9" t="s">
        <v>37</v>
      </c>
      <c r="G142" s="9" t="s">
        <v>87</v>
      </c>
      <c r="H142" s="9" t="s">
        <v>39</v>
      </c>
      <c r="I142" s="9" t="s">
        <v>40</v>
      </c>
      <c r="J142" s="9" t="s">
        <v>41</v>
      </c>
      <c r="K142" s="9">
        <v>82.72</v>
      </c>
      <c r="L142" s="20">
        <v>43282</v>
      </c>
      <c r="M142" s="20">
        <v>44012</v>
      </c>
      <c r="N142" s="20">
        <v>43646</v>
      </c>
      <c r="O142" s="21">
        <f>R142*K142*6</f>
        <v>119116.79999999999</v>
      </c>
      <c r="P142" s="20">
        <v>43282</v>
      </c>
      <c r="Q142" s="20">
        <v>43646</v>
      </c>
      <c r="R142" s="24">
        <v>240</v>
      </c>
      <c r="S142" s="25">
        <v>19852.8</v>
      </c>
      <c r="T142" s="25">
        <v>19852.8</v>
      </c>
      <c r="U142" s="25">
        <v>19852.8</v>
      </c>
      <c r="V142" s="25">
        <v>19852.8</v>
      </c>
      <c r="W142" s="25">
        <v>19852.8</v>
      </c>
      <c r="X142" s="25">
        <v>19852.8</v>
      </c>
      <c r="Y142" s="25"/>
      <c r="Z142" s="25"/>
      <c r="AA142" s="25"/>
      <c r="AB142" s="25"/>
      <c r="AC142" s="25"/>
      <c r="AD142" s="25"/>
      <c r="AE142" s="25">
        <v>19852.8</v>
      </c>
      <c r="AF142" s="25">
        <v>19852.8</v>
      </c>
      <c r="AG142" s="25">
        <v>19852.8</v>
      </c>
      <c r="AH142" s="25">
        <v>19852.8</v>
      </c>
      <c r="AI142" s="25">
        <v>19852.8</v>
      </c>
      <c r="AJ142" s="25">
        <v>19852.8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R142">
        <f t="shared" ref="AR142:AR143" si="18">AH142*12</f>
        <v>238233.59999999998</v>
      </c>
      <c r="AS142" s="47">
        <f t="shared" ref="AS142:AS143" si="19">AR142/365/K142</f>
        <v>7.8904109589041092</v>
      </c>
    </row>
    <row r="143" spans="1:45" ht="16.5" x14ac:dyDescent="0.15">
      <c r="A143" s="9">
        <v>141</v>
      </c>
      <c r="B143" s="16" t="s">
        <v>42</v>
      </c>
      <c r="C143" s="15" t="s">
        <v>454</v>
      </c>
      <c r="D143" s="15" t="s">
        <v>455</v>
      </c>
      <c r="E143" s="9" t="s">
        <v>456</v>
      </c>
      <c r="F143" s="9" t="s">
        <v>37</v>
      </c>
      <c r="G143" s="9" t="s">
        <v>87</v>
      </c>
      <c r="H143" s="9" t="s">
        <v>39</v>
      </c>
      <c r="I143" s="22" t="s">
        <v>102</v>
      </c>
      <c r="J143" s="9" t="s">
        <v>41</v>
      </c>
      <c r="K143" s="9">
        <v>81.290000000000006</v>
      </c>
      <c r="L143" s="20">
        <v>43252</v>
      </c>
      <c r="M143" s="20">
        <v>44255</v>
      </c>
      <c r="N143" s="20">
        <v>43646</v>
      </c>
      <c r="O143" s="21">
        <f>R143*K143</f>
        <v>15445.1</v>
      </c>
      <c r="P143" s="20">
        <v>43252</v>
      </c>
      <c r="Q143" s="20">
        <v>43616</v>
      </c>
      <c r="R143" s="24">
        <v>190</v>
      </c>
      <c r="S143" s="25">
        <v>15445.1</v>
      </c>
      <c r="T143" s="25">
        <v>15445.1</v>
      </c>
      <c r="U143" s="25">
        <v>15445.1</v>
      </c>
      <c r="V143" s="25">
        <v>15445.1</v>
      </c>
      <c r="W143" s="25">
        <v>15445.1</v>
      </c>
      <c r="X143" s="25">
        <v>16526.257000000001</v>
      </c>
      <c r="Y143" s="25"/>
      <c r="Z143" s="25"/>
      <c r="AA143" s="25"/>
      <c r="AB143" s="25"/>
      <c r="AC143" s="25"/>
      <c r="AD143" s="25"/>
      <c r="AE143" s="25">
        <v>15445.1</v>
      </c>
      <c r="AF143" s="25">
        <v>15445.1</v>
      </c>
      <c r="AG143" s="25">
        <v>15445.1</v>
      </c>
      <c r="AH143" s="25">
        <v>15445.1</v>
      </c>
      <c r="AI143" s="25">
        <v>15445.1</v>
      </c>
      <c r="AJ143" s="25">
        <v>16526.257000000001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R143">
        <f t="shared" si="18"/>
        <v>185341.2</v>
      </c>
      <c r="AS143" s="47">
        <f t="shared" si="19"/>
        <v>6.2465753424657535</v>
      </c>
    </row>
    <row r="144" spans="1:45" ht="16.5" hidden="1" x14ac:dyDescent="0.15">
      <c r="A144" s="9">
        <v>142</v>
      </c>
      <c r="B144" s="16" t="s">
        <v>42</v>
      </c>
      <c r="C144" s="15" t="s">
        <v>457</v>
      </c>
      <c r="D144" s="15" t="s">
        <v>458</v>
      </c>
      <c r="E144" s="9" t="s">
        <v>459</v>
      </c>
      <c r="F144" s="9" t="s">
        <v>37</v>
      </c>
      <c r="G144" s="9" t="s">
        <v>87</v>
      </c>
      <c r="H144" s="9" t="s">
        <v>122</v>
      </c>
      <c r="I144" s="9" t="s">
        <v>102</v>
      </c>
      <c r="J144" s="9" t="s">
        <v>47</v>
      </c>
      <c r="K144" s="9">
        <v>71.03</v>
      </c>
      <c r="L144" s="20">
        <v>43252</v>
      </c>
      <c r="M144" s="20">
        <v>44255</v>
      </c>
      <c r="N144" s="20">
        <v>43646</v>
      </c>
      <c r="O144" s="21">
        <f>R144*K144</f>
        <v>14206</v>
      </c>
      <c r="P144" s="20">
        <v>43252</v>
      </c>
      <c r="Q144" s="20">
        <v>43616</v>
      </c>
      <c r="R144" s="24">
        <v>200</v>
      </c>
      <c r="S144" s="25">
        <v>14206</v>
      </c>
      <c r="T144" s="25">
        <v>14206</v>
      </c>
      <c r="U144" s="25">
        <v>14206</v>
      </c>
      <c r="V144" s="25">
        <v>14206</v>
      </c>
      <c r="W144" s="25">
        <v>14206</v>
      </c>
      <c r="X144" s="25">
        <v>14916.3</v>
      </c>
      <c r="Y144" s="25"/>
      <c r="Z144" s="25"/>
      <c r="AA144" s="25"/>
      <c r="AB144" s="25"/>
      <c r="AC144" s="25"/>
      <c r="AD144" s="25"/>
      <c r="AE144" s="25">
        <v>9470.6666666666697</v>
      </c>
      <c r="AF144" s="25">
        <v>9470.6666666666697</v>
      </c>
      <c r="AG144" s="25">
        <v>9506</v>
      </c>
      <c r="AH144" s="25">
        <v>9470.6666666666697</v>
      </c>
      <c r="AI144" s="25">
        <v>9470.6666666666697</v>
      </c>
      <c r="AJ144" s="25">
        <v>10180.9666666667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</row>
    <row r="145" spans="1:42" ht="16.5" hidden="1" x14ac:dyDescent="0.15">
      <c r="A145" s="9">
        <v>143</v>
      </c>
      <c r="B145" s="9" t="s">
        <v>34</v>
      </c>
      <c r="C145" s="15" t="s">
        <v>460</v>
      </c>
      <c r="D145" s="15" t="s">
        <v>461</v>
      </c>
      <c r="E145" s="9" t="s">
        <v>462</v>
      </c>
      <c r="F145" s="9" t="s">
        <v>37</v>
      </c>
      <c r="G145" s="9" t="s">
        <v>87</v>
      </c>
      <c r="H145" s="9" t="s">
        <v>122</v>
      </c>
      <c r="I145" s="9" t="s">
        <v>40</v>
      </c>
      <c r="J145" s="9" t="s">
        <v>47</v>
      </c>
      <c r="K145" s="9">
        <v>123.73</v>
      </c>
      <c r="L145" s="20">
        <v>42826</v>
      </c>
      <c r="M145" s="20">
        <v>43890</v>
      </c>
      <c r="N145" s="20">
        <v>43890</v>
      </c>
      <c r="O145" s="21"/>
      <c r="P145" s="20">
        <v>43191</v>
      </c>
      <c r="Q145" s="20">
        <v>43555</v>
      </c>
      <c r="R145" s="24">
        <v>141.75</v>
      </c>
      <c r="S145" s="25">
        <v>17538.73</v>
      </c>
      <c r="T145" s="25">
        <v>17538.73</v>
      </c>
      <c r="U145" s="25">
        <v>17538.73</v>
      </c>
      <c r="V145" s="25">
        <v>18415.663874999998</v>
      </c>
      <c r="W145" s="25">
        <v>18415.663874999998</v>
      </c>
      <c r="X145" s="25">
        <v>18415.663874999998</v>
      </c>
      <c r="Y145" s="25">
        <v>18415.663874999998</v>
      </c>
      <c r="Z145" s="25">
        <v>18415.663874999998</v>
      </c>
      <c r="AA145" s="25">
        <v>18415.663874999998</v>
      </c>
      <c r="AB145" s="25">
        <v>18415.663874999998</v>
      </c>
      <c r="AC145" s="25">
        <v>18415.663874999998</v>
      </c>
      <c r="AD145" s="25">
        <v>18415.663874999998</v>
      </c>
      <c r="AE145" s="25">
        <v>17538.73</v>
      </c>
      <c r="AF145" s="25">
        <v>17538.73</v>
      </c>
      <c r="AG145" s="25">
        <v>17538.73</v>
      </c>
      <c r="AH145" s="25">
        <v>18415.663874999998</v>
      </c>
      <c r="AI145" s="25">
        <v>18415.663874999998</v>
      </c>
      <c r="AJ145" s="25">
        <v>18415.663874999998</v>
      </c>
      <c r="AK145" s="25">
        <v>18415.663874999998</v>
      </c>
      <c r="AL145" s="25">
        <v>18415.663874999998</v>
      </c>
      <c r="AM145" s="25">
        <v>18415.663874999998</v>
      </c>
      <c r="AN145" s="25">
        <v>18415.663874999998</v>
      </c>
      <c r="AO145" s="25">
        <v>18415.663874999998</v>
      </c>
      <c r="AP145" s="25">
        <v>18415.663874999998</v>
      </c>
    </row>
    <row r="146" spans="1:42" ht="16.5" hidden="1" x14ac:dyDescent="0.15">
      <c r="A146" s="9">
        <v>144</v>
      </c>
      <c r="B146" s="9" t="s">
        <v>34</v>
      </c>
      <c r="C146" s="15" t="s">
        <v>463</v>
      </c>
      <c r="D146" s="17" t="s">
        <v>464</v>
      </c>
      <c r="E146" s="9" t="s">
        <v>465</v>
      </c>
      <c r="F146" s="9" t="s">
        <v>37</v>
      </c>
      <c r="G146" s="9" t="s">
        <v>87</v>
      </c>
      <c r="H146" s="9" t="s">
        <v>46</v>
      </c>
      <c r="I146" s="9" t="s">
        <v>40</v>
      </c>
      <c r="J146" s="9" t="s">
        <v>47</v>
      </c>
      <c r="K146" s="9">
        <v>27.26</v>
      </c>
      <c r="L146" s="20">
        <v>43556</v>
      </c>
      <c r="M146" s="20">
        <v>43921</v>
      </c>
      <c r="N146" s="20">
        <v>43921</v>
      </c>
      <c r="O146" s="20"/>
      <c r="P146" s="20">
        <v>43556</v>
      </c>
      <c r="Q146" s="20">
        <v>43921</v>
      </c>
      <c r="R146" s="24">
        <v>390</v>
      </c>
      <c r="S146" s="25"/>
      <c r="T146" s="25"/>
      <c r="U146" s="25"/>
      <c r="V146" s="25">
        <v>10631.4</v>
      </c>
      <c r="W146" s="25">
        <v>10631.4</v>
      </c>
      <c r="X146" s="25">
        <v>10631.4</v>
      </c>
      <c r="Y146" s="25">
        <v>10631.4</v>
      </c>
      <c r="Z146" s="25">
        <v>10631.4</v>
      </c>
      <c r="AA146" s="25">
        <v>10631.4</v>
      </c>
      <c r="AB146" s="25">
        <v>10631.4</v>
      </c>
      <c r="AC146" s="25">
        <v>10631.4</v>
      </c>
      <c r="AD146" s="25">
        <v>10631.4</v>
      </c>
      <c r="AE146" s="25">
        <v>0</v>
      </c>
      <c r="AF146" s="25">
        <v>0</v>
      </c>
      <c r="AG146" s="25">
        <v>0</v>
      </c>
      <c r="AH146" s="25">
        <v>10631.4</v>
      </c>
      <c r="AI146" s="25">
        <v>10631.4</v>
      </c>
      <c r="AJ146" s="25">
        <v>10631.4</v>
      </c>
      <c r="AK146" s="25">
        <v>10631.4</v>
      </c>
      <c r="AL146" s="25">
        <v>10631.4</v>
      </c>
      <c r="AM146" s="25">
        <v>10631.4</v>
      </c>
      <c r="AN146" s="25">
        <v>10631.4</v>
      </c>
      <c r="AO146" s="25">
        <v>10631.4</v>
      </c>
      <c r="AP146" s="25">
        <v>10631.4</v>
      </c>
    </row>
    <row r="147" spans="1:42" ht="16.5" hidden="1" x14ac:dyDescent="0.15">
      <c r="A147" s="9">
        <v>145</v>
      </c>
      <c r="B147" s="9" t="s">
        <v>34</v>
      </c>
      <c r="C147" s="15" t="s">
        <v>466</v>
      </c>
      <c r="D147" s="15" t="s">
        <v>467</v>
      </c>
      <c r="E147" s="9" t="s">
        <v>468</v>
      </c>
      <c r="F147" s="9" t="s">
        <v>37</v>
      </c>
      <c r="G147" s="9" t="s">
        <v>87</v>
      </c>
      <c r="H147" s="9" t="s">
        <v>46</v>
      </c>
      <c r="I147" s="9" t="s">
        <v>40</v>
      </c>
      <c r="J147" s="9" t="s">
        <v>64</v>
      </c>
      <c r="K147" s="9">
        <v>324.31</v>
      </c>
      <c r="L147" s="20">
        <v>42887</v>
      </c>
      <c r="M147" s="20">
        <v>44309</v>
      </c>
      <c r="N147" s="20">
        <v>44309</v>
      </c>
      <c r="O147" s="21"/>
      <c r="P147" s="20">
        <v>43252</v>
      </c>
      <c r="Q147" s="20">
        <v>43616</v>
      </c>
      <c r="R147" s="24">
        <v>131.25</v>
      </c>
      <c r="S147" s="25">
        <v>42565.69</v>
      </c>
      <c r="T147" s="25">
        <v>42565.69</v>
      </c>
      <c r="U147" s="25">
        <v>42565.69</v>
      </c>
      <c r="V147" s="25">
        <v>42565.69</v>
      </c>
      <c r="W147" s="25">
        <v>42565.69</v>
      </c>
      <c r="X147" s="25">
        <v>44693.971875000003</v>
      </c>
      <c r="Y147" s="25">
        <v>44693.971875000003</v>
      </c>
      <c r="Z147" s="25">
        <v>44693.971875000003</v>
      </c>
      <c r="AA147" s="25">
        <v>44693.971875000003</v>
      </c>
      <c r="AB147" s="25">
        <v>44693.971875000003</v>
      </c>
      <c r="AC147" s="25">
        <v>44693.971875000003</v>
      </c>
      <c r="AD147" s="25">
        <v>44693.971875000003</v>
      </c>
      <c r="AE147" s="25">
        <v>42565.69</v>
      </c>
      <c r="AF147" s="25">
        <v>42565.69</v>
      </c>
      <c r="AG147" s="25">
        <v>42565.69</v>
      </c>
      <c r="AH147" s="25">
        <v>42565.69</v>
      </c>
      <c r="AI147" s="25">
        <v>42565.69</v>
      </c>
      <c r="AJ147" s="25">
        <v>44693.971875000003</v>
      </c>
      <c r="AK147" s="25">
        <v>44693.971875000003</v>
      </c>
      <c r="AL147" s="25">
        <v>44693.971875000003</v>
      </c>
      <c r="AM147" s="25">
        <v>44693.971875000003</v>
      </c>
      <c r="AN147" s="25">
        <v>44693.971875000003</v>
      </c>
      <c r="AO147" s="25">
        <v>44693.971875000003</v>
      </c>
      <c r="AP147" s="25">
        <v>44693.971875000003</v>
      </c>
    </row>
    <row r="148" spans="1:42" ht="16.5" hidden="1" x14ac:dyDescent="0.15">
      <c r="A148" s="9">
        <v>146</v>
      </c>
      <c r="B148" s="9" t="s">
        <v>34</v>
      </c>
      <c r="C148" s="15" t="s">
        <v>469</v>
      </c>
      <c r="D148" s="15" t="s">
        <v>470</v>
      </c>
      <c r="E148" s="9" t="s">
        <v>471</v>
      </c>
      <c r="F148" s="9" t="s">
        <v>37</v>
      </c>
      <c r="G148" s="9" t="s">
        <v>87</v>
      </c>
      <c r="H148" s="9" t="s">
        <v>46</v>
      </c>
      <c r="I148" s="22" t="s">
        <v>102</v>
      </c>
      <c r="J148" s="9" t="s">
        <v>64</v>
      </c>
      <c r="K148" s="9">
        <v>370.85</v>
      </c>
      <c r="L148" s="20">
        <v>42917</v>
      </c>
      <c r="M148" s="20">
        <v>44620</v>
      </c>
      <c r="N148" s="20">
        <v>44620</v>
      </c>
      <c r="O148" s="21"/>
      <c r="P148" s="20">
        <v>43282</v>
      </c>
      <c r="Q148" s="20">
        <v>43646</v>
      </c>
      <c r="R148" s="24">
        <v>157.5</v>
      </c>
      <c r="S148" s="25">
        <v>58408.88</v>
      </c>
      <c r="T148" s="25">
        <v>58408.88</v>
      </c>
      <c r="U148" s="25">
        <v>58408.88</v>
      </c>
      <c r="V148" s="25">
        <v>58408.88</v>
      </c>
      <c r="W148" s="25">
        <v>58408.88</v>
      </c>
      <c r="X148" s="25">
        <v>58408.88</v>
      </c>
      <c r="Y148" s="25">
        <v>61331.173000000003</v>
      </c>
      <c r="Z148" s="25">
        <v>61331.173000000003</v>
      </c>
      <c r="AA148" s="25">
        <v>61331.173000000003</v>
      </c>
      <c r="AB148" s="25">
        <v>61331.173000000003</v>
      </c>
      <c r="AC148" s="25">
        <v>61331.173000000003</v>
      </c>
      <c r="AD148" s="25">
        <v>61331.173000000003</v>
      </c>
      <c r="AE148" s="25">
        <v>58408.88</v>
      </c>
      <c r="AF148" s="25">
        <v>58408.88</v>
      </c>
      <c r="AG148" s="25">
        <v>58408.88</v>
      </c>
      <c r="AH148" s="25">
        <v>48674.067499999997</v>
      </c>
      <c r="AI148" s="25">
        <v>48674.067499999997</v>
      </c>
      <c r="AJ148" s="25">
        <v>58408.88</v>
      </c>
      <c r="AK148" s="25">
        <v>51109.3108333333</v>
      </c>
      <c r="AL148" s="25">
        <v>51109.3108333333</v>
      </c>
      <c r="AM148" s="25">
        <v>51109.3108333333</v>
      </c>
      <c r="AN148" s="25">
        <v>61331.173000000003</v>
      </c>
      <c r="AO148" s="25">
        <v>61331.173000000003</v>
      </c>
      <c r="AP148" s="25">
        <v>61331.173000000003</v>
      </c>
    </row>
    <row r="149" spans="1:42" ht="16.5" hidden="1" x14ac:dyDescent="0.15">
      <c r="A149" s="9">
        <v>147</v>
      </c>
      <c r="B149" s="16" t="s">
        <v>42</v>
      </c>
      <c r="C149" s="17" t="s">
        <v>472</v>
      </c>
      <c r="D149" s="15" t="s">
        <v>473</v>
      </c>
      <c r="E149" s="9" t="s">
        <v>474</v>
      </c>
      <c r="F149" s="9" t="s">
        <v>37</v>
      </c>
      <c r="G149" s="9" t="s">
        <v>87</v>
      </c>
      <c r="H149" s="9" t="s">
        <v>46</v>
      </c>
      <c r="I149" s="22" t="s">
        <v>102</v>
      </c>
      <c r="J149" s="9" t="s">
        <v>64</v>
      </c>
      <c r="K149" s="9">
        <v>464.19</v>
      </c>
      <c r="L149" s="20">
        <v>43019</v>
      </c>
      <c r="M149" s="20">
        <v>44309</v>
      </c>
      <c r="N149" s="20">
        <v>43616</v>
      </c>
      <c r="O149" s="21"/>
      <c r="P149" s="20">
        <v>43384</v>
      </c>
      <c r="Q149" s="20">
        <v>43748</v>
      </c>
      <c r="R149" s="24">
        <v>147</v>
      </c>
      <c r="S149" s="25">
        <v>68235.929999999993</v>
      </c>
      <c r="T149" s="25">
        <v>68235.929999999993</v>
      </c>
      <c r="U149" s="25">
        <v>68235.929999999993</v>
      </c>
      <c r="V149" s="25">
        <v>68235.929999999993</v>
      </c>
      <c r="W149" s="25">
        <v>68235.929999999993</v>
      </c>
      <c r="X149" s="25"/>
      <c r="Y149" s="25"/>
      <c r="Z149" s="25"/>
      <c r="AA149" s="25"/>
      <c r="AB149" s="25"/>
      <c r="AC149" s="25"/>
      <c r="AD149" s="25"/>
      <c r="AE149" s="25">
        <v>68235.929999999993</v>
      </c>
      <c r="AF149" s="25">
        <v>68235.929999999993</v>
      </c>
      <c r="AG149" s="25">
        <v>68235.929999999993</v>
      </c>
      <c r="AH149" s="25">
        <v>68235.929999999993</v>
      </c>
      <c r="AI149" s="25">
        <v>68235.929999999993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</row>
    <row r="150" spans="1:42" ht="16.5" hidden="1" x14ac:dyDescent="0.15">
      <c r="A150" s="9">
        <v>148</v>
      </c>
      <c r="B150" s="9" t="s">
        <v>34</v>
      </c>
      <c r="C150" s="15" t="s">
        <v>475</v>
      </c>
      <c r="D150" s="15" t="s">
        <v>476</v>
      </c>
      <c r="E150" s="9" t="s">
        <v>477</v>
      </c>
      <c r="F150" s="9" t="s">
        <v>37</v>
      </c>
      <c r="G150" s="9" t="s">
        <v>87</v>
      </c>
      <c r="H150" s="9" t="s">
        <v>46</v>
      </c>
      <c r="I150" s="9" t="s">
        <v>40</v>
      </c>
      <c r="J150" s="9" t="s">
        <v>64</v>
      </c>
      <c r="K150" s="9">
        <v>371.4</v>
      </c>
      <c r="L150" s="20">
        <v>43040</v>
      </c>
      <c r="M150" s="20">
        <v>44865</v>
      </c>
      <c r="N150" s="20">
        <v>44865</v>
      </c>
      <c r="O150" s="21"/>
      <c r="P150" s="20">
        <v>43405</v>
      </c>
      <c r="Q150" s="20">
        <v>43769</v>
      </c>
      <c r="R150" s="24">
        <v>162.75</v>
      </c>
      <c r="S150" s="25">
        <v>60445.35</v>
      </c>
      <c r="T150" s="25">
        <v>60445.35</v>
      </c>
      <c r="U150" s="25">
        <v>60445.35</v>
      </c>
      <c r="V150" s="25">
        <v>60445.35</v>
      </c>
      <c r="W150" s="25">
        <v>60445.35</v>
      </c>
      <c r="X150" s="25">
        <v>60445.35</v>
      </c>
      <c r="Y150" s="25">
        <v>60445.35</v>
      </c>
      <c r="Z150" s="25">
        <v>60445.35</v>
      </c>
      <c r="AA150" s="25">
        <v>60445.35</v>
      </c>
      <c r="AB150" s="25">
        <v>60445.35</v>
      </c>
      <c r="AC150" s="25">
        <v>63468.546000000002</v>
      </c>
      <c r="AD150" s="25">
        <v>63468.546000000002</v>
      </c>
      <c r="AE150" s="25">
        <v>60445.35</v>
      </c>
      <c r="AF150" s="25">
        <v>60445.35</v>
      </c>
      <c r="AG150" s="25">
        <v>60445.35</v>
      </c>
      <c r="AH150" s="25">
        <v>60445.35</v>
      </c>
      <c r="AI150" s="25">
        <v>60445.35</v>
      </c>
      <c r="AJ150" s="25">
        <v>60445.35</v>
      </c>
      <c r="AK150" s="25">
        <v>60445.35</v>
      </c>
      <c r="AL150" s="25">
        <v>60445.35</v>
      </c>
      <c r="AM150" s="25">
        <v>60445.35</v>
      </c>
      <c r="AN150" s="25">
        <v>60445.35</v>
      </c>
      <c r="AO150" s="25">
        <v>63468.546000000002</v>
      </c>
      <c r="AP150" s="25">
        <v>63468.546000000002</v>
      </c>
    </row>
    <row r="151" spans="1:42" ht="16.5" hidden="1" x14ac:dyDescent="0.15">
      <c r="A151" s="9">
        <v>149</v>
      </c>
      <c r="B151" s="9" t="s">
        <v>34</v>
      </c>
      <c r="C151" s="15" t="s">
        <v>478</v>
      </c>
      <c r="D151" s="15" t="s">
        <v>479</v>
      </c>
      <c r="E151" s="9" t="s">
        <v>480</v>
      </c>
      <c r="F151" s="9" t="s">
        <v>37</v>
      </c>
      <c r="G151" s="9" t="s">
        <v>87</v>
      </c>
      <c r="H151" s="9" t="s">
        <v>39</v>
      </c>
      <c r="I151" s="9" t="s">
        <v>40</v>
      </c>
      <c r="J151" s="9" t="s">
        <v>53</v>
      </c>
      <c r="K151" s="9">
        <v>539.67999999999995</v>
      </c>
      <c r="L151" s="20">
        <v>43101</v>
      </c>
      <c r="M151" s="20">
        <v>44931</v>
      </c>
      <c r="N151" s="20">
        <v>44931</v>
      </c>
      <c r="O151" s="21">
        <f>R151*K151*12</f>
        <v>917995.67999999993</v>
      </c>
      <c r="P151" s="20">
        <v>43466</v>
      </c>
      <c r="Q151" s="20">
        <v>43830</v>
      </c>
      <c r="R151" s="24">
        <v>141.75</v>
      </c>
      <c r="S151" s="25">
        <v>76499.64</v>
      </c>
      <c r="T151" s="25">
        <v>76499.64</v>
      </c>
      <c r="U151" s="25">
        <v>76499.64</v>
      </c>
      <c r="V151" s="25">
        <v>76499.64</v>
      </c>
      <c r="W151" s="25">
        <v>76499.64</v>
      </c>
      <c r="X151" s="25">
        <v>76499.64</v>
      </c>
      <c r="Y151" s="25">
        <v>76499.64</v>
      </c>
      <c r="Z151" s="25">
        <v>76499.64</v>
      </c>
      <c r="AA151" s="25">
        <v>76499.64</v>
      </c>
      <c r="AB151" s="25">
        <v>76499.64</v>
      </c>
      <c r="AC151" s="25">
        <v>76499.64</v>
      </c>
      <c r="AD151" s="25">
        <v>76499.64</v>
      </c>
      <c r="AE151" s="25">
        <v>76499.64</v>
      </c>
      <c r="AF151" s="25">
        <v>76499.64</v>
      </c>
      <c r="AG151" s="25">
        <v>76499.64</v>
      </c>
      <c r="AH151" s="25">
        <v>76499.64</v>
      </c>
      <c r="AI151" s="25">
        <v>76499.64</v>
      </c>
      <c r="AJ151" s="25">
        <v>76499.64</v>
      </c>
      <c r="AK151" s="25">
        <v>76499.64</v>
      </c>
      <c r="AL151" s="25">
        <v>76499.64</v>
      </c>
      <c r="AM151" s="25">
        <v>76499.64</v>
      </c>
      <c r="AN151" s="25">
        <v>76499.64</v>
      </c>
      <c r="AO151" s="25">
        <v>76499.64</v>
      </c>
      <c r="AP151" s="25">
        <v>76499.64</v>
      </c>
    </row>
    <row r="152" spans="1:42" ht="16.5" hidden="1" x14ac:dyDescent="0.15">
      <c r="A152" s="9">
        <v>150</v>
      </c>
      <c r="B152" s="9" t="s">
        <v>34</v>
      </c>
      <c r="C152" s="15" t="s">
        <v>481</v>
      </c>
      <c r="D152" s="15" t="s">
        <v>482</v>
      </c>
      <c r="E152" s="9" t="s">
        <v>483</v>
      </c>
      <c r="F152" s="9" t="s">
        <v>37</v>
      </c>
      <c r="G152" s="9" t="s">
        <v>87</v>
      </c>
      <c r="H152" s="9" t="s">
        <v>46</v>
      </c>
      <c r="I152" s="9" t="s">
        <v>40</v>
      </c>
      <c r="J152" s="9" t="s">
        <v>64</v>
      </c>
      <c r="K152" s="9">
        <v>363.69</v>
      </c>
      <c r="L152" s="20">
        <v>43101</v>
      </c>
      <c r="M152" s="20">
        <v>44931</v>
      </c>
      <c r="N152" s="20">
        <v>44931</v>
      </c>
      <c r="O152" s="21">
        <f>R152*K152*12</f>
        <v>733199.04</v>
      </c>
      <c r="P152" s="20">
        <v>43466</v>
      </c>
      <c r="Q152" s="20">
        <v>43830</v>
      </c>
      <c r="R152" s="24">
        <v>168</v>
      </c>
      <c r="S152" s="25">
        <v>61099.92</v>
      </c>
      <c r="T152" s="25">
        <v>61099.92</v>
      </c>
      <c r="U152" s="25">
        <v>61099.92</v>
      </c>
      <c r="V152" s="25">
        <v>61099.92</v>
      </c>
      <c r="W152" s="25">
        <v>61099.92</v>
      </c>
      <c r="X152" s="25">
        <v>61099.92</v>
      </c>
      <c r="Y152" s="25">
        <v>61099.92</v>
      </c>
      <c r="Z152" s="25">
        <v>61099.92</v>
      </c>
      <c r="AA152" s="25">
        <v>61099.92</v>
      </c>
      <c r="AB152" s="25">
        <v>61099.92</v>
      </c>
      <c r="AC152" s="25">
        <v>61099.92</v>
      </c>
      <c r="AD152" s="25">
        <v>61099.92</v>
      </c>
      <c r="AE152" s="25">
        <v>61099.92</v>
      </c>
      <c r="AF152" s="25">
        <v>61099.92</v>
      </c>
      <c r="AG152" s="25">
        <v>61099.92</v>
      </c>
      <c r="AH152" s="25">
        <v>61099.92</v>
      </c>
      <c r="AI152" s="25">
        <v>61099.92</v>
      </c>
      <c r="AJ152" s="25">
        <v>61099.92</v>
      </c>
      <c r="AK152" s="25">
        <v>61099.92</v>
      </c>
      <c r="AL152" s="25">
        <v>61099.92</v>
      </c>
      <c r="AM152" s="25">
        <v>61099.92</v>
      </c>
      <c r="AN152" s="25">
        <v>61099.92</v>
      </c>
      <c r="AO152" s="25">
        <v>61099.92</v>
      </c>
      <c r="AP152" s="25">
        <v>61099.92</v>
      </c>
    </row>
    <row r="153" spans="1:42" ht="16.5" hidden="1" x14ac:dyDescent="0.15">
      <c r="A153" s="9">
        <v>151</v>
      </c>
      <c r="B153" s="9" t="s">
        <v>34</v>
      </c>
      <c r="C153" s="15" t="s">
        <v>484</v>
      </c>
      <c r="D153" s="15" t="s">
        <v>485</v>
      </c>
      <c r="E153" s="9" t="s">
        <v>486</v>
      </c>
      <c r="F153" s="9" t="s">
        <v>175</v>
      </c>
      <c r="G153" s="9" t="s">
        <v>87</v>
      </c>
      <c r="H153" s="9" t="s">
        <v>39</v>
      </c>
      <c r="I153" s="9" t="s">
        <v>102</v>
      </c>
      <c r="J153" s="9" t="s">
        <v>53</v>
      </c>
      <c r="K153" s="9">
        <v>1921.27</v>
      </c>
      <c r="L153" s="20">
        <v>43101</v>
      </c>
      <c r="M153" s="20">
        <v>46022</v>
      </c>
      <c r="N153" s="20">
        <v>46022</v>
      </c>
      <c r="O153" s="21">
        <f>R153*K153*12</f>
        <v>1558534.2239999999</v>
      </c>
      <c r="P153" s="20">
        <v>43466</v>
      </c>
      <c r="Q153" s="20">
        <v>43830</v>
      </c>
      <c r="R153" s="24">
        <v>67.599999999999994</v>
      </c>
      <c r="S153" s="25">
        <v>129877.85</v>
      </c>
      <c r="T153" s="25">
        <v>129877.85</v>
      </c>
      <c r="U153" s="25">
        <v>129877.85</v>
      </c>
      <c r="V153" s="25">
        <v>129877.85</v>
      </c>
      <c r="W153" s="25">
        <v>129877.85</v>
      </c>
      <c r="X153" s="25">
        <v>129877.85</v>
      </c>
      <c r="Y153" s="25">
        <v>129877.85</v>
      </c>
      <c r="Z153" s="25">
        <v>129877.85</v>
      </c>
      <c r="AA153" s="25">
        <v>129877.85</v>
      </c>
      <c r="AB153" s="25">
        <v>129877.85</v>
      </c>
      <c r="AC153" s="25">
        <v>129877.85</v>
      </c>
      <c r="AD153" s="25">
        <v>129877.85</v>
      </c>
      <c r="AE153" s="25">
        <v>129877.85</v>
      </c>
      <c r="AF153" s="25">
        <v>129877.85</v>
      </c>
      <c r="AG153" s="25">
        <v>129877.85</v>
      </c>
      <c r="AH153" s="25">
        <v>129877.85</v>
      </c>
      <c r="AI153" s="25">
        <v>129877.85</v>
      </c>
      <c r="AJ153" s="25">
        <v>129877.85</v>
      </c>
      <c r="AK153" s="25">
        <v>129877.85</v>
      </c>
      <c r="AL153" s="25">
        <v>129877.85</v>
      </c>
      <c r="AM153" s="25">
        <v>129877.85</v>
      </c>
      <c r="AN153" s="25">
        <v>129877.85</v>
      </c>
      <c r="AO153" s="25">
        <v>129877.85</v>
      </c>
      <c r="AP153" s="25">
        <v>129877.85</v>
      </c>
    </row>
    <row r="154" spans="1:42" ht="16.5" hidden="1" x14ac:dyDescent="0.15">
      <c r="A154" s="9">
        <v>152</v>
      </c>
      <c r="B154" s="9" t="s">
        <v>34</v>
      </c>
      <c r="C154" s="15" t="s">
        <v>487</v>
      </c>
      <c r="D154" s="15" t="s">
        <v>488</v>
      </c>
      <c r="E154" s="9" t="s">
        <v>489</v>
      </c>
      <c r="F154" s="9" t="s">
        <v>37</v>
      </c>
      <c r="G154" s="9" t="s">
        <v>87</v>
      </c>
      <c r="H154" s="9" t="s">
        <v>46</v>
      </c>
      <c r="I154" s="9" t="s">
        <v>40</v>
      </c>
      <c r="J154" s="9" t="s">
        <v>64</v>
      </c>
      <c r="K154" s="9">
        <v>243.53</v>
      </c>
      <c r="L154" s="20">
        <v>43102</v>
      </c>
      <c r="M154" s="20">
        <v>44895</v>
      </c>
      <c r="N154" s="20">
        <v>44895</v>
      </c>
      <c r="O154" s="21">
        <f>R154*K154*12</f>
        <v>583010.82000000007</v>
      </c>
      <c r="P154" s="20">
        <v>43467</v>
      </c>
      <c r="Q154" s="20">
        <v>43831</v>
      </c>
      <c r="R154" s="24">
        <v>199.5</v>
      </c>
      <c r="S154" s="25">
        <v>48584.24</v>
      </c>
      <c r="T154" s="25">
        <v>48584.24</v>
      </c>
      <c r="U154" s="25">
        <v>48584.24</v>
      </c>
      <c r="V154" s="25">
        <v>48584.24</v>
      </c>
      <c r="W154" s="25">
        <v>48584.24</v>
      </c>
      <c r="X154" s="25">
        <v>48584.24</v>
      </c>
      <c r="Y154" s="25">
        <v>48584.24</v>
      </c>
      <c r="Z154" s="25">
        <v>48584.24</v>
      </c>
      <c r="AA154" s="25">
        <v>48584.24</v>
      </c>
      <c r="AB154" s="25">
        <v>48584.24</v>
      </c>
      <c r="AC154" s="25">
        <v>48584.24</v>
      </c>
      <c r="AD154" s="25">
        <v>48584.24</v>
      </c>
      <c r="AE154" s="25">
        <v>48584.24</v>
      </c>
      <c r="AF154" s="25">
        <v>48584.24</v>
      </c>
      <c r="AG154" s="25">
        <v>48584.24</v>
      </c>
      <c r="AH154" s="25">
        <v>48584.24</v>
      </c>
      <c r="AI154" s="25">
        <v>48584.24</v>
      </c>
      <c r="AJ154" s="25">
        <v>48584.24</v>
      </c>
      <c r="AK154" s="25">
        <v>48584.24</v>
      </c>
      <c r="AL154" s="25">
        <v>48584.24</v>
      </c>
      <c r="AM154" s="25">
        <v>48584.24</v>
      </c>
      <c r="AN154" s="25">
        <v>48584.24</v>
      </c>
      <c r="AO154" s="25">
        <v>48584.24</v>
      </c>
      <c r="AP154" s="25">
        <v>48584.24</v>
      </c>
    </row>
    <row r="155" spans="1:42" ht="16.5" hidden="1" x14ac:dyDescent="0.15">
      <c r="A155" s="9">
        <v>153</v>
      </c>
      <c r="B155" s="9" t="s">
        <v>34</v>
      </c>
      <c r="C155" s="15" t="s">
        <v>490</v>
      </c>
      <c r="D155" s="15" t="s">
        <v>491</v>
      </c>
      <c r="E155" s="9" t="s">
        <v>492</v>
      </c>
      <c r="F155" s="9" t="s">
        <v>37</v>
      </c>
      <c r="G155" s="9" t="s">
        <v>87</v>
      </c>
      <c r="H155" s="9" t="s">
        <v>46</v>
      </c>
      <c r="I155" s="9" t="s">
        <v>102</v>
      </c>
      <c r="J155" s="9" t="s">
        <v>47</v>
      </c>
      <c r="K155" s="9">
        <v>216.09</v>
      </c>
      <c r="L155" s="20">
        <v>43160</v>
      </c>
      <c r="M155" s="20">
        <v>44309</v>
      </c>
      <c r="N155" s="20">
        <v>44309</v>
      </c>
      <c r="O155" s="21">
        <f>R155*K155*10</f>
        <v>238239.22500000001</v>
      </c>
      <c r="P155" s="20">
        <v>43525</v>
      </c>
      <c r="Q155" s="20">
        <v>43889</v>
      </c>
      <c r="R155" s="24">
        <v>110.25</v>
      </c>
      <c r="S155" s="25">
        <v>22689.45</v>
      </c>
      <c r="T155" s="25">
        <v>22689.45</v>
      </c>
      <c r="U155" s="25">
        <v>23823.922500000001</v>
      </c>
      <c r="V155" s="25">
        <v>23823.922500000001</v>
      </c>
      <c r="W155" s="25">
        <v>7436.6584999999995</v>
      </c>
      <c r="X155" s="27"/>
      <c r="Y155" s="25"/>
      <c r="Z155" s="25"/>
      <c r="AA155" s="25"/>
      <c r="AB155" s="25"/>
      <c r="AC155" s="25"/>
      <c r="AD155" s="25"/>
      <c r="AE155" s="25">
        <v>14748.1425</v>
      </c>
      <c r="AF155" s="25">
        <v>15504.4575</v>
      </c>
      <c r="AG155" s="25">
        <v>16223.922500000001</v>
      </c>
      <c r="AH155" s="25">
        <v>23823.922500000001</v>
      </c>
      <c r="AI155" s="25">
        <v>7436.6584999999995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</row>
    <row r="156" spans="1:42" ht="16.5" hidden="1" x14ac:dyDescent="0.15">
      <c r="A156" s="9">
        <v>154</v>
      </c>
      <c r="B156" s="9" t="s">
        <v>34</v>
      </c>
      <c r="C156" s="15" t="s">
        <v>490</v>
      </c>
      <c r="D156" s="15" t="s">
        <v>493</v>
      </c>
      <c r="E156" s="9" t="s">
        <v>494</v>
      </c>
      <c r="F156" s="9" t="s">
        <v>37</v>
      </c>
      <c r="G156" s="9" t="s">
        <v>87</v>
      </c>
      <c r="H156" s="9" t="s">
        <v>46</v>
      </c>
      <c r="I156" s="9" t="s">
        <v>102</v>
      </c>
      <c r="J156" s="9" t="s">
        <v>47</v>
      </c>
      <c r="K156" s="9">
        <v>247.28</v>
      </c>
      <c r="L156" s="20">
        <v>43160</v>
      </c>
      <c r="M156" s="20">
        <v>44309</v>
      </c>
      <c r="N156" s="20">
        <v>44309</v>
      </c>
      <c r="O156" s="21">
        <f>R156*K156*10</f>
        <v>272626.2</v>
      </c>
      <c r="P156" s="20">
        <v>43525</v>
      </c>
      <c r="Q156" s="20">
        <v>43889</v>
      </c>
      <c r="R156" s="24">
        <v>110.25</v>
      </c>
      <c r="S156" s="25">
        <v>25964.400000000001</v>
      </c>
      <c r="T156" s="25">
        <v>25964.400000000001</v>
      </c>
      <c r="U156" s="25">
        <v>27262.62</v>
      </c>
      <c r="V156" s="25">
        <v>27262.62</v>
      </c>
      <c r="W156" s="25">
        <v>3997.9609999999998</v>
      </c>
      <c r="X156" s="27"/>
      <c r="Y156" s="25"/>
      <c r="Z156" s="25"/>
      <c r="AA156" s="25"/>
      <c r="AB156" s="25"/>
      <c r="AC156" s="25"/>
      <c r="AD156" s="25"/>
      <c r="AE156" s="25">
        <v>16876.86</v>
      </c>
      <c r="AF156" s="25">
        <v>17742.34</v>
      </c>
      <c r="AG156" s="25">
        <v>18562.62</v>
      </c>
      <c r="AH156" s="25">
        <v>27262.62</v>
      </c>
      <c r="AI156" s="25">
        <v>3997.9609999999998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</row>
    <row r="157" spans="1:42" ht="16.5" hidden="1" x14ac:dyDescent="0.15">
      <c r="A157" s="9">
        <v>155</v>
      </c>
      <c r="B157" s="9" t="s">
        <v>34</v>
      </c>
      <c r="C157" s="15" t="s">
        <v>495</v>
      </c>
      <c r="D157" s="15" t="s">
        <v>496</v>
      </c>
      <c r="E157" s="9" t="s">
        <v>497</v>
      </c>
      <c r="F157" s="9" t="s">
        <v>37</v>
      </c>
      <c r="G157" s="9" t="s">
        <v>87</v>
      </c>
      <c r="H157" s="9" t="s">
        <v>179</v>
      </c>
      <c r="I157" s="9" t="s">
        <v>40</v>
      </c>
      <c r="J157" s="9" t="s">
        <v>47</v>
      </c>
      <c r="K157" s="9">
        <v>66.069999999999993</v>
      </c>
      <c r="L157" s="20">
        <v>43191</v>
      </c>
      <c r="M157" s="20">
        <v>44165</v>
      </c>
      <c r="N157" s="20">
        <v>44165</v>
      </c>
      <c r="O157" s="21">
        <f>R157*K157*9</f>
        <v>165426.06599999999</v>
      </c>
      <c r="P157" s="20">
        <v>43556</v>
      </c>
      <c r="Q157" s="20">
        <v>43921</v>
      </c>
      <c r="R157" s="24">
        <v>278.2</v>
      </c>
      <c r="S157" s="25">
        <v>17178.2</v>
      </c>
      <c r="T157" s="25">
        <v>17178.2</v>
      </c>
      <c r="U157" s="25">
        <v>17178.2</v>
      </c>
      <c r="V157" s="25">
        <v>18380.673999999999</v>
      </c>
      <c r="W157" s="25">
        <v>18380.673999999999</v>
      </c>
      <c r="X157" s="25">
        <v>18380.673999999999</v>
      </c>
      <c r="Y157" s="25">
        <v>18380.673999999999</v>
      </c>
      <c r="Z157" s="25">
        <v>18380.673999999999</v>
      </c>
      <c r="AA157" s="25">
        <v>18380.673999999999</v>
      </c>
      <c r="AB157" s="25">
        <v>18380.673999999999</v>
      </c>
      <c r="AC157" s="25">
        <v>18380.673999999999</v>
      </c>
      <c r="AD157" s="25">
        <v>18380.673999999999</v>
      </c>
      <c r="AE157" s="25">
        <v>17178.2</v>
      </c>
      <c r="AF157" s="25">
        <v>17178.2</v>
      </c>
      <c r="AG157" s="25">
        <v>17178.2</v>
      </c>
      <c r="AH157" s="25">
        <v>18380.673999999999</v>
      </c>
      <c r="AI157" s="25">
        <v>18380.673999999999</v>
      </c>
      <c r="AJ157" s="25">
        <v>18380.673999999999</v>
      </c>
      <c r="AK157" s="25">
        <v>18380.673999999999</v>
      </c>
      <c r="AL157" s="25">
        <v>18380.673999999999</v>
      </c>
      <c r="AM157" s="25">
        <v>18380.673999999999</v>
      </c>
      <c r="AN157" s="25">
        <v>18380.673999999999</v>
      </c>
      <c r="AO157" s="25">
        <v>18380.673999999999</v>
      </c>
      <c r="AP157" s="25">
        <v>18380.673999999999</v>
      </c>
    </row>
    <row r="158" spans="1:42" ht="16.5" hidden="1" x14ac:dyDescent="0.15">
      <c r="A158" s="9">
        <v>156</v>
      </c>
      <c r="B158" s="9" t="s">
        <v>34</v>
      </c>
      <c r="C158" s="15" t="s">
        <v>498</v>
      </c>
      <c r="D158" s="15" t="s">
        <v>499</v>
      </c>
      <c r="E158" s="9" t="s">
        <v>500</v>
      </c>
      <c r="F158" s="9" t="s">
        <v>37</v>
      </c>
      <c r="G158" s="9" t="s">
        <v>87</v>
      </c>
      <c r="H158" s="9" t="s">
        <v>39</v>
      </c>
      <c r="I158" s="9" t="s">
        <v>40</v>
      </c>
      <c r="J158" s="9" t="s">
        <v>53</v>
      </c>
      <c r="K158" s="9">
        <v>131.72</v>
      </c>
      <c r="L158" s="20">
        <v>43175</v>
      </c>
      <c r="M158" s="20">
        <v>44270</v>
      </c>
      <c r="N158" s="20">
        <v>44270</v>
      </c>
      <c r="O158" s="21">
        <f>R158*K158*10</f>
        <v>352351</v>
      </c>
      <c r="P158" s="20">
        <v>43540</v>
      </c>
      <c r="Q158" s="20">
        <v>43905</v>
      </c>
      <c r="R158" s="24">
        <v>267.5</v>
      </c>
      <c r="S158" s="25">
        <v>32930</v>
      </c>
      <c r="T158" s="25">
        <v>32930</v>
      </c>
      <c r="U158" s="25">
        <v>34159.386666666702</v>
      </c>
      <c r="V158" s="25">
        <v>35235.1</v>
      </c>
      <c r="W158" s="25">
        <v>35235.1</v>
      </c>
      <c r="X158" s="25">
        <v>35235.1</v>
      </c>
      <c r="Y158" s="25">
        <v>35235.1</v>
      </c>
      <c r="Z158" s="25">
        <v>35235.1</v>
      </c>
      <c r="AA158" s="25">
        <v>35235.1</v>
      </c>
      <c r="AB158" s="25">
        <v>35235.1</v>
      </c>
      <c r="AC158" s="25">
        <v>35235.1</v>
      </c>
      <c r="AD158" s="25">
        <v>35235.1</v>
      </c>
      <c r="AE158" s="25">
        <v>32930</v>
      </c>
      <c r="AF158" s="25">
        <v>32930</v>
      </c>
      <c r="AG158" s="25">
        <v>34159.386666666702</v>
      </c>
      <c r="AH158" s="25">
        <v>35235.1</v>
      </c>
      <c r="AI158" s="25">
        <v>35235.1</v>
      </c>
      <c r="AJ158" s="25">
        <v>35235.1</v>
      </c>
      <c r="AK158" s="25">
        <v>35235.1</v>
      </c>
      <c r="AL158" s="25">
        <v>35235.1</v>
      </c>
      <c r="AM158" s="25">
        <v>35235.1</v>
      </c>
      <c r="AN158" s="25">
        <v>35235.1</v>
      </c>
      <c r="AO158" s="25">
        <v>35235.1</v>
      </c>
      <c r="AP158" s="25">
        <v>35235.1</v>
      </c>
    </row>
    <row r="159" spans="1:42" ht="16.5" hidden="1" x14ac:dyDescent="0.15">
      <c r="A159" s="9">
        <v>157</v>
      </c>
      <c r="B159" s="9" t="s">
        <v>34</v>
      </c>
      <c r="C159" s="15" t="s">
        <v>501</v>
      </c>
      <c r="D159" s="15" t="s">
        <v>502</v>
      </c>
      <c r="E159" s="9" t="s">
        <v>503</v>
      </c>
      <c r="F159" s="9" t="s">
        <v>175</v>
      </c>
      <c r="G159" s="9" t="s">
        <v>87</v>
      </c>
      <c r="H159" s="9" t="s">
        <v>39</v>
      </c>
      <c r="I159" s="9" t="s">
        <v>102</v>
      </c>
      <c r="J159" s="9" t="s">
        <v>53</v>
      </c>
      <c r="K159" s="9">
        <v>1823</v>
      </c>
      <c r="L159" s="20">
        <v>43191</v>
      </c>
      <c r="M159" s="20">
        <v>46112</v>
      </c>
      <c r="N159" s="20">
        <v>46112</v>
      </c>
      <c r="O159" s="21">
        <f>R159*K159*9</f>
        <v>902385</v>
      </c>
      <c r="P159" s="20">
        <v>43556</v>
      </c>
      <c r="Q159" s="20">
        <v>43921</v>
      </c>
      <c r="R159" s="24">
        <v>55</v>
      </c>
      <c r="S159" s="25">
        <v>100265</v>
      </c>
      <c r="T159" s="25">
        <v>100265</v>
      </c>
      <c r="U159" s="25">
        <v>100265</v>
      </c>
      <c r="V159" s="25">
        <v>100265</v>
      </c>
      <c r="W159" s="25">
        <v>100265</v>
      </c>
      <c r="X159" s="25">
        <v>100265</v>
      </c>
      <c r="Y159" s="25">
        <v>100265</v>
      </c>
      <c r="Z159" s="25">
        <v>100265</v>
      </c>
      <c r="AA159" s="25">
        <v>100265</v>
      </c>
      <c r="AB159" s="25">
        <v>100265</v>
      </c>
      <c r="AC159" s="25">
        <v>100265</v>
      </c>
      <c r="AD159" s="25">
        <v>100265</v>
      </c>
      <c r="AE159" s="25">
        <v>100265</v>
      </c>
      <c r="AF159" s="25">
        <v>100265</v>
      </c>
      <c r="AG159" s="25">
        <v>100265</v>
      </c>
      <c r="AH159" s="25">
        <v>100265</v>
      </c>
      <c r="AI159" s="25">
        <v>100265</v>
      </c>
      <c r="AJ159" s="25">
        <v>100265</v>
      </c>
      <c r="AK159" s="25">
        <v>100265</v>
      </c>
      <c r="AL159" s="25">
        <v>100265</v>
      </c>
      <c r="AM159" s="25">
        <v>100265</v>
      </c>
      <c r="AN159" s="25">
        <v>100265</v>
      </c>
      <c r="AO159" s="25">
        <v>100265</v>
      </c>
      <c r="AP159" s="25">
        <v>100265</v>
      </c>
    </row>
    <row r="160" spans="1:42" ht="16.5" hidden="1" x14ac:dyDescent="0.15">
      <c r="A160" s="9">
        <v>158</v>
      </c>
      <c r="B160" s="9" t="s">
        <v>34</v>
      </c>
      <c r="C160" s="15" t="s">
        <v>504</v>
      </c>
      <c r="D160" s="15" t="s">
        <v>505</v>
      </c>
      <c r="E160" s="9" t="s">
        <v>506</v>
      </c>
      <c r="F160" s="9" t="s">
        <v>37</v>
      </c>
      <c r="G160" s="9" t="s">
        <v>87</v>
      </c>
      <c r="H160" s="9" t="s">
        <v>46</v>
      </c>
      <c r="I160" s="9" t="s">
        <v>40</v>
      </c>
      <c r="J160" s="9" t="s">
        <v>47</v>
      </c>
      <c r="K160" s="9">
        <v>89.34</v>
      </c>
      <c r="L160" s="20">
        <v>43222</v>
      </c>
      <c r="M160" s="20">
        <v>44227</v>
      </c>
      <c r="N160" s="20">
        <v>44227</v>
      </c>
      <c r="O160" s="21">
        <f>R160*K160*8</f>
        <v>191366.28</v>
      </c>
      <c r="P160" s="20">
        <v>43222</v>
      </c>
      <c r="Q160" s="20">
        <v>43586</v>
      </c>
      <c r="R160" s="24">
        <v>267.75</v>
      </c>
      <c r="S160" s="25">
        <v>23920.785</v>
      </c>
      <c r="T160" s="25">
        <v>23920.785</v>
      </c>
      <c r="U160" s="25">
        <v>23920.785</v>
      </c>
      <c r="V160" s="25">
        <v>23920.785</v>
      </c>
      <c r="W160" s="25">
        <v>25117.047600000002</v>
      </c>
      <c r="X160" s="25">
        <v>25117.047600000002</v>
      </c>
      <c r="Y160" s="25">
        <v>25117.047600000002</v>
      </c>
      <c r="Z160" s="25">
        <v>25117.047600000002</v>
      </c>
      <c r="AA160" s="25">
        <v>25117.047600000002</v>
      </c>
      <c r="AB160" s="25">
        <v>25117.047600000002</v>
      </c>
      <c r="AC160" s="25">
        <v>25117.047600000002</v>
      </c>
      <c r="AD160" s="25">
        <v>25117.047600000002</v>
      </c>
      <c r="AE160" s="25">
        <v>23920.785</v>
      </c>
      <c r="AF160" s="25">
        <v>23920.785</v>
      </c>
      <c r="AG160" s="25">
        <v>23920.785</v>
      </c>
      <c r="AH160" s="25">
        <v>23920.785</v>
      </c>
      <c r="AI160" s="25">
        <v>25117.047600000002</v>
      </c>
      <c r="AJ160" s="25">
        <v>25117.047600000002</v>
      </c>
      <c r="AK160" s="25">
        <v>25117.047600000002</v>
      </c>
      <c r="AL160" s="25">
        <v>25117.047600000002</v>
      </c>
      <c r="AM160" s="25">
        <v>25117.047600000002</v>
      </c>
      <c r="AN160" s="25">
        <v>25117.047600000002</v>
      </c>
      <c r="AO160" s="25">
        <v>25117.047600000002</v>
      </c>
      <c r="AP160" s="25">
        <v>25117.047600000002</v>
      </c>
    </row>
    <row r="161" spans="1:45" ht="16.5" x14ac:dyDescent="0.15">
      <c r="A161" s="9">
        <v>159</v>
      </c>
      <c r="B161" s="9" t="s">
        <v>42</v>
      </c>
      <c r="C161" s="15" t="s">
        <v>507</v>
      </c>
      <c r="D161" s="15" t="s">
        <v>508</v>
      </c>
      <c r="E161" s="9" t="s">
        <v>509</v>
      </c>
      <c r="F161" s="9" t="s">
        <v>37</v>
      </c>
      <c r="G161" s="9" t="s">
        <v>87</v>
      </c>
      <c r="H161" s="9" t="s">
        <v>39</v>
      </c>
      <c r="I161" s="9" t="s">
        <v>40</v>
      </c>
      <c r="J161" s="9" t="s">
        <v>41</v>
      </c>
      <c r="K161" s="9">
        <v>67.14</v>
      </c>
      <c r="L161" s="20">
        <v>42637</v>
      </c>
      <c r="M161" s="20">
        <v>43639</v>
      </c>
      <c r="N161" s="20">
        <v>43639</v>
      </c>
      <c r="O161" s="21"/>
      <c r="P161" s="20">
        <v>43367</v>
      </c>
      <c r="Q161" s="20">
        <v>43639</v>
      </c>
      <c r="R161" s="24">
        <v>320.57</v>
      </c>
      <c r="S161" s="25">
        <v>21523.07</v>
      </c>
      <c r="T161" s="25">
        <v>21523.07</v>
      </c>
      <c r="U161" s="25">
        <v>21523.07</v>
      </c>
      <c r="V161" s="25">
        <v>21523.07</v>
      </c>
      <c r="W161" s="25">
        <v>21523.07</v>
      </c>
      <c r="X161" s="25">
        <v>16501.02</v>
      </c>
      <c r="Y161" s="25"/>
      <c r="Z161" s="25"/>
      <c r="AA161" s="25"/>
      <c r="AB161" s="25"/>
      <c r="AC161" s="25"/>
      <c r="AD161" s="25"/>
      <c r="AE161" s="25">
        <v>21523.07</v>
      </c>
      <c r="AF161" s="25">
        <v>21523.07</v>
      </c>
      <c r="AG161" s="25">
        <v>21523.07</v>
      </c>
      <c r="AH161" s="25">
        <v>21523.07</v>
      </c>
      <c r="AI161" s="25">
        <v>21523.07</v>
      </c>
      <c r="AJ161" s="25">
        <v>16501.02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R161">
        <f>AH161*12</f>
        <v>258276.84</v>
      </c>
      <c r="AS161" s="47">
        <f>AR161/365/K161</f>
        <v>10.539287769167677</v>
      </c>
    </row>
    <row r="162" spans="1:45" ht="16.5" hidden="1" x14ac:dyDescent="0.15">
      <c r="A162" s="9">
        <v>160</v>
      </c>
      <c r="B162" s="9" t="s">
        <v>42</v>
      </c>
      <c r="C162" s="15" t="s">
        <v>510</v>
      </c>
      <c r="D162" s="15" t="s">
        <v>511</v>
      </c>
      <c r="E162" s="9" t="s">
        <v>512</v>
      </c>
      <c r="F162" s="9" t="s">
        <v>37</v>
      </c>
      <c r="G162" s="9" t="s">
        <v>87</v>
      </c>
      <c r="H162" s="9" t="s">
        <v>39</v>
      </c>
      <c r="I162" s="9" t="s">
        <v>40</v>
      </c>
      <c r="J162" s="9" t="s">
        <v>53</v>
      </c>
      <c r="K162" s="9">
        <v>163.99</v>
      </c>
      <c r="L162" s="20">
        <v>42637</v>
      </c>
      <c r="M162" s="20">
        <v>43639</v>
      </c>
      <c r="N162" s="20">
        <v>43639</v>
      </c>
      <c r="O162" s="21"/>
      <c r="P162" s="20">
        <v>43367</v>
      </c>
      <c r="Q162" s="20">
        <v>43639</v>
      </c>
      <c r="R162" s="24">
        <v>303.39999999999998</v>
      </c>
      <c r="S162" s="25">
        <v>49754.57</v>
      </c>
      <c r="T162" s="25">
        <v>49754.57</v>
      </c>
      <c r="U162" s="25">
        <v>49754.57</v>
      </c>
      <c r="V162" s="25">
        <v>49754.57</v>
      </c>
      <c r="W162" s="25">
        <v>49754.57</v>
      </c>
      <c r="X162" s="25">
        <v>38145.17</v>
      </c>
      <c r="Y162" s="25"/>
      <c r="Z162" s="25"/>
      <c r="AA162" s="25"/>
      <c r="AB162" s="25"/>
      <c r="AC162" s="25"/>
      <c r="AD162" s="25"/>
      <c r="AE162" s="25">
        <v>49754.57</v>
      </c>
      <c r="AF162" s="25">
        <v>49754.57</v>
      </c>
      <c r="AG162" s="25">
        <v>49754.57</v>
      </c>
      <c r="AH162" s="25">
        <v>49754.57</v>
      </c>
      <c r="AI162" s="25">
        <v>49754.57</v>
      </c>
      <c r="AJ162" s="25">
        <v>38145.17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</row>
    <row r="163" spans="1:45" ht="16.5" hidden="1" x14ac:dyDescent="0.15">
      <c r="A163" s="9">
        <v>161</v>
      </c>
      <c r="B163" s="16" t="s">
        <v>42</v>
      </c>
      <c r="C163" s="15" t="s">
        <v>513</v>
      </c>
      <c r="D163" s="15" t="s">
        <v>514</v>
      </c>
      <c r="E163" s="9" t="s">
        <v>515</v>
      </c>
      <c r="F163" s="9" t="s">
        <v>37</v>
      </c>
      <c r="G163" s="9" t="s">
        <v>87</v>
      </c>
      <c r="H163" s="9" t="s">
        <v>46</v>
      </c>
      <c r="I163" s="22" t="s">
        <v>102</v>
      </c>
      <c r="J163" s="9" t="s">
        <v>64</v>
      </c>
      <c r="K163" s="9">
        <v>226.1</v>
      </c>
      <c r="L163" s="20">
        <v>42637</v>
      </c>
      <c r="M163" s="20">
        <v>44309</v>
      </c>
      <c r="N163" s="20">
        <v>43616</v>
      </c>
      <c r="O163" s="21"/>
      <c r="P163" s="20">
        <v>43367</v>
      </c>
      <c r="Q163" s="20">
        <v>43731</v>
      </c>
      <c r="R163" s="24">
        <v>181.91</v>
      </c>
      <c r="S163" s="25">
        <v>41129.85</v>
      </c>
      <c r="T163" s="25">
        <v>41129.85</v>
      </c>
      <c r="U163" s="25">
        <v>41129.85</v>
      </c>
      <c r="V163" s="25">
        <v>41129.85</v>
      </c>
      <c r="W163" s="25">
        <v>41129.85</v>
      </c>
      <c r="X163" s="25"/>
      <c r="Y163" s="25"/>
      <c r="Z163" s="25"/>
      <c r="AA163" s="25"/>
      <c r="AB163" s="25"/>
      <c r="AC163" s="25"/>
      <c r="AD163" s="25"/>
      <c r="AE163" s="25">
        <v>41129.85</v>
      </c>
      <c r="AF163" s="25">
        <v>41129.85</v>
      </c>
      <c r="AG163" s="25">
        <v>41129.85</v>
      </c>
      <c r="AH163" s="25">
        <v>41129.85</v>
      </c>
      <c r="AI163" s="25">
        <v>41129.85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</row>
    <row r="164" spans="1:45" ht="16.5" hidden="1" x14ac:dyDescent="0.15">
      <c r="A164" s="9">
        <v>162</v>
      </c>
      <c r="B164" s="9" t="s">
        <v>42</v>
      </c>
      <c r="C164" s="15" t="s">
        <v>516</v>
      </c>
      <c r="D164" s="15" t="s">
        <v>517</v>
      </c>
      <c r="E164" s="9" t="s">
        <v>518</v>
      </c>
      <c r="F164" s="9" t="s">
        <v>37</v>
      </c>
      <c r="G164" s="9" t="s">
        <v>87</v>
      </c>
      <c r="H164" s="9" t="s">
        <v>58</v>
      </c>
      <c r="I164" s="9" t="s">
        <v>40</v>
      </c>
      <c r="J164" s="9" t="s">
        <v>53</v>
      </c>
      <c r="K164" s="9">
        <v>246.41</v>
      </c>
      <c r="L164" s="20">
        <v>42637</v>
      </c>
      <c r="M164" s="20">
        <v>43639</v>
      </c>
      <c r="N164" s="20">
        <v>43639</v>
      </c>
      <c r="O164" s="21"/>
      <c r="P164" s="20">
        <v>43367</v>
      </c>
      <c r="Q164" s="20">
        <v>43639</v>
      </c>
      <c r="R164" s="24">
        <v>240.43</v>
      </c>
      <c r="S164" s="25">
        <v>59244.36</v>
      </c>
      <c r="T164" s="25">
        <v>59244.36</v>
      </c>
      <c r="U164" s="25">
        <v>59244.36</v>
      </c>
      <c r="V164" s="25">
        <v>59244.36</v>
      </c>
      <c r="W164" s="25">
        <v>59244.36</v>
      </c>
      <c r="X164" s="25">
        <v>45420.67</v>
      </c>
      <c r="Y164" s="25"/>
      <c r="Z164" s="25"/>
      <c r="AA164" s="25"/>
      <c r="AB164" s="25"/>
      <c r="AC164" s="25"/>
      <c r="AD164" s="25"/>
      <c r="AE164" s="25">
        <v>59244.36</v>
      </c>
      <c r="AF164" s="25">
        <v>59244.36</v>
      </c>
      <c r="AG164" s="25">
        <v>59244.36</v>
      </c>
      <c r="AH164" s="25">
        <v>59244.36</v>
      </c>
      <c r="AI164" s="25">
        <v>59244.36</v>
      </c>
      <c r="AJ164" s="25">
        <v>45420.67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</row>
    <row r="165" spans="1:45" ht="16.5" x14ac:dyDescent="0.15">
      <c r="A165" s="9">
        <v>163</v>
      </c>
      <c r="B165" s="9" t="s">
        <v>42</v>
      </c>
      <c r="C165" s="15" t="s">
        <v>519</v>
      </c>
      <c r="D165" s="15" t="s">
        <v>520</v>
      </c>
      <c r="E165" s="9" t="s">
        <v>521</v>
      </c>
      <c r="F165" s="9" t="s">
        <v>37</v>
      </c>
      <c r="G165" s="9" t="s">
        <v>87</v>
      </c>
      <c r="H165" s="9" t="s">
        <v>58</v>
      </c>
      <c r="I165" s="9" t="s">
        <v>40</v>
      </c>
      <c r="J165" s="9" t="s">
        <v>41</v>
      </c>
      <c r="K165" s="9">
        <v>224.61</v>
      </c>
      <c r="L165" s="20">
        <v>42917</v>
      </c>
      <c r="M165" s="20">
        <v>43639</v>
      </c>
      <c r="N165" s="20">
        <v>43639</v>
      </c>
      <c r="O165" s="21"/>
      <c r="P165" s="20">
        <v>43282</v>
      </c>
      <c r="Q165" s="20">
        <v>43639</v>
      </c>
      <c r="R165" s="24">
        <v>224.7</v>
      </c>
      <c r="S165" s="25">
        <v>50469.87</v>
      </c>
      <c r="T165" s="25">
        <v>50469.87</v>
      </c>
      <c r="U165" s="25">
        <v>50469.87</v>
      </c>
      <c r="V165" s="25">
        <v>50469.87</v>
      </c>
      <c r="W165" s="25">
        <v>50469.87</v>
      </c>
      <c r="X165" s="25">
        <v>38693.56</v>
      </c>
      <c r="Y165" s="25"/>
      <c r="Z165" s="25"/>
      <c r="AA165" s="25"/>
      <c r="AB165" s="25"/>
      <c r="AC165" s="25"/>
      <c r="AD165" s="25"/>
      <c r="AE165" s="25">
        <v>50469.87</v>
      </c>
      <c r="AF165" s="25">
        <v>50469.87</v>
      </c>
      <c r="AG165" s="25">
        <v>50469.87</v>
      </c>
      <c r="AH165" s="25">
        <v>50469.87</v>
      </c>
      <c r="AI165" s="25">
        <v>50469.87</v>
      </c>
      <c r="AJ165" s="25">
        <v>38693.56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R165">
        <f>AH165*12</f>
        <v>605638.44000000006</v>
      </c>
      <c r="AS165" s="47">
        <f>AR165/365/K165</f>
        <v>7.3873976993912738</v>
      </c>
    </row>
    <row r="166" spans="1:45" ht="16.5" hidden="1" x14ac:dyDescent="0.15">
      <c r="A166" s="9">
        <v>164</v>
      </c>
      <c r="B166" s="9" t="s">
        <v>42</v>
      </c>
      <c r="C166" s="15" t="s">
        <v>522</v>
      </c>
      <c r="D166" s="15" t="s">
        <v>523</v>
      </c>
      <c r="E166" s="9" t="s">
        <v>524</v>
      </c>
      <c r="F166" s="9" t="s">
        <v>37</v>
      </c>
      <c r="G166" s="9" t="s">
        <v>87</v>
      </c>
      <c r="H166" s="9" t="s">
        <v>39</v>
      </c>
      <c r="I166" s="9" t="s">
        <v>102</v>
      </c>
      <c r="J166" s="9" t="s">
        <v>53</v>
      </c>
      <c r="K166" s="9">
        <v>130.51</v>
      </c>
      <c r="L166" s="20">
        <v>42637</v>
      </c>
      <c r="M166" s="20">
        <v>43639</v>
      </c>
      <c r="N166" s="20">
        <v>43639</v>
      </c>
      <c r="O166" s="21"/>
      <c r="P166" s="20">
        <v>43405</v>
      </c>
      <c r="Q166" s="20">
        <v>43639</v>
      </c>
      <c r="R166" s="24">
        <v>297.67</v>
      </c>
      <c r="S166" s="25">
        <v>38848.910000000003</v>
      </c>
      <c r="T166" s="25">
        <v>38848.910000000003</v>
      </c>
      <c r="U166" s="25">
        <v>38848.910000000003</v>
      </c>
      <c r="V166" s="25">
        <v>38848.910000000003</v>
      </c>
      <c r="W166" s="25">
        <v>38848.910000000003</v>
      </c>
      <c r="X166" s="25">
        <v>29784.17</v>
      </c>
      <c r="Y166" s="25"/>
      <c r="Z166" s="25"/>
      <c r="AA166" s="25"/>
      <c r="AB166" s="25"/>
      <c r="AC166" s="25"/>
      <c r="AD166" s="25"/>
      <c r="AE166" s="25">
        <v>38848.910000000003</v>
      </c>
      <c r="AF166" s="25">
        <v>38848.910000000003</v>
      </c>
      <c r="AG166" s="25">
        <v>38848.910000000003</v>
      </c>
      <c r="AH166" s="25">
        <v>38848.910000000003</v>
      </c>
      <c r="AI166" s="25">
        <v>38848.910000000003</v>
      </c>
      <c r="AJ166" s="25">
        <v>29784.17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</row>
    <row r="167" spans="1:45" ht="16.5" hidden="1" x14ac:dyDescent="0.15">
      <c r="A167" s="9">
        <v>165</v>
      </c>
      <c r="B167" s="9" t="s">
        <v>42</v>
      </c>
      <c r="C167" s="15" t="s">
        <v>525</v>
      </c>
      <c r="D167" s="15" t="s">
        <v>526</v>
      </c>
      <c r="E167" s="9" t="s">
        <v>527</v>
      </c>
      <c r="F167" s="9" t="s">
        <v>37</v>
      </c>
      <c r="G167" s="9" t="s">
        <v>87</v>
      </c>
      <c r="H167" s="9" t="s">
        <v>39</v>
      </c>
      <c r="I167" s="9" t="s">
        <v>102</v>
      </c>
      <c r="J167" s="9" t="s">
        <v>53</v>
      </c>
      <c r="K167" s="9">
        <v>53.92</v>
      </c>
      <c r="L167" s="20">
        <v>43405</v>
      </c>
      <c r="M167" s="20">
        <v>43639</v>
      </c>
      <c r="N167" s="20">
        <v>43639</v>
      </c>
      <c r="O167" s="21">
        <f>R167*K167*2</f>
        <v>37039.804800000005</v>
      </c>
      <c r="P167" s="20">
        <v>43367</v>
      </c>
      <c r="Q167" s="20">
        <v>43639</v>
      </c>
      <c r="R167" s="24">
        <v>343.47</v>
      </c>
      <c r="S167" s="25">
        <v>18519.900000000001</v>
      </c>
      <c r="T167" s="25">
        <v>18519.900000000001</v>
      </c>
      <c r="U167" s="25">
        <v>18519.900000000001</v>
      </c>
      <c r="V167" s="25">
        <v>18519.900000000001</v>
      </c>
      <c r="W167" s="25">
        <v>18519.900000000001</v>
      </c>
      <c r="X167" s="25">
        <v>14198.59</v>
      </c>
      <c r="Y167" s="25"/>
      <c r="Z167" s="25"/>
      <c r="AA167" s="25"/>
      <c r="AB167" s="25"/>
      <c r="AC167" s="25"/>
      <c r="AD167" s="25"/>
      <c r="AE167" s="25">
        <v>18519.900000000001</v>
      </c>
      <c r="AF167" s="25">
        <v>18519.900000000001</v>
      </c>
      <c r="AG167" s="25">
        <v>18519.900000000001</v>
      </c>
      <c r="AH167" s="25">
        <v>18519.900000000001</v>
      </c>
      <c r="AI167" s="25">
        <v>18519.900000000001</v>
      </c>
      <c r="AJ167" s="25">
        <v>14198.59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</row>
    <row r="168" spans="1:45" ht="16.5" hidden="1" x14ac:dyDescent="0.15">
      <c r="A168" s="9">
        <v>166</v>
      </c>
      <c r="B168" s="9" t="s">
        <v>42</v>
      </c>
      <c r="C168" s="17" t="s">
        <v>528</v>
      </c>
      <c r="D168" s="15" t="s">
        <v>529</v>
      </c>
      <c r="E168" s="9" t="s">
        <v>530</v>
      </c>
      <c r="F168" s="9" t="s">
        <v>37</v>
      </c>
      <c r="G168" s="9" t="s">
        <v>87</v>
      </c>
      <c r="H168" s="9" t="s">
        <v>39</v>
      </c>
      <c r="I168" s="9" t="s">
        <v>102</v>
      </c>
      <c r="J168" s="9" t="s">
        <v>53</v>
      </c>
      <c r="K168" s="9">
        <v>100.33</v>
      </c>
      <c r="L168" s="20">
        <v>42637</v>
      </c>
      <c r="M168" s="20">
        <v>43639</v>
      </c>
      <c r="N168" s="20">
        <v>43639</v>
      </c>
      <c r="O168" s="21"/>
      <c r="P168" s="20">
        <v>43405</v>
      </c>
      <c r="Q168" s="20">
        <v>43639</v>
      </c>
      <c r="R168" s="24">
        <v>297.67</v>
      </c>
      <c r="S168" s="25">
        <v>29865.23</v>
      </c>
      <c r="T168" s="25">
        <v>29865.23</v>
      </c>
      <c r="U168" s="25">
        <v>29865.23</v>
      </c>
      <c r="V168" s="25">
        <v>29865.23</v>
      </c>
      <c r="W168" s="25">
        <v>29865.23</v>
      </c>
      <c r="X168" s="25">
        <v>22896.68</v>
      </c>
      <c r="Y168" s="25"/>
      <c r="Z168" s="25"/>
      <c r="AA168" s="25"/>
      <c r="AB168" s="25"/>
      <c r="AC168" s="25"/>
      <c r="AD168" s="25"/>
      <c r="AE168" s="25">
        <v>29865.23</v>
      </c>
      <c r="AF168" s="25">
        <v>29865.23</v>
      </c>
      <c r="AG168" s="25">
        <v>29865.23</v>
      </c>
      <c r="AH168" s="25">
        <v>29865.23</v>
      </c>
      <c r="AI168" s="25">
        <v>29865.23</v>
      </c>
      <c r="AJ168" s="25">
        <v>22896.68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</row>
    <row r="169" spans="1:45" ht="16.5" hidden="1" x14ac:dyDescent="0.15">
      <c r="A169" s="9">
        <v>167</v>
      </c>
      <c r="B169" s="9" t="s">
        <v>34</v>
      </c>
      <c r="C169" s="15" t="s">
        <v>531</v>
      </c>
      <c r="D169" s="15" t="s">
        <v>532</v>
      </c>
      <c r="E169" s="9" t="s">
        <v>533</v>
      </c>
      <c r="F169" s="9" t="s">
        <v>37</v>
      </c>
      <c r="G169" s="9" t="s">
        <v>87</v>
      </c>
      <c r="H169" s="9" t="s">
        <v>39</v>
      </c>
      <c r="I169" s="9" t="s">
        <v>102</v>
      </c>
      <c r="J169" s="9" t="s">
        <v>47</v>
      </c>
      <c r="K169" s="9">
        <v>101.66</v>
      </c>
      <c r="L169" s="20">
        <v>43313</v>
      </c>
      <c r="M169" s="20">
        <v>43677</v>
      </c>
      <c r="N169" s="20">
        <v>43677</v>
      </c>
      <c r="O169" s="21">
        <f>R169*K169*5</f>
        <v>116934.41500000001</v>
      </c>
      <c r="P169" s="20">
        <v>43313</v>
      </c>
      <c r="Q169" s="20">
        <v>43677</v>
      </c>
      <c r="R169" s="24">
        <v>230.05</v>
      </c>
      <c r="S169" s="25">
        <v>23386.883000000002</v>
      </c>
      <c r="T169" s="25">
        <v>23386.883000000002</v>
      </c>
      <c r="U169" s="25">
        <v>23386.883000000002</v>
      </c>
      <c r="V169" s="25">
        <v>23386.883000000002</v>
      </c>
      <c r="W169" s="25">
        <v>23386.883000000002</v>
      </c>
      <c r="X169" s="25">
        <v>23386.883000000002</v>
      </c>
      <c r="Y169" s="25">
        <v>23386.883000000002</v>
      </c>
      <c r="Z169" s="25"/>
      <c r="AA169" s="25"/>
      <c r="AB169" s="25"/>
      <c r="AC169" s="25"/>
      <c r="AD169" s="25"/>
      <c r="AE169" s="25">
        <v>11686.883</v>
      </c>
      <c r="AF169" s="25">
        <v>11686.883</v>
      </c>
      <c r="AG169" s="25">
        <v>11686.883</v>
      </c>
      <c r="AH169" s="25">
        <v>11693.441500000001</v>
      </c>
      <c r="AI169" s="25">
        <v>23386.883000000002</v>
      </c>
      <c r="AJ169" s="25">
        <v>11693.441500000001</v>
      </c>
      <c r="AK169" s="25">
        <v>11693.441500000001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</row>
    <row r="170" spans="1:45" ht="16.5" hidden="1" x14ac:dyDescent="0.15">
      <c r="A170" s="9">
        <v>168</v>
      </c>
      <c r="B170" s="9" t="s">
        <v>34</v>
      </c>
      <c r="C170" s="15" t="s">
        <v>534</v>
      </c>
      <c r="D170" s="15" t="s">
        <v>535</v>
      </c>
      <c r="E170" s="9" t="s">
        <v>536</v>
      </c>
      <c r="F170" s="9" t="s">
        <v>537</v>
      </c>
      <c r="G170" s="9" t="s">
        <v>359</v>
      </c>
      <c r="H170" s="9" t="s">
        <v>39</v>
      </c>
      <c r="I170" s="9" t="s">
        <v>40</v>
      </c>
      <c r="J170" s="9" t="s">
        <v>41</v>
      </c>
      <c r="K170" s="9">
        <v>2298.14</v>
      </c>
      <c r="L170" s="20">
        <v>42637</v>
      </c>
      <c r="M170" s="20">
        <v>46288</v>
      </c>
      <c r="N170" s="20">
        <v>46288</v>
      </c>
      <c r="O170" s="21"/>
      <c r="P170" s="20">
        <v>43367</v>
      </c>
      <c r="Q170" s="20">
        <v>43731</v>
      </c>
      <c r="R170" s="24">
        <v>52</v>
      </c>
      <c r="S170" s="25">
        <v>119503.28</v>
      </c>
      <c r="T170" s="25">
        <v>119503.28</v>
      </c>
      <c r="U170" s="25">
        <v>119503.28</v>
      </c>
      <c r="V170" s="25">
        <v>119503.28</v>
      </c>
      <c r="W170" s="25">
        <v>119503.28</v>
      </c>
      <c r="X170" s="25">
        <v>119503.28</v>
      </c>
      <c r="Y170" s="25">
        <v>119503.28</v>
      </c>
      <c r="Z170" s="25">
        <v>119503.28</v>
      </c>
      <c r="AA170" s="25">
        <v>119503.28</v>
      </c>
      <c r="AB170" s="25">
        <v>119503.28</v>
      </c>
      <c r="AC170" s="25">
        <v>119503.28</v>
      </c>
      <c r="AD170" s="25">
        <v>119503.28</v>
      </c>
      <c r="AE170" s="25">
        <v>119503.28</v>
      </c>
      <c r="AF170" s="25">
        <v>119503.28</v>
      </c>
      <c r="AG170" s="25">
        <v>119503.28</v>
      </c>
      <c r="AH170" s="25">
        <v>119503.28</v>
      </c>
      <c r="AI170" s="25">
        <v>119503.28</v>
      </c>
      <c r="AJ170" s="25">
        <v>119503.28</v>
      </c>
      <c r="AK170" s="25">
        <v>119503.28</v>
      </c>
      <c r="AL170" s="25">
        <v>119503.28</v>
      </c>
      <c r="AM170" s="25">
        <v>119503.28</v>
      </c>
      <c r="AN170" s="25">
        <v>119503.28</v>
      </c>
      <c r="AO170" s="25">
        <v>119503.28</v>
      </c>
      <c r="AP170" s="25">
        <v>119503.28</v>
      </c>
    </row>
    <row r="171" spans="1:45" ht="16.5" hidden="1" x14ac:dyDescent="0.15">
      <c r="A171" s="9">
        <v>169</v>
      </c>
      <c r="B171" s="9" t="s">
        <v>42</v>
      </c>
      <c r="C171" s="15" t="s">
        <v>538</v>
      </c>
      <c r="D171" s="15" t="s">
        <v>539</v>
      </c>
      <c r="E171" s="9" t="s">
        <v>540</v>
      </c>
      <c r="F171" s="9" t="s">
        <v>37</v>
      </c>
      <c r="G171" s="9" t="s">
        <v>87</v>
      </c>
      <c r="H171" s="9" t="s">
        <v>46</v>
      </c>
      <c r="I171" s="9" t="s">
        <v>40</v>
      </c>
      <c r="J171" s="9" t="s">
        <v>47</v>
      </c>
      <c r="K171" s="9">
        <v>159.19999999999999</v>
      </c>
      <c r="L171" s="20">
        <v>42637</v>
      </c>
      <c r="M171" s="20">
        <v>43639</v>
      </c>
      <c r="N171" s="20">
        <v>43639</v>
      </c>
      <c r="O171" s="21"/>
      <c r="P171" s="20">
        <v>43367</v>
      </c>
      <c r="Q171" s="20">
        <v>43639</v>
      </c>
      <c r="R171" s="24">
        <v>198.45</v>
      </c>
      <c r="S171" s="25">
        <v>31593.24</v>
      </c>
      <c r="T171" s="25">
        <v>31593.24</v>
      </c>
      <c r="U171" s="25">
        <v>31593.24</v>
      </c>
      <c r="V171" s="25">
        <v>31593.24</v>
      </c>
      <c r="W171" s="25">
        <v>31593.24</v>
      </c>
      <c r="X171" s="25">
        <v>24221.48</v>
      </c>
      <c r="Y171" s="25"/>
      <c r="Z171" s="25"/>
      <c r="AA171" s="25"/>
      <c r="AB171" s="25"/>
      <c r="AC171" s="25"/>
      <c r="AD171" s="25"/>
      <c r="AE171" s="25">
        <v>31593.24</v>
      </c>
      <c r="AF171" s="25">
        <v>31593.24</v>
      </c>
      <c r="AG171" s="25">
        <v>31593.24</v>
      </c>
      <c r="AH171" s="25">
        <v>31593.24</v>
      </c>
      <c r="AI171" s="25">
        <v>31593.24</v>
      </c>
      <c r="AJ171" s="25">
        <v>24221.48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</row>
    <row r="172" spans="1:45" ht="16.5" hidden="1" x14ac:dyDescent="0.15">
      <c r="A172" s="9">
        <v>170</v>
      </c>
      <c r="B172" s="9" t="s">
        <v>34</v>
      </c>
      <c r="C172" s="15" t="s">
        <v>541</v>
      </c>
      <c r="D172" s="15" t="s">
        <v>542</v>
      </c>
      <c r="E172" s="9" t="s">
        <v>543</v>
      </c>
      <c r="F172" s="9" t="s">
        <v>37</v>
      </c>
      <c r="G172" s="9" t="s">
        <v>87</v>
      </c>
      <c r="H172" s="9" t="s">
        <v>46</v>
      </c>
      <c r="I172" s="9" t="s">
        <v>40</v>
      </c>
      <c r="J172" s="9" t="s">
        <v>47</v>
      </c>
      <c r="K172" s="9">
        <v>61.11</v>
      </c>
      <c r="L172" s="20">
        <v>43191</v>
      </c>
      <c r="M172" s="20">
        <v>43921</v>
      </c>
      <c r="N172" s="20">
        <v>43921</v>
      </c>
      <c r="O172" s="21">
        <f>R172*K172*9</f>
        <v>131667.606</v>
      </c>
      <c r="P172" s="20">
        <v>43556</v>
      </c>
      <c r="Q172" s="20">
        <v>43921</v>
      </c>
      <c r="R172" s="24">
        <v>239.4</v>
      </c>
      <c r="S172" s="25">
        <v>13933.08</v>
      </c>
      <c r="T172" s="25">
        <v>13933.08</v>
      </c>
      <c r="U172" s="25">
        <v>13933.08</v>
      </c>
      <c r="V172" s="25">
        <v>14629.734</v>
      </c>
      <c r="W172" s="25">
        <v>14629.734</v>
      </c>
      <c r="X172" s="25">
        <v>14629.734</v>
      </c>
      <c r="Y172" s="25">
        <v>14629.734</v>
      </c>
      <c r="Z172" s="25">
        <v>14629.734</v>
      </c>
      <c r="AA172" s="25">
        <v>14629.734</v>
      </c>
      <c r="AB172" s="25">
        <v>14629.734</v>
      </c>
      <c r="AC172" s="25">
        <v>14629.734</v>
      </c>
      <c r="AD172" s="25">
        <v>14629.734</v>
      </c>
      <c r="AE172" s="25">
        <v>9288.7199999999993</v>
      </c>
      <c r="AF172" s="25">
        <v>9288.7199999999993</v>
      </c>
      <c r="AG172" s="25">
        <v>9288.7199999999993</v>
      </c>
      <c r="AH172" s="25">
        <v>9985.3739999999998</v>
      </c>
      <c r="AI172" s="25">
        <v>9985.3739999999998</v>
      </c>
      <c r="AJ172" s="25">
        <v>9985.3739999999998</v>
      </c>
      <c r="AK172" s="25">
        <v>9753.1560000000009</v>
      </c>
      <c r="AL172" s="25">
        <v>9753.1560000000009</v>
      </c>
      <c r="AM172" s="25">
        <v>9753.1560000000009</v>
      </c>
      <c r="AN172" s="25">
        <v>14629.734</v>
      </c>
      <c r="AO172" s="25">
        <v>14629.734</v>
      </c>
      <c r="AP172" s="25">
        <v>14629.734</v>
      </c>
    </row>
    <row r="173" spans="1:45" ht="16.5" x14ac:dyDescent="0.15">
      <c r="A173" s="9">
        <v>171</v>
      </c>
      <c r="B173" s="9" t="s">
        <v>42</v>
      </c>
      <c r="C173" s="15" t="s">
        <v>544</v>
      </c>
      <c r="D173" s="17" t="s">
        <v>545</v>
      </c>
      <c r="E173" s="9" t="s">
        <v>546</v>
      </c>
      <c r="F173" s="9" t="s">
        <v>37</v>
      </c>
      <c r="G173" s="9" t="s">
        <v>87</v>
      </c>
      <c r="H173" s="9" t="s">
        <v>39</v>
      </c>
      <c r="I173" s="9" t="s">
        <v>40</v>
      </c>
      <c r="J173" s="9" t="s">
        <v>41</v>
      </c>
      <c r="K173" s="9">
        <v>185.35</v>
      </c>
      <c r="L173" s="20">
        <v>42637</v>
      </c>
      <c r="M173" s="20">
        <v>43639</v>
      </c>
      <c r="N173" s="20">
        <v>43639</v>
      </c>
      <c r="O173" s="21"/>
      <c r="P173" s="20">
        <v>43367</v>
      </c>
      <c r="Q173" s="20">
        <v>43639</v>
      </c>
      <c r="R173" s="24">
        <v>228.98</v>
      </c>
      <c r="S173" s="25">
        <v>42441.440000000002</v>
      </c>
      <c r="T173" s="25">
        <v>42441.440000000002</v>
      </c>
      <c r="U173" s="25">
        <v>42441.440000000002</v>
      </c>
      <c r="V173" s="25">
        <v>42441.440000000002</v>
      </c>
      <c r="W173" s="25">
        <v>42441.440000000002</v>
      </c>
      <c r="X173" s="25">
        <v>32538.44</v>
      </c>
      <c r="Y173" s="25"/>
      <c r="Z173" s="25"/>
      <c r="AA173" s="25"/>
      <c r="AB173" s="25"/>
      <c r="AC173" s="25"/>
      <c r="AD173" s="25"/>
      <c r="AE173" s="25">
        <v>42441.440000000002</v>
      </c>
      <c r="AF173" s="25">
        <v>42441.440000000002</v>
      </c>
      <c r="AG173" s="25">
        <v>42441.440000000002</v>
      </c>
      <c r="AH173" s="25">
        <v>42441.440000000002</v>
      </c>
      <c r="AI173" s="25">
        <v>42441.440000000002</v>
      </c>
      <c r="AJ173" s="25">
        <v>32538.44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  <c r="AR173">
        <f>AH173*12</f>
        <v>509297.28</v>
      </c>
      <c r="AS173" s="47">
        <f>AR173/365/K173</f>
        <v>7.5281090569119522</v>
      </c>
    </row>
    <row r="174" spans="1:45" ht="16.5" hidden="1" x14ac:dyDescent="0.15">
      <c r="A174" s="9">
        <v>172</v>
      </c>
      <c r="B174" s="9" t="s">
        <v>42</v>
      </c>
      <c r="C174" s="15" t="s">
        <v>547</v>
      </c>
      <c r="D174" s="15" t="s">
        <v>548</v>
      </c>
      <c r="E174" s="9" t="s">
        <v>549</v>
      </c>
      <c r="F174" s="9" t="s">
        <v>37</v>
      </c>
      <c r="G174" s="9" t="s">
        <v>87</v>
      </c>
      <c r="H174" s="9" t="s">
        <v>46</v>
      </c>
      <c r="I174" s="9" t="s">
        <v>40</v>
      </c>
      <c r="J174" s="9" t="s">
        <v>47</v>
      </c>
      <c r="K174" s="9">
        <v>162.34</v>
      </c>
      <c r="L174" s="20">
        <v>42735</v>
      </c>
      <c r="M174" s="20">
        <v>43639</v>
      </c>
      <c r="N174" s="20">
        <v>43639</v>
      </c>
      <c r="O174" s="21"/>
      <c r="P174" s="20">
        <v>43367</v>
      </c>
      <c r="Q174" s="20">
        <v>43639</v>
      </c>
      <c r="R174" s="24">
        <v>181.91</v>
      </c>
      <c r="S174" s="25">
        <v>29531.27</v>
      </c>
      <c r="T174" s="25">
        <v>29531.27</v>
      </c>
      <c r="U174" s="25">
        <v>29531.27</v>
      </c>
      <c r="V174" s="25">
        <v>29531.27</v>
      </c>
      <c r="W174" s="25">
        <v>29531.27</v>
      </c>
      <c r="X174" s="25">
        <v>22640.639999999999</v>
      </c>
      <c r="Y174" s="25"/>
      <c r="Z174" s="25"/>
      <c r="AA174" s="25"/>
      <c r="AB174" s="25"/>
      <c r="AC174" s="25"/>
      <c r="AD174" s="25"/>
      <c r="AE174" s="25">
        <v>19687.513533333298</v>
      </c>
      <c r="AF174" s="25">
        <v>19687.513533333298</v>
      </c>
      <c r="AG174" s="25">
        <v>19687.513533333298</v>
      </c>
      <c r="AH174" s="25">
        <v>19687.513533333298</v>
      </c>
      <c r="AI174" s="25">
        <v>19687.513533333298</v>
      </c>
      <c r="AJ174" s="25">
        <v>12796.883533333301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</row>
    <row r="175" spans="1:45" ht="16.5" hidden="1" x14ac:dyDescent="0.15">
      <c r="A175" s="9">
        <v>173</v>
      </c>
      <c r="B175" s="9" t="s">
        <v>42</v>
      </c>
      <c r="C175" s="15" t="s">
        <v>417</v>
      </c>
      <c r="D175" s="15" t="s">
        <v>550</v>
      </c>
      <c r="E175" s="9" t="s">
        <v>551</v>
      </c>
      <c r="F175" s="9" t="s">
        <v>37</v>
      </c>
      <c r="G175" s="9" t="s">
        <v>87</v>
      </c>
      <c r="H175" s="9" t="s">
        <v>39</v>
      </c>
      <c r="I175" s="9" t="s">
        <v>40</v>
      </c>
      <c r="J175" s="9" t="s">
        <v>53</v>
      </c>
      <c r="K175" s="9">
        <v>86.69</v>
      </c>
      <c r="L175" s="20">
        <v>42637</v>
      </c>
      <c r="M175" s="20">
        <v>43639</v>
      </c>
      <c r="N175" s="20">
        <v>43639</v>
      </c>
      <c r="O175" s="21"/>
      <c r="P175" s="20">
        <v>43367</v>
      </c>
      <c r="Q175" s="20">
        <v>43639</v>
      </c>
      <c r="R175" s="24">
        <v>297.67</v>
      </c>
      <c r="S175" s="25">
        <v>25805.01</v>
      </c>
      <c r="T175" s="25">
        <v>25805.01</v>
      </c>
      <c r="U175" s="25">
        <v>25805.01</v>
      </c>
      <c r="V175" s="25">
        <v>25805.01</v>
      </c>
      <c r="W175" s="25">
        <v>25805.01</v>
      </c>
      <c r="X175" s="25">
        <v>19783.84</v>
      </c>
      <c r="Y175" s="25"/>
      <c r="Z175" s="25"/>
      <c r="AA175" s="25"/>
      <c r="AB175" s="25"/>
      <c r="AC175" s="25"/>
      <c r="AD175" s="25"/>
      <c r="AE175" s="25">
        <v>25805.01</v>
      </c>
      <c r="AF175" s="25">
        <v>25805.01</v>
      </c>
      <c r="AG175" s="25">
        <v>25805.01</v>
      </c>
      <c r="AH175" s="25">
        <v>25805.01</v>
      </c>
      <c r="AI175" s="25">
        <v>25805.01</v>
      </c>
      <c r="AJ175" s="25">
        <v>19783.84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</row>
    <row r="176" spans="1:45" ht="16.5" hidden="1" x14ac:dyDescent="0.15">
      <c r="A176" s="9">
        <v>174</v>
      </c>
      <c r="B176" s="16" t="s">
        <v>42</v>
      </c>
      <c r="C176" s="15" t="s">
        <v>552</v>
      </c>
      <c r="D176" s="15" t="s">
        <v>553</v>
      </c>
      <c r="E176" s="9" t="s">
        <v>554</v>
      </c>
      <c r="F176" s="9" t="s">
        <v>37</v>
      </c>
      <c r="G176" s="9" t="s">
        <v>87</v>
      </c>
      <c r="H176" s="9" t="s">
        <v>46</v>
      </c>
      <c r="I176" s="9" t="s">
        <v>40</v>
      </c>
      <c r="J176" s="9" t="s">
        <v>47</v>
      </c>
      <c r="K176" s="9">
        <v>79.87</v>
      </c>
      <c r="L176" s="20">
        <v>42735</v>
      </c>
      <c r="M176" s="20">
        <v>43639</v>
      </c>
      <c r="N176" s="20">
        <v>43555</v>
      </c>
      <c r="O176" s="21"/>
      <c r="P176" s="20">
        <v>43367</v>
      </c>
      <c r="Q176" s="20">
        <v>43639</v>
      </c>
      <c r="R176" s="24">
        <v>231.53</v>
      </c>
      <c r="S176" s="25">
        <v>12328.2007333333</v>
      </c>
      <c r="T176" s="25">
        <v>12328.2007333333</v>
      </c>
      <c r="U176" s="25">
        <v>12328.2007333333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>
        <v>6164.1003666666702</v>
      </c>
      <c r="AF176" s="25">
        <v>6164.1003666666702</v>
      </c>
      <c r="AG176" s="25">
        <v>6164.1003666666702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</row>
    <row r="177" spans="1:45" ht="16.5" hidden="1" x14ac:dyDescent="0.15">
      <c r="A177" s="9">
        <v>175</v>
      </c>
      <c r="B177" s="9" t="s">
        <v>34</v>
      </c>
      <c r="C177" s="15" t="s">
        <v>555</v>
      </c>
      <c r="D177" s="15" t="s">
        <v>556</v>
      </c>
      <c r="E177" s="9" t="s">
        <v>557</v>
      </c>
      <c r="F177" s="9" t="s">
        <v>37</v>
      </c>
      <c r="G177" s="9" t="s">
        <v>87</v>
      </c>
      <c r="H177" s="9" t="s">
        <v>46</v>
      </c>
      <c r="I177" s="22" t="s">
        <v>40</v>
      </c>
      <c r="J177" s="9" t="s">
        <v>47</v>
      </c>
      <c r="K177" s="9">
        <v>87.04</v>
      </c>
      <c r="L177" s="20">
        <v>43282</v>
      </c>
      <c r="M177" s="20">
        <v>44165</v>
      </c>
      <c r="N177" s="20">
        <v>44165</v>
      </c>
      <c r="O177" s="21">
        <f>R177*K177*6</f>
        <v>104186.88</v>
      </c>
      <c r="P177" s="20">
        <v>43466</v>
      </c>
      <c r="Q177" s="20">
        <v>43830</v>
      </c>
      <c r="R177" s="24">
        <v>199.5</v>
      </c>
      <c r="S177" s="25">
        <v>17364.48</v>
      </c>
      <c r="T177" s="25">
        <v>17364.48</v>
      </c>
      <c r="U177" s="25">
        <v>17364.48</v>
      </c>
      <c r="V177" s="25">
        <v>17364.48</v>
      </c>
      <c r="W177" s="25">
        <v>17364.48</v>
      </c>
      <c r="X177" s="25">
        <v>17364.48</v>
      </c>
      <c r="Y177" s="25">
        <v>17364.48</v>
      </c>
      <c r="Z177" s="25">
        <v>17364.48</v>
      </c>
      <c r="AA177" s="25">
        <v>17364.48</v>
      </c>
      <c r="AB177" s="25">
        <v>17364.48</v>
      </c>
      <c r="AC177" s="25">
        <v>17364.48</v>
      </c>
      <c r="AD177" s="25">
        <v>17364.48</v>
      </c>
      <c r="AE177" s="25">
        <v>17364.48</v>
      </c>
      <c r="AF177" s="25">
        <v>17364.48</v>
      </c>
      <c r="AG177" s="25">
        <v>17364.48</v>
      </c>
      <c r="AH177" s="25">
        <v>17364.48</v>
      </c>
      <c r="AI177" s="25">
        <v>17364.48</v>
      </c>
      <c r="AJ177" s="25">
        <v>17364.48</v>
      </c>
      <c r="AK177" s="25">
        <v>11576.32</v>
      </c>
      <c r="AL177" s="25">
        <v>11576.32</v>
      </c>
      <c r="AM177" s="25">
        <v>11576.32</v>
      </c>
      <c r="AN177" s="25">
        <v>17364.48</v>
      </c>
      <c r="AO177" s="25">
        <v>17364.48</v>
      </c>
      <c r="AP177" s="25">
        <v>17364.48</v>
      </c>
    </row>
    <row r="178" spans="1:45" ht="16.5" x14ac:dyDescent="0.15">
      <c r="A178" s="9">
        <v>176</v>
      </c>
      <c r="B178" s="9" t="s">
        <v>42</v>
      </c>
      <c r="C178" s="15" t="s">
        <v>558</v>
      </c>
      <c r="D178" s="15" t="s">
        <v>559</v>
      </c>
      <c r="E178" s="9" t="s">
        <v>560</v>
      </c>
      <c r="F178" s="9" t="s">
        <v>37</v>
      </c>
      <c r="G178" s="9" t="s">
        <v>87</v>
      </c>
      <c r="H178" s="9" t="s">
        <v>179</v>
      </c>
      <c r="I178" s="9" t="s">
        <v>40</v>
      </c>
      <c r="J178" s="9" t="s">
        <v>41</v>
      </c>
      <c r="K178" s="9">
        <v>108.13</v>
      </c>
      <c r="L178" s="20">
        <v>43374</v>
      </c>
      <c r="M178" s="20">
        <v>43639</v>
      </c>
      <c r="N178" s="20">
        <v>43639</v>
      </c>
      <c r="O178" s="21">
        <f>R178*K178*3</f>
        <v>83562.864000000001</v>
      </c>
      <c r="P178" s="20">
        <v>43367</v>
      </c>
      <c r="Q178" s="20">
        <v>43639</v>
      </c>
      <c r="R178" s="24">
        <v>257.60000000000002</v>
      </c>
      <c r="S178" s="25">
        <v>27854.29</v>
      </c>
      <c r="T178" s="25">
        <v>27854.29</v>
      </c>
      <c r="U178" s="25">
        <v>27854.29</v>
      </c>
      <c r="V178" s="25">
        <v>27854.29</v>
      </c>
      <c r="W178" s="25">
        <v>27854.29</v>
      </c>
      <c r="X178" s="25">
        <v>21354.95</v>
      </c>
      <c r="Y178" s="25"/>
      <c r="Z178" s="25"/>
      <c r="AA178" s="25"/>
      <c r="AB178" s="25"/>
      <c r="AC178" s="25"/>
      <c r="AD178" s="25"/>
      <c r="AE178" s="25">
        <v>27854.29</v>
      </c>
      <c r="AF178" s="25">
        <v>27854.29</v>
      </c>
      <c r="AG178" s="25">
        <v>27854.29</v>
      </c>
      <c r="AH178" s="25">
        <v>27854.29</v>
      </c>
      <c r="AI178" s="25">
        <v>27854.29</v>
      </c>
      <c r="AJ178" s="25">
        <v>21354.95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  <c r="AR178">
        <f>AH178*12</f>
        <v>334251.48</v>
      </c>
      <c r="AS178" s="47">
        <f>AR178/365/K178</f>
        <v>8.4690417039864503</v>
      </c>
    </row>
    <row r="179" spans="1:45" ht="16.5" hidden="1" x14ac:dyDescent="0.15">
      <c r="A179" s="9">
        <v>177</v>
      </c>
      <c r="B179" s="16" t="s">
        <v>42</v>
      </c>
      <c r="C179" s="15" t="s">
        <v>561</v>
      </c>
      <c r="D179" s="15" t="s">
        <v>562</v>
      </c>
      <c r="E179" s="9" t="s">
        <v>563</v>
      </c>
      <c r="F179" s="9" t="s">
        <v>37</v>
      </c>
      <c r="G179" s="9" t="s">
        <v>87</v>
      </c>
      <c r="H179" s="9" t="s">
        <v>58</v>
      </c>
      <c r="I179" s="9" t="s">
        <v>40</v>
      </c>
      <c r="J179" s="9" t="s">
        <v>53</v>
      </c>
      <c r="K179" s="9">
        <v>179.47</v>
      </c>
      <c r="L179" s="20">
        <v>42917</v>
      </c>
      <c r="M179" s="20">
        <v>43639</v>
      </c>
      <c r="N179" s="20">
        <v>43585</v>
      </c>
      <c r="O179" s="21"/>
      <c r="P179" s="20">
        <v>43282</v>
      </c>
      <c r="Q179" s="20">
        <v>43639</v>
      </c>
      <c r="R179" s="24">
        <v>256.8</v>
      </c>
      <c r="S179" s="25">
        <v>46087.9</v>
      </c>
      <c r="T179" s="25">
        <v>46087.9</v>
      </c>
      <c r="U179" s="25">
        <v>46087.9</v>
      </c>
      <c r="V179" s="25">
        <v>46087.9</v>
      </c>
      <c r="W179" s="25"/>
      <c r="X179" s="25"/>
      <c r="Y179" s="25"/>
      <c r="Z179" s="25"/>
      <c r="AA179" s="25"/>
      <c r="AB179" s="25"/>
      <c r="AC179" s="25"/>
      <c r="AD179" s="25"/>
      <c r="AE179" s="25">
        <v>46087.9</v>
      </c>
      <c r="AF179" s="25">
        <v>46087.9</v>
      </c>
      <c r="AG179" s="25">
        <v>46087.9</v>
      </c>
      <c r="AH179" s="25">
        <v>46087.9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</row>
    <row r="180" spans="1:45" ht="16.5" hidden="1" x14ac:dyDescent="0.15">
      <c r="A180" s="9">
        <v>178</v>
      </c>
      <c r="B180" s="9" t="s">
        <v>34</v>
      </c>
      <c r="C180" s="15" t="s">
        <v>564</v>
      </c>
      <c r="D180" s="15" t="s">
        <v>565</v>
      </c>
      <c r="E180" s="9" t="s">
        <v>566</v>
      </c>
      <c r="F180" s="9" t="s">
        <v>37</v>
      </c>
      <c r="G180" s="9" t="s">
        <v>87</v>
      </c>
      <c r="H180" s="9" t="s">
        <v>58</v>
      </c>
      <c r="I180" s="9" t="s">
        <v>40</v>
      </c>
      <c r="J180" s="9" t="s">
        <v>53</v>
      </c>
      <c r="K180" s="9">
        <v>199.71</v>
      </c>
      <c r="L180" s="20">
        <v>43191</v>
      </c>
      <c r="M180" s="20">
        <v>44255</v>
      </c>
      <c r="N180" s="20">
        <v>44255</v>
      </c>
      <c r="O180" s="21">
        <f>R180*K180*9</f>
        <v>461569.75200000004</v>
      </c>
      <c r="P180" s="20">
        <v>43556</v>
      </c>
      <c r="Q180" s="20">
        <v>43889</v>
      </c>
      <c r="R180" s="24">
        <v>256.8</v>
      </c>
      <c r="S180" s="25">
        <v>47930.400000000001</v>
      </c>
      <c r="T180" s="25">
        <v>47930.400000000001</v>
      </c>
      <c r="U180" s="25">
        <v>47930.400000000001</v>
      </c>
      <c r="V180" s="25">
        <v>51285.527999999998</v>
      </c>
      <c r="W180" s="25">
        <v>51285.527999999998</v>
      </c>
      <c r="X180" s="25">
        <v>51285.527999999998</v>
      </c>
      <c r="Y180" s="25">
        <v>51285.527999999998</v>
      </c>
      <c r="Z180" s="25">
        <v>51285.527999999998</v>
      </c>
      <c r="AA180" s="25">
        <v>51285.527999999998</v>
      </c>
      <c r="AB180" s="25">
        <v>51285.527999999998</v>
      </c>
      <c r="AC180" s="25">
        <v>51285.527999999998</v>
      </c>
      <c r="AD180" s="25">
        <v>51285.527999999998</v>
      </c>
      <c r="AE180" s="25">
        <v>47930.400000000001</v>
      </c>
      <c r="AF180" s="25">
        <v>47930.400000000001</v>
      </c>
      <c r="AG180" s="25">
        <v>47930.400000000001</v>
      </c>
      <c r="AH180" s="25">
        <v>51285.527999999998</v>
      </c>
      <c r="AI180" s="25">
        <v>51285.527999999998</v>
      </c>
      <c r="AJ180" s="25">
        <v>51285.527999999998</v>
      </c>
      <c r="AK180" s="25">
        <v>51285.527999999998</v>
      </c>
      <c r="AL180" s="25">
        <v>51285.527999999998</v>
      </c>
      <c r="AM180" s="25">
        <v>51285.527999999998</v>
      </c>
      <c r="AN180" s="25">
        <v>51285.527999999998</v>
      </c>
      <c r="AO180" s="25">
        <v>51285.527999999998</v>
      </c>
      <c r="AP180" s="25">
        <v>51285.527999999998</v>
      </c>
    </row>
    <row r="181" spans="1:45" ht="16.5" hidden="1" x14ac:dyDescent="0.15">
      <c r="A181" s="9">
        <v>179</v>
      </c>
      <c r="B181" s="9" t="s">
        <v>42</v>
      </c>
      <c r="C181" s="15" t="s">
        <v>567</v>
      </c>
      <c r="D181" s="15" t="s">
        <v>568</v>
      </c>
      <c r="E181" s="9" t="s">
        <v>569</v>
      </c>
      <c r="F181" s="9" t="s">
        <v>37</v>
      </c>
      <c r="G181" s="9" t="s">
        <v>87</v>
      </c>
      <c r="H181" s="9" t="s">
        <v>39</v>
      </c>
      <c r="I181" s="9" t="s">
        <v>40</v>
      </c>
      <c r="J181" s="9" t="s">
        <v>47</v>
      </c>
      <c r="K181" s="9">
        <v>107.77</v>
      </c>
      <c r="L181" s="20">
        <v>42735</v>
      </c>
      <c r="M181" s="20">
        <v>43639</v>
      </c>
      <c r="N181" s="20">
        <v>43639</v>
      </c>
      <c r="O181" s="21"/>
      <c r="P181" s="20">
        <v>43367</v>
      </c>
      <c r="Q181" s="20">
        <v>43639</v>
      </c>
      <c r="R181" s="24">
        <v>246.15</v>
      </c>
      <c r="S181" s="25">
        <v>26527.59</v>
      </c>
      <c r="T181" s="25">
        <v>26527.59</v>
      </c>
      <c r="U181" s="25">
        <v>26527.59</v>
      </c>
      <c r="V181" s="25">
        <v>26527.59</v>
      </c>
      <c r="W181" s="25">
        <v>26527.59</v>
      </c>
      <c r="X181" s="25">
        <v>20337.82</v>
      </c>
      <c r="Y181" s="25"/>
      <c r="Z181" s="25"/>
      <c r="AA181" s="25"/>
      <c r="AB181" s="25"/>
      <c r="AC181" s="25"/>
      <c r="AD181" s="25"/>
      <c r="AE181" s="25">
        <v>17685.0615</v>
      </c>
      <c r="AF181" s="25">
        <v>17685.0615</v>
      </c>
      <c r="AG181" s="25">
        <v>17685.0615</v>
      </c>
      <c r="AH181" s="25">
        <v>17685.0615</v>
      </c>
      <c r="AI181" s="25">
        <v>17685.0615</v>
      </c>
      <c r="AJ181" s="25">
        <v>11495.291499999999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</row>
    <row r="182" spans="1:45" ht="16.5" hidden="1" x14ac:dyDescent="0.15">
      <c r="A182" s="9">
        <v>180</v>
      </c>
      <c r="B182" s="16" t="s">
        <v>42</v>
      </c>
      <c r="C182" s="15" t="s">
        <v>570</v>
      </c>
      <c r="D182" s="15" t="s">
        <v>571</v>
      </c>
      <c r="E182" s="9" t="s">
        <v>572</v>
      </c>
      <c r="F182" s="9" t="s">
        <v>37</v>
      </c>
      <c r="G182" s="9" t="s">
        <v>87</v>
      </c>
      <c r="H182" s="9" t="s">
        <v>58</v>
      </c>
      <c r="I182" s="9" t="s">
        <v>40</v>
      </c>
      <c r="J182" s="9" t="s">
        <v>47</v>
      </c>
      <c r="K182" s="9">
        <v>192.15</v>
      </c>
      <c r="L182" s="20">
        <v>42637</v>
      </c>
      <c r="M182" s="20">
        <v>43639</v>
      </c>
      <c r="N182" s="20">
        <v>43555</v>
      </c>
      <c r="O182" s="21"/>
      <c r="P182" s="20">
        <v>43367</v>
      </c>
      <c r="Q182" s="20">
        <v>43639</v>
      </c>
      <c r="R182" s="24">
        <v>206.08</v>
      </c>
      <c r="S182" s="25">
        <v>26398.848000000002</v>
      </c>
      <c r="T182" s="25">
        <v>26398.848000000002</v>
      </c>
      <c r="U182" s="25">
        <v>26398.848000000002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>
        <v>13199.424000000001</v>
      </c>
      <c r="AF182" s="25">
        <v>13199.424000000001</v>
      </c>
      <c r="AG182" s="25">
        <v>13199.424000000001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</row>
    <row r="183" spans="1:45" ht="16.5" hidden="1" x14ac:dyDescent="0.15">
      <c r="A183" s="9">
        <v>181</v>
      </c>
      <c r="B183" s="16" t="s">
        <v>42</v>
      </c>
      <c r="C183" s="15" t="s">
        <v>573</v>
      </c>
      <c r="D183" s="17" t="s">
        <v>574</v>
      </c>
      <c r="E183" s="9" t="s">
        <v>575</v>
      </c>
      <c r="F183" s="9" t="s">
        <v>37</v>
      </c>
      <c r="G183" s="9" t="s">
        <v>87</v>
      </c>
      <c r="H183" s="9" t="s">
        <v>39</v>
      </c>
      <c r="I183" s="9" t="s">
        <v>40</v>
      </c>
      <c r="J183" s="9" t="s">
        <v>47</v>
      </c>
      <c r="K183" s="9">
        <v>104.78</v>
      </c>
      <c r="L183" s="20">
        <v>42917</v>
      </c>
      <c r="M183" s="20">
        <v>43639</v>
      </c>
      <c r="N183" s="20">
        <v>43555</v>
      </c>
      <c r="O183" s="21"/>
      <c r="P183" s="20">
        <v>43367</v>
      </c>
      <c r="Q183" s="20">
        <v>43639</v>
      </c>
      <c r="R183" s="24">
        <v>274.77999999999997</v>
      </c>
      <c r="S183" s="25">
        <v>14395.724200000001</v>
      </c>
      <c r="T183" s="25">
        <v>14395.724200000001</v>
      </c>
      <c r="U183" s="25">
        <v>14395.724200000001</v>
      </c>
      <c r="V183" s="25"/>
      <c r="W183" s="25"/>
      <c r="X183" s="25"/>
      <c r="Y183" s="25"/>
      <c r="Z183" s="25"/>
      <c r="AA183" s="25"/>
      <c r="AB183" s="25"/>
      <c r="AC183" s="25"/>
      <c r="AD183" s="25"/>
      <c r="AE183" s="25">
        <v>0.20919999999750899</v>
      </c>
      <c r="AF183" s="25">
        <v>0.20919999999750899</v>
      </c>
      <c r="AG183" s="25">
        <v>0.20919999999750899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</row>
    <row r="184" spans="1:45" ht="16.5" hidden="1" x14ac:dyDescent="0.15">
      <c r="A184" s="9">
        <v>182</v>
      </c>
      <c r="B184" s="16" t="s">
        <v>42</v>
      </c>
      <c r="C184" s="15" t="s">
        <v>576</v>
      </c>
      <c r="D184" s="15" t="s">
        <v>577</v>
      </c>
      <c r="E184" s="9" t="s">
        <v>578</v>
      </c>
      <c r="F184" s="9" t="s">
        <v>37</v>
      </c>
      <c r="G184" s="9" t="s">
        <v>87</v>
      </c>
      <c r="H184" s="9" t="s">
        <v>58</v>
      </c>
      <c r="I184" s="9" t="s">
        <v>102</v>
      </c>
      <c r="J184" s="9" t="s">
        <v>47</v>
      </c>
      <c r="K184" s="9">
        <v>175.42</v>
      </c>
      <c r="L184" s="20">
        <v>43191</v>
      </c>
      <c r="M184" s="20">
        <v>44165</v>
      </c>
      <c r="N184" s="20">
        <v>43555</v>
      </c>
      <c r="O184" s="21">
        <f>R184*K184*9</f>
        <v>253062.64619999999</v>
      </c>
      <c r="P184" s="20">
        <v>43556</v>
      </c>
      <c r="Q184" s="20">
        <v>43921</v>
      </c>
      <c r="R184" s="24">
        <v>160.29</v>
      </c>
      <c r="S184" s="25">
        <v>17518.6106666667</v>
      </c>
      <c r="T184" s="25">
        <v>17518.6106666667</v>
      </c>
      <c r="U184" s="25">
        <v>17518.6106666667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>
        <v>8759.3053333333301</v>
      </c>
      <c r="AF184" s="25">
        <v>8759.3053333333301</v>
      </c>
      <c r="AG184" s="25">
        <v>8759.3053333333301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</row>
    <row r="185" spans="1:45" ht="16.5" x14ac:dyDescent="0.15">
      <c r="A185" s="9">
        <v>183</v>
      </c>
      <c r="B185" s="9" t="s">
        <v>42</v>
      </c>
      <c r="C185" s="15" t="s">
        <v>579</v>
      </c>
      <c r="D185" s="15" t="s">
        <v>580</v>
      </c>
      <c r="E185" s="9" t="s">
        <v>581</v>
      </c>
      <c r="F185" s="9" t="s">
        <v>37</v>
      </c>
      <c r="G185" s="9" t="s">
        <v>87</v>
      </c>
      <c r="H185" s="9" t="s">
        <v>179</v>
      </c>
      <c r="I185" s="9" t="s">
        <v>40</v>
      </c>
      <c r="J185" s="9" t="s">
        <v>41</v>
      </c>
      <c r="K185" s="9">
        <v>215.7</v>
      </c>
      <c r="L185" s="20">
        <v>43282</v>
      </c>
      <c r="M185" s="20">
        <v>43639</v>
      </c>
      <c r="N185" s="20">
        <v>43639</v>
      </c>
      <c r="O185" s="21">
        <f>R185*K185*6</f>
        <v>142685.54999999999</v>
      </c>
      <c r="P185" s="20">
        <v>43367</v>
      </c>
      <c r="Q185" s="20">
        <v>43639</v>
      </c>
      <c r="R185" s="24">
        <v>110.25</v>
      </c>
      <c r="S185" s="25">
        <v>23780.93</v>
      </c>
      <c r="T185" s="25">
        <v>23780.93</v>
      </c>
      <c r="U185" s="25">
        <v>23780.93</v>
      </c>
      <c r="V185" s="25">
        <v>23780.93</v>
      </c>
      <c r="W185" s="25">
        <v>23780.93</v>
      </c>
      <c r="X185" s="25">
        <v>18232.04</v>
      </c>
      <c r="Y185" s="25"/>
      <c r="Z185" s="25"/>
      <c r="AA185" s="25"/>
      <c r="AB185" s="25"/>
      <c r="AC185" s="25"/>
      <c r="AD185" s="25"/>
      <c r="AE185" s="25">
        <v>23780.93</v>
      </c>
      <c r="AF185" s="25">
        <v>23780.93</v>
      </c>
      <c r="AG185" s="25">
        <v>23780.93</v>
      </c>
      <c r="AH185" s="25">
        <v>23780.93</v>
      </c>
      <c r="AI185" s="25">
        <v>23780.93</v>
      </c>
      <c r="AJ185" s="25">
        <v>18232.04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R185">
        <f t="shared" ref="AR185:AR187" si="20">AH185*12</f>
        <v>285371.16000000003</v>
      </c>
      <c r="AS185" s="47">
        <f t="shared" ref="AS185:AS188" si="21">AR185/365/K185</f>
        <v>3.6246582963400469</v>
      </c>
    </row>
    <row r="186" spans="1:45" ht="16.5" x14ac:dyDescent="0.15">
      <c r="A186" s="9">
        <v>184</v>
      </c>
      <c r="B186" s="9" t="s">
        <v>34</v>
      </c>
      <c r="C186" s="15" t="s">
        <v>558</v>
      </c>
      <c r="D186" s="15" t="s">
        <v>582</v>
      </c>
      <c r="E186" s="9" t="s">
        <v>583</v>
      </c>
      <c r="F186" s="9" t="s">
        <v>37</v>
      </c>
      <c r="G186" s="9" t="s">
        <v>87</v>
      </c>
      <c r="H186" s="9" t="s">
        <v>58</v>
      </c>
      <c r="I186" s="9" t="s">
        <v>40</v>
      </c>
      <c r="J186" s="9" t="s">
        <v>41</v>
      </c>
      <c r="K186" s="9">
        <v>107.45</v>
      </c>
      <c r="L186" s="20">
        <v>43175</v>
      </c>
      <c r="M186" s="20">
        <v>44165</v>
      </c>
      <c r="N186" s="20">
        <v>44165</v>
      </c>
      <c r="O186" s="21">
        <f>R186*K186*10</f>
        <v>333417.34999999998</v>
      </c>
      <c r="P186" s="20">
        <v>43540</v>
      </c>
      <c r="Q186" s="20">
        <v>43905</v>
      </c>
      <c r="R186" s="24">
        <v>310.3</v>
      </c>
      <c r="S186" s="25">
        <v>31160.5</v>
      </c>
      <c r="T186" s="25">
        <v>31160.5</v>
      </c>
      <c r="U186" s="25">
        <v>32323.825333333301</v>
      </c>
      <c r="V186" s="25">
        <v>33341.735000000001</v>
      </c>
      <c r="W186" s="25">
        <v>33341.735000000001</v>
      </c>
      <c r="X186" s="25">
        <v>33341.735000000001</v>
      </c>
      <c r="Y186" s="25">
        <v>33341.735000000001</v>
      </c>
      <c r="Z186" s="25">
        <v>33341.735000000001</v>
      </c>
      <c r="AA186" s="25">
        <v>33341.735000000001</v>
      </c>
      <c r="AB186" s="25">
        <v>33341.735000000001</v>
      </c>
      <c r="AC186" s="25">
        <v>33341.735000000001</v>
      </c>
      <c r="AD186" s="25">
        <v>33341.735000000001</v>
      </c>
      <c r="AE186" s="25">
        <v>31160.5</v>
      </c>
      <c r="AF186" s="25">
        <v>31160.5</v>
      </c>
      <c r="AG186" s="25">
        <v>32323.825333333301</v>
      </c>
      <c r="AH186" s="25">
        <v>33341.735000000001</v>
      </c>
      <c r="AI186" s="25">
        <v>33341.735000000001</v>
      </c>
      <c r="AJ186" s="25">
        <v>33341.735000000001</v>
      </c>
      <c r="AK186" s="25">
        <v>33341.735000000001</v>
      </c>
      <c r="AL186" s="25">
        <v>33341.735000000001</v>
      </c>
      <c r="AM186" s="25">
        <v>33341.735000000001</v>
      </c>
      <c r="AN186" s="25">
        <v>33341.735000000001</v>
      </c>
      <c r="AO186" s="25">
        <v>33341.735000000001</v>
      </c>
      <c r="AP186" s="25">
        <v>33341.735000000001</v>
      </c>
      <c r="AR186">
        <f t="shared" si="20"/>
        <v>400100.82</v>
      </c>
      <c r="AS186" s="47">
        <f t="shared" si="21"/>
        <v>10.201643835616437</v>
      </c>
    </row>
    <row r="187" spans="1:45" ht="16.5" x14ac:dyDescent="0.15">
      <c r="A187" s="9">
        <v>185</v>
      </c>
      <c r="B187" s="9" t="s">
        <v>34</v>
      </c>
      <c r="C187" s="15" t="s">
        <v>584</v>
      </c>
      <c r="D187" s="15" t="s">
        <v>585</v>
      </c>
      <c r="E187" s="9" t="s">
        <v>586</v>
      </c>
      <c r="F187" s="9" t="s">
        <v>37</v>
      </c>
      <c r="G187" s="9" t="s">
        <v>87</v>
      </c>
      <c r="H187" s="9" t="s">
        <v>39</v>
      </c>
      <c r="I187" s="9" t="s">
        <v>40</v>
      </c>
      <c r="J187" s="9" t="s">
        <v>41</v>
      </c>
      <c r="K187" s="9">
        <v>1004.77</v>
      </c>
      <c r="L187" s="20">
        <v>43070</v>
      </c>
      <c r="M187" s="20">
        <v>44895</v>
      </c>
      <c r="N187" s="20">
        <v>44895</v>
      </c>
      <c r="O187" s="21"/>
      <c r="P187" s="20">
        <v>43435</v>
      </c>
      <c r="Q187" s="20">
        <v>43799</v>
      </c>
      <c r="R187" s="24">
        <v>73.5</v>
      </c>
      <c r="S187" s="25">
        <v>73850.600000000006</v>
      </c>
      <c r="T187" s="25">
        <v>73850.600000000006</v>
      </c>
      <c r="U187" s="25">
        <v>73850.600000000006</v>
      </c>
      <c r="V187" s="25">
        <v>73850.600000000006</v>
      </c>
      <c r="W187" s="25">
        <v>73850.600000000006</v>
      </c>
      <c r="X187" s="25">
        <v>73850.600000000006</v>
      </c>
      <c r="Y187" s="25">
        <v>73850.600000000006</v>
      </c>
      <c r="Z187" s="25">
        <v>73850.600000000006</v>
      </c>
      <c r="AA187" s="25">
        <v>73850.600000000006</v>
      </c>
      <c r="AB187" s="25">
        <v>73850.600000000006</v>
      </c>
      <c r="AC187" s="25">
        <v>73850.600000000006</v>
      </c>
      <c r="AD187" s="25">
        <v>77548.1486</v>
      </c>
      <c r="AE187" s="25">
        <v>73850.600000000006</v>
      </c>
      <c r="AF187" s="25">
        <v>73850.600000000006</v>
      </c>
      <c r="AG187" s="25">
        <v>73850.600000000006</v>
      </c>
      <c r="AH187" s="25">
        <v>73850.600000000006</v>
      </c>
      <c r="AI187" s="25">
        <v>73850.600000000006</v>
      </c>
      <c r="AJ187" s="25">
        <v>73850.600000000006</v>
      </c>
      <c r="AK187" s="25">
        <v>73850.600000000006</v>
      </c>
      <c r="AL187" s="25">
        <v>73850.600000000006</v>
      </c>
      <c r="AM187" s="25">
        <v>73850.600000000006</v>
      </c>
      <c r="AN187" s="25">
        <v>73850.600000000006</v>
      </c>
      <c r="AO187" s="25">
        <v>73850.600000000006</v>
      </c>
      <c r="AP187" s="25">
        <v>77548.1486</v>
      </c>
      <c r="AR187">
        <f t="shared" si="20"/>
        <v>886207.20000000007</v>
      </c>
      <c r="AS187" s="47">
        <f t="shared" si="21"/>
        <v>2.4164385197675582</v>
      </c>
    </row>
    <row r="188" spans="1:45" ht="16.5" x14ac:dyDescent="0.15">
      <c r="A188" s="9">
        <v>186</v>
      </c>
      <c r="B188" s="16" t="s">
        <v>42</v>
      </c>
      <c r="C188" s="15" t="s">
        <v>587</v>
      </c>
      <c r="D188" s="15" t="s">
        <v>588</v>
      </c>
      <c r="E188" s="9" t="s">
        <v>589</v>
      </c>
      <c r="F188" s="9" t="s">
        <v>37</v>
      </c>
      <c r="G188" s="9" t="s">
        <v>87</v>
      </c>
      <c r="H188" s="9" t="s">
        <v>58</v>
      </c>
      <c r="I188" s="9" t="s">
        <v>102</v>
      </c>
      <c r="J188" s="9" t="s">
        <v>41</v>
      </c>
      <c r="K188" s="9">
        <v>164.25</v>
      </c>
      <c r="L188" s="20">
        <v>42637</v>
      </c>
      <c r="M188" s="20">
        <v>43639</v>
      </c>
      <c r="N188" s="20">
        <v>43555</v>
      </c>
      <c r="O188" s="21"/>
      <c r="P188" s="20">
        <v>43367</v>
      </c>
      <c r="Q188" s="20">
        <v>43639</v>
      </c>
      <c r="R188" s="24">
        <v>257.60000000000002</v>
      </c>
      <c r="S188" s="25">
        <v>42310.8</v>
      </c>
      <c r="T188" s="25">
        <v>42310.8</v>
      </c>
      <c r="U188" s="25">
        <v>42310.8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>
        <v>42310.8</v>
      </c>
      <c r="AF188" s="25">
        <v>42310.8</v>
      </c>
      <c r="AG188" s="25">
        <v>42310.8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0</v>
      </c>
      <c r="AR188">
        <f>AG188*12</f>
        <v>507729.60000000003</v>
      </c>
      <c r="AS188" s="47">
        <f t="shared" si="21"/>
        <v>8.4690410958904128</v>
      </c>
    </row>
    <row r="189" spans="1:45" ht="16.5" hidden="1" x14ac:dyDescent="0.15">
      <c r="A189" s="9">
        <v>187</v>
      </c>
      <c r="B189" s="9" t="s">
        <v>42</v>
      </c>
      <c r="C189" s="15" t="s">
        <v>417</v>
      </c>
      <c r="D189" s="15" t="s">
        <v>590</v>
      </c>
      <c r="E189" s="9" t="s">
        <v>591</v>
      </c>
      <c r="F189" s="9" t="s">
        <v>37</v>
      </c>
      <c r="G189" s="9" t="s">
        <v>87</v>
      </c>
      <c r="H189" s="9" t="s">
        <v>39</v>
      </c>
      <c r="I189" s="9" t="s">
        <v>40</v>
      </c>
      <c r="J189" s="9" t="s">
        <v>53</v>
      </c>
      <c r="K189" s="9">
        <v>103.82</v>
      </c>
      <c r="L189" s="20">
        <v>42637</v>
      </c>
      <c r="M189" s="20">
        <v>43639</v>
      </c>
      <c r="N189" s="20">
        <v>43639</v>
      </c>
      <c r="O189" s="21"/>
      <c r="P189" s="20">
        <v>43367</v>
      </c>
      <c r="Q189" s="20">
        <v>43639</v>
      </c>
      <c r="R189" s="24">
        <v>303.39999999999998</v>
      </c>
      <c r="S189" s="25">
        <v>31498.99</v>
      </c>
      <c r="T189" s="25">
        <v>31498.99</v>
      </c>
      <c r="U189" s="25">
        <v>31498.99</v>
      </c>
      <c r="V189" s="25">
        <v>31498.99</v>
      </c>
      <c r="W189" s="25">
        <v>31498.99</v>
      </c>
      <c r="X189" s="25">
        <v>24149.22</v>
      </c>
      <c r="Y189" s="25"/>
      <c r="Z189" s="25"/>
      <c r="AA189" s="25"/>
      <c r="AB189" s="25"/>
      <c r="AC189" s="25"/>
      <c r="AD189" s="25"/>
      <c r="AE189" s="25">
        <v>31498.99</v>
      </c>
      <c r="AF189" s="25">
        <v>31498.99</v>
      </c>
      <c r="AG189" s="25">
        <v>31498.99</v>
      </c>
      <c r="AH189" s="25">
        <v>31498.99</v>
      </c>
      <c r="AI189" s="25">
        <v>31498.99</v>
      </c>
      <c r="AJ189" s="25">
        <v>24149.22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</row>
    <row r="190" spans="1:45" ht="16.5" hidden="1" x14ac:dyDescent="0.15">
      <c r="A190" s="9">
        <v>188</v>
      </c>
      <c r="B190" s="9" t="s">
        <v>42</v>
      </c>
      <c r="C190" s="15" t="s">
        <v>592</v>
      </c>
      <c r="D190" s="15" t="s">
        <v>593</v>
      </c>
      <c r="E190" s="9" t="s">
        <v>594</v>
      </c>
      <c r="F190" s="9" t="s">
        <v>37</v>
      </c>
      <c r="G190" s="9" t="s">
        <v>87</v>
      </c>
      <c r="H190" s="9" t="s">
        <v>46</v>
      </c>
      <c r="I190" s="9" t="s">
        <v>102</v>
      </c>
      <c r="J190" s="9" t="s">
        <v>64</v>
      </c>
      <c r="K190" s="9">
        <v>194.02</v>
      </c>
      <c r="L190" s="20">
        <v>42637</v>
      </c>
      <c r="M190" s="20">
        <v>43639</v>
      </c>
      <c r="N190" s="20">
        <v>43639</v>
      </c>
      <c r="O190" s="21"/>
      <c r="P190" s="20">
        <v>43367</v>
      </c>
      <c r="Q190" s="20">
        <v>43639</v>
      </c>
      <c r="R190" s="24">
        <v>165.38</v>
      </c>
      <c r="S190" s="25">
        <v>32087.027600000001</v>
      </c>
      <c r="T190" s="25">
        <v>32087.027600000001</v>
      </c>
      <c r="U190" s="25">
        <v>32087.027600000001</v>
      </c>
      <c r="V190" s="25">
        <v>32087.027600000001</v>
      </c>
      <c r="W190" s="25">
        <v>32087.027600000001</v>
      </c>
      <c r="X190" s="25">
        <v>24600.0544933333</v>
      </c>
      <c r="Y190" s="25"/>
      <c r="Z190" s="25"/>
      <c r="AA190" s="25"/>
      <c r="AB190" s="25"/>
      <c r="AC190" s="25"/>
      <c r="AD190" s="25"/>
      <c r="AE190" s="25">
        <v>26739.189666666702</v>
      </c>
      <c r="AF190" s="25">
        <v>26739.189666666702</v>
      </c>
      <c r="AG190" s="25">
        <v>26739.189666666702</v>
      </c>
      <c r="AH190" s="25">
        <v>32087.027600000001</v>
      </c>
      <c r="AI190" s="25">
        <v>32087.027600000001</v>
      </c>
      <c r="AJ190" s="25">
        <v>24600.0544933333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</row>
    <row r="191" spans="1:45" ht="16.5" hidden="1" x14ac:dyDescent="0.15">
      <c r="A191" s="9">
        <v>189</v>
      </c>
      <c r="B191" s="9" t="s">
        <v>42</v>
      </c>
      <c r="C191" s="15" t="s">
        <v>595</v>
      </c>
      <c r="D191" s="15" t="s">
        <v>596</v>
      </c>
      <c r="E191" s="9" t="s">
        <v>597</v>
      </c>
      <c r="F191" s="9" t="s">
        <v>37</v>
      </c>
      <c r="G191" s="9" t="s">
        <v>87</v>
      </c>
      <c r="H191" s="9" t="s">
        <v>39</v>
      </c>
      <c r="I191" s="9" t="s">
        <v>40</v>
      </c>
      <c r="J191" s="9" t="s">
        <v>47</v>
      </c>
      <c r="K191" s="9">
        <v>104.78</v>
      </c>
      <c r="L191" s="20">
        <v>42735</v>
      </c>
      <c r="M191" s="20">
        <v>43639</v>
      </c>
      <c r="N191" s="20">
        <v>43639</v>
      </c>
      <c r="O191" s="21"/>
      <c r="P191" s="20">
        <v>43367</v>
      </c>
      <c r="Q191" s="20">
        <v>43639</v>
      </c>
      <c r="R191" s="24">
        <v>246.15</v>
      </c>
      <c r="S191" s="25">
        <v>25791.599999999999</v>
      </c>
      <c r="T191" s="25">
        <v>25791.599999999999</v>
      </c>
      <c r="U191" s="25">
        <v>25791.599999999999</v>
      </c>
      <c r="V191" s="25">
        <v>25791.599999999999</v>
      </c>
      <c r="W191" s="25">
        <v>25791.599999999999</v>
      </c>
      <c r="X191" s="25">
        <v>19773.560000000001</v>
      </c>
      <c r="Y191" s="25"/>
      <c r="Z191" s="25"/>
      <c r="AA191" s="25"/>
      <c r="AB191" s="25"/>
      <c r="AC191" s="25"/>
      <c r="AD191" s="25"/>
      <c r="AE191" s="25">
        <v>17194.401000000002</v>
      </c>
      <c r="AF191" s="25">
        <v>17194.401000000002</v>
      </c>
      <c r="AG191" s="25">
        <v>17194.401000000002</v>
      </c>
      <c r="AH191" s="25">
        <v>17194.401000000002</v>
      </c>
      <c r="AI191" s="25">
        <v>17194.401000000002</v>
      </c>
      <c r="AJ191" s="25">
        <v>11176.361000000001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</row>
    <row r="192" spans="1:45" ht="16.5" hidden="1" x14ac:dyDescent="0.15">
      <c r="A192" s="9">
        <v>190</v>
      </c>
      <c r="B192" s="16" t="s">
        <v>42</v>
      </c>
      <c r="C192" s="15" t="s">
        <v>598</v>
      </c>
      <c r="D192" s="15" t="s">
        <v>599</v>
      </c>
      <c r="E192" s="9" t="s">
        <v>600</v>
      </c>
      <c r="F192" s="9" t="s">
        <v>37</v>
      </c>
      <c r="G192" s="9" t="s">
        <v>87</v>
      </c>
      <c r="H192" s="9" t="s">
        <v>46</v>
      </c>
      <c r="I192" s="9" t="s">
        <v>40</v>
      </c>
      <c r="J192" s="9" t="s">
        <v>47</v>
      </c>
      <c r="K192" s="9">
        <v>110.79</v>
      </c>
      <c r="L192" s="20">
        <v>42917</v>
      </c>
      <c r="M192" s="20">
        <v>43639</v>
      </c>
      <c r="N192" s="20">
        <v>43555</v>
      </c>
      <c r="O192" s="21"/>
      <c r="P192" s="20">
        <v>43282</v>
      </c>
      <c r="Q192" s="20">
        <v>43639</v>
      </c>
      <c r="R192" s="24">
        <v>189</v>
      </c>
      <c r="S192" s="25">
        <v>10469.655000000001</v>
      </c>
      <c r="T192" s="25">
        <v>10469.655000000001</v>
      </c>
      <c r="U192" s="25">
        <v>10469.655000000001</v>
      </c>
      <c r="V192" s="25"/>
      <c r="W192" s="25"/>
      <c r="X192" s="25"/>
      <c r="Y192" s="25"/>
      <c r="Z192" s="25"/>
      <c r="AA192" s="25"/>
      <c r="AB192" s="25"/>
      <c r="AC192" s="25"/>
      <c r="AD192" s="25"/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</row>
    <row r="193" spans="1:45" ht="16.5" hidden="1" x14ac:dyDescent="0.15">
      <c r="A193" s="9">
        <v>191</v>
      </c>
      <c r="B193" s="9" t="s">
        <v>34</v>
      </c>
      <c r="C193" s="15" t="s">
        <v>601</v>
      </c>
      <c r="D193" s="15" t="s">
        <v>602</v>
      </c>
      <c r="E193" s="9" t="s">
        <v>603</v>
      </c>
      <c r="F193" s="9" t="s">
        <v>37</v>
      </c>
      <c r="G193" s="9" t="s">
        <v>87</v>
      </c>
      <c r="H193" s="9" t="s">
        <v>46</v>
      </c>
      <c r="I193" s="22" t="s">
        <v>102</v>
      </c>
      <c r="J193" s="9" t="s">
        <v>64</v>
      </c>
      <c r="K193" s="9">
        <v>513.91999999999996</v>
      </c>
      <c r="L193" s="20">
        <v>42637</v>
      </c>
      <c r="M193" s="20">
        <v>44309</v>
      </c>
      <c r="N193" s="20">
        <v>44309</v>
      </c>
      <c r="O193" s="21"/>
      <c r="P193" s="20">
        <v>43367</v>
      </c>
      <c r="Q193" s="20">
        <v>43731</v>
      </c>
      <c r="R193" s="24">
        <v>110.25</v>
      </c>
      <c r="S193" s="25">
        <v>56659.68</v>
      </c>
      <c r="T193" s="25">
        <v>56659.68</v>
      </c>
      <c r="U193" s="25">
        <v>56659.68</v>
      </c>
      <c r="V193" s="25">
        <v>56659.68</v>
      </c>
      <c r="W193" s="25">
        <v>56659.68</v>
      </c>
      <c r="X193" s="25">
        <v>56659.68</v>
      </c>
      <c r="Y193" s="25">
        <v>56659.68</v>
      </c>
      <c r="Z193" s="25">
        <v>56659.68</v>
      </c>
      <c r="AA193" s="25">
        <v>57320.41</v>
      </c>
      <c r="AB193" s="25">
        <v>59491.38</v>
      </c>
      <c r="AC193" s="25">
        <v>59491.38</v>
      </c>
      <c r="AD193" s="25">
        <v>59491.38</v>
      </c>
      <c r="AE193" s="25">
        <v>56659.68</v>
      </c>
      <c r="AF193" s="25">
        <v>56659.68</v>
      </c>
      <c r="AG193" s="25">
        <v>56659.68</v>
      </c>
      <c r="AH193" s="25">
        <v>47216.4</v>
      </c>
      <c r="AI193" s="25">
        <v>47216.4</v>
      </c>
      <c r="AJ193" s="25">
        <v>47216.4</v>
      </c>
      <c r="AK193" s="25">
        <v>37773.120000000003</v>
      </c>
      <c r="AL193" s="25">
        <v>47216.4</v>
      </c>
      <c r="AM193" s="25">
        <v>57320.41</v>
      </c>
      <c r="AN193" s="25">
        <v>59491.38</v>
      </c>
      <c r="AO193" s="25">
        <v>59491.38</v>
      </c>
      <c r="AP193" s="25">
        <v>59491.38</v>
      </c>
    </row>
    <row r="194" spans="1:45" ht="16.5" hidden="1" x14ac:dyDescent="0.15">
      <c r="A194" s="9">
        <v>192</v>
      </c>
      <c r="B194" s="9" t="s">
        <v>34</v>
      </c>
      <c r="C194" s="15" t="s">
        <v>604</v>
      </c>
      <c r="D194" s="15" t="s">
        <v>605</v>
      </c>
      <c r="E194" s="9" t="s">
        <v>606</v>
      </c>
      <c r="F194" s="9" t="s">
        <v>537</v>
      </c>
      <c r="G194" s="9" t="s">
        <v>87</v>
      </c>
      <c r="H194" s="9" t="s">
        <v>122</v>
      </c>
      <c r="I194" s="9" t="s">
        <v>40</v>
      </c>
      <c r="J194" s="9" t="s">
        <v>47</v>
      </c>
      <c r="K194" s="9">
        <v>1452.9</v>
      </c>
      <c r="L194" s="20">
        <v>42907</v>
      </c>
      <c r="M194" s="20">
        <v>45558</v>
      </c>
      <c r="N194" s="20">
        <v>45558</v>
      </c>
      <c r="O194" s="21"/>
      <c r="P194" s="20">
        <v>43272</v>
      </c>
      <c r="Q194" s="20">
        <v>43636</v>
      </c>
      <c r="R194" s="24">
        <v>33.17</v>
      </c>
      <c r="S194" s="25">
        <v>48192.692999999999</v>
      </c>
      <c r="T194" s="25">
        <v>48192.692999999999</v>
      </c>
      <c r="U194" s="25">
        <v>48192.692999999999</v>
      </c>
      <c r="V194" s="25">
        <v>48192.692999999999</v>
      </c>
      <c r="W194" s="25">
        <v>48192.692999999999</v>
      </c>
      <c r="X194" s="25">
        <v>49317.189169999998</v>
      </c>
      <c r="Y194" s="25">
        <v>51566.18</v>
      </c>
      <c r="Z194" s="25">
        <v>51566.18</v>
      </c>
      <c r="AA194" s="25">
        <v>51566.18</v>
      </c>
      <c r="AB194" s="25">
        <v>51566.18</v>
      </c>
      <c r="AC194" s="25">
        <v>51566.18</v>
      </c>
      <c r="AD194" s="25">
        <v>51566.18</v>
      </c>
      <c r="AE194" s="25">
        <v>32128.462</v>
      </c>
      <c r="AF194" s="25">
        <v>32128.462</v>
      </c>
      <c r="AG194" s="25">
        <v>32128.462</v>
      </c>
      <c r="AH194" s="25">
        <v>40160.577499999999</v>
      </c>
      <c r="AI194" s="25">
        <v>48192.692999999999</v>
      </c>
      <c r="AJ194" s="25">
        <v>49317.189169999998</v>
      </c>
      <c r="AK194" s="25">
        <v>43534.0645</v>
      </c>
      <c r="AL194" s="25">
        <v>51566.18</v>
      </c>
      <c r="AM194" s="25">
        <v>51566.18</v>
      </c>
      <c r="AN194" s="25">
        <v>51566.18</v>
      </c>
      <c r="AO194" s="25">
        <v>51566.18</v>
      </c>
      <c r="AP194" s="25">
        <v>51566.18</v>
      </c>
    </row>
    <row r="195" spans="1:45" ht="16.5" hidden="1" x14ac:dyDescent="0.15">
      <c r="A195" s="9">
        <v>193</v>
      </c>
      <c r="B195" s="9" t="s">
        <v>34</v>
      </c>
      <c r="C195" s="15" t="s">
        <v>607</v>
      </c>
      <c r="D195" s="15" t="s">
        <v>608</v>
      </c>
      <c r="E195" s="9" t="s">
        <v>609</v>
      </c>
      <c r="F195" s="9" t="s">
        <v>37</v>
      </c>
      <c r="G195" s="9" t="s">
        <v>87</v>
      </c>
      <c r="H195" s="9" t="s">
        <v>46</v>
      </c>
      <c r="I195" s="9" t="s">
        <v>40</v>
      </c>
      <c r="J195" s="9" t="s">
        <v>47</v>
      </c>
      <c r="K195" s="9">
        <v>92.35</v>
      </c>
      <c r="L195" s="20">
        <v>43102</v>
      </c>
      <c r="M195" s="20">
        <v>44135</v>
      </c>
      <c r="N195" s="20">
        <v>44135</v>
      </c>
      <c r="O195" s="21">
        <f>R195*K195*12</f>
        <v>244358.09999999998</v>
      </c>
      <c r="P195" s="20">
        <v>43467</v>
      </c>
      <c r="Q195" s="20">
        <v>43831</v>
      </c>
      <c r="R195" s="24">
        <v>220.5</v>
      </c>
      <c r="S195" s="25">
        <v>20363.18</v>
      </c>
      <c r="T195" s="25">
        <v>20363.18</v>
      </c>
      <c r="U195" s="25">
        <v>20363.18</v>
      </c>
      <c r="V195" s="25">
        <v>20363.18</v>
      </c>
      <c r="W195" s="25">
        <v>20363.18</v>
      </c>
      <c r="X195" s="25">
        <v>20363.18</v>
      </c>
      <c r="Y195" s="25">
        <v>20363.18</v>
      </c>
      <c r="Z195" s="25">
        <v>20363.18</v>
      </c>
      <c r="AA195" s="25">
        <v>20363.18</v>
      </c>
      <c r="AB195" s="25">
        <v>20363.18</v>
      </c>
      <c r="AC195" s="25">
        <v>20363.18</v>
      </c>
      <c r="AD195" s="25">
        <v>20363.18</v>
      </c>
      <c r="AE195" s="25">
        <v>20363.18</v>
      </c>
      <c r="AF195" s="25">
        <v>20363.18</v>
      </c>
      <c r="AG195" s="25">
        <v>20363.18</v>
      </c>
      <c r="AH195" s="25">
        <v>20363.18</v>
      </c>
      <c r="AI195" s="25">
        <v>20363.18</v>
      </c>
      <c r="AJ195" s="25">
        <v>20363.18</v>
      </c>
      <c r="AK195" s="25">
        <v>20363.18</v>
      </c>
      <c r="AL195" s="25">
        <v>20363.18</v>
      </c>
      <c r="AM195" s="25">
        <v>20363.18</v>
      </c>
      <c r="AN195" s="25">
        <v>20363.18</v>
      </c>
      <c r="AO195" s="25">
        <v>20363.18</v>
      </c>
      <c r="AP195" s="25">
        <v>20363.18</v>
      </c>
    </row>
    <row r="196" spans="1:45" ht="16.5" hidden="1" x14ac:dyDescent="0.15">
      <c r="A196" s="9">
        <v>194</v>
      </c>
      <c r="B196" s="9" t="s">
        <v>34</v>
      </c>
      <c r="C196" s="15" t="s">
        <v>610</v>
      </c>
      <c r="D196" s="15" t="s">
        <v>611</v>
      </c>
      <c r="E196" s="9" t="s">
        <v>612</v>
      </c>
      <c r="F196" s="9" t="s">
        <v>37</v>
      </c>
      <c r="G196" s="9" t="s">
        <v>87</v>
      </c>
      <c r="H196" s="9" t="s">
        <v>122</v>
      </c>
      <c r="I196" s="9" t="s">
        <v>40</v>
      </c>
      <c r="J196" s="9" t="s">
        <v>47</v>
      </c>
      <c r="K196" s="9">
        <v>89.49</v>
      </c>
      <c r="L196" s="20">
        <v>43191</v>
      </c>
      <c r="M196" s="20">
        <v>44165</v>
      </c>
      <c r="N196" s="20">
        <v>44165</v>
      </c>
      <c r="O196" s="21">
        <f>R196*K196*9</f>
        <v>143765.685</v>
      </c>
      <c r="P196" s="20">
        <v>43556</v>
      </c>
      <c r="Q196" s="20">
        <v>43921</v>
      </c>
      <c r="R196" s="24">
        <v>178.5</v>
      </c>
      <c r="S196" s="25">
        <v>15213.3</v>
      </c>
      <c r="T196" s="25">
        <v>15213.3</v>
      </c>
      <c r="U196" s="25">
        <v>15213.3</v>
      </c>
      <c r="V196" s="25">
        <v>15973.965</v>
      </c>
      <c r="W196" s="25">
        <v>15973.965</v>
      </c>
      <c r="X196" s="25">
        <v>15973.965</v>
      </c>
      <c r="Y196" s="25">
        <v>15973.965</v>
      </c>
      <c r="Z196" s="25">
        <v>15973.965</v>
      </c>
      <c r="AA196" s="25">
        <v>15973.965</v>
      </c>
      <c r="AB196" s="25">
        <v>15973.965</v>
      </c>
      <c r="AC196" s="25">
        <v>15973.965</v>
      </c>
      <c r="AD196" s="25">
        <v>15973.965</v>
      </c>
      <c r="AE196" s="25">
        <v>7606.65</v>
      </c>
      <c r="AF196" s="25">
        <v>7606.65</v>
      </c>
      <c r="AG196" s="25">
        <v>7606.65</v>
      </c>
      <c r="AH196" s="25">
        <v>10902.865</v>
      </c>
      <c r="AI196" s="25">
        <v>10902.865</v>
      </c>
      <c r="AJ196" s="25">
        <v>10902.865</v>
      </c>
      <c r="AK196" s="25">
        <v>10649.31</v>
      </c>
      <c r="AL196" s="25">
        <v>10649.31</v>
      </c>
      <c r="AM196" s="25">
        <v>10649.31</v>
      </c>
      <c r="AN196" s="25">
        <v>15973.965</v>
      </c>
      <c r="AO196" s="25">
        <v>15973.965</v>
      </c>
      <c r="AP196" s="25">
        <v>15973.965</v>
      </c>
    </row>
    <row r="197" spans="1:45" ht="16.5" x14ac:dyDescent="0.15">
      <c r="A197" s="9">
        <v>195</v>
      </c>
      <c r="B197" s="9" t="s">
        <v>34</v>
      </c>
      <c r="C197" s="15" t="s">
        <v>613</v>
      </c>
      <c r="D197" s="15" t="s">
        <v>614</v>
      </c>
      <c r="E197" s="9" t="s">
        <v>615</v>
      </c>
      <c r="F197" s="9" t="s">
        <v>37</v>
      </c>
      <c r="G197" s="9" t="s">
        <v>87</v>
      </c>
      <c r="H197" s="9" t="s">
        <v>122</v>
      </c>
      <c r="I197" s="9" t="s">
        <v>102</v>
      </c>
      <c r="J197" s="9" t="s">
        <v>41</v>
      </c>
      <c r="K197" s="9">
        <v>382.64</v>
      </c>
      <c r="L197" s="20">
        <v>43221</v>
      </c>
      <c r="M197" s="20">
        <v>46142</v>
      </c>
      <c r="N197" s="20">
        <v>46142</v>
      </c>
      <c r="O197" s="21">
        <f>R197*K197*8</f>
        <v>229584</v>
      </c>
      <c r="P197" s="20">
        <v>43586</v>
      </c>
      <c r="Q197" s="20">
        <v>43951</v>
      </c>
      <c r="R197" s="24">
        <v>75</v>
      </c>
      <c r="S197" s="25">
        <v>28698</v>
      </c>
      <c r="T197" s="25">
        <v>28698</v>
      </c>
      <c r="U197" s="25">
        <v>28698</v>
      </c>
      <c r="V197" s="25">
        <v>28698</v>
      </c>
      <c r="W197" s="25">
        <v>28698</v>
      </c>
      <c r="X197" s="25">
        <v>28698</v>
      </c>
      <c r="Y197" s="25">
        <v>28698</v>
      </c>
      <c r="Z197" s="25">
        <v>28698</v>
      </c>
      <c r="AA197" s="25">
        <v>28698</v>
      </c>
      <c r="AB197" s="25">
        <v>28698</v>
      </c>
      <c r="AC197" s="25">
        <v>28698</v>
      </c>
      <c r="AD197" s="25">
        <v>28698</v>
      </c>
      <c r="AE197" s="25">
        <v>19132</v>
      </c>
      <c r="AF197" s="25">
        <v>19132</v>
      </c>
      <c r="AG197" s="25">
        <v>19132</v>
      </c>
      <c r="AH197" s="25">
        <v>19132</v>
      </c>
      <c r="AI197" s="25">
        <v>19132</v>
      </c>
      <c r="AJ197" s="25">
        <v>19132</v>
      </c>
      <c r="AK197" s="25">
        <v>19132</v>
      </c>
      <c r="AL197" s="25">
        <v>19132</v>
      </c>
      <c r="AM197" s="25">
        <v>19132</v>
      </c>
      <c r="AN197" s="25">
        <v>19132</v>
      </c>
      <c r="AO197" s="25">
        <v>19132</v>
      </c>
      <c r="AP197" s="25">
        <v>19132</v>
      </c>
      <c r="AR197">
        <f t="shared" ref="AR197:AR198" si="22">AH197*12</f>
        <v>229584</v>
      </c>
      <c r="AS197" s="47">
        <f t="shared" ref="AS197:AS198" si="23">AR197/365/K197</f>
        <v>1.6438356164383563</v>
      </c>
    </row>
    <row r="198" spans="1:45" ht="16.5" x14ac:dyDescent="0.15">
      <c r="A198" s="9">
        <v>196</v>
      </c>
      <c r="B198" s="9" t="s">
        <v>34</v>
      </c>
      <c r="C198" s="15" t="s">
        <v>616</v>
      </c>
      <c r="D198" s="15" t="s">
        <v>617</v>
      </c>
      <c r="E198" s="9" t="s">
        <v>618</v>
      </c>
      <c r="F198" s="9" t="s">
        <v>37</v>
      </c>
      <c r="G198" s="9" t="s">
        <v>87</v>
      </c>
      <c r="H198" s="9" t="s">
        <v>46</v>
      </c>
      <c r="I198" s="9" t="s">
        <v>102</v>
      </c>
      <c r="J198" s="9" t="s">
        <v>41</v>
      </c>
      <c r="K198" s="9">
        <v>90</v>
      </c>
      <c r="L198" s="20">
        <v>43221</v>
      </c>
      <c r="M198" s="20">
        <v>46142</v>
      </c>
      <c r="N198" s="20">
        <v>46142</v>
      </c>
      <c r="O198" s="21">
        <f>R198*K198*8</f>
        <v>54000</v>
      </c>
      <c r="P198" s="20">
        <v>43586</v>
      </c>
      <c r="Q198" s="20">
        <v>43951</v>
      </c>
      <c r="R198" s="24">
        <v>75</v>
      </c>
      <c r="S198" s="25">
        <v>6750</v>
      </c>
      <c r="T198" s="25">
        <v>6750</v>
      </c>
      <c r="U198" s="25">
        <v>6750</v>
      </c>
      <c r="V198" s="25">
        <v>6750</v>
      </c>
      <c r="W198" s="25">
        <v>6750</v>
      </c>
      <c r="X198" s="25">
        <v>6750</v>
      </c>
      <c r="Y198" s="25">
        <v>6750</v>
      </c>
      <c r="Z198" s="25">
        <v>6750</v>
      </c>
      <c r="AA198" s="25">
        <v>6750</v>
      </c>
      <c r="AB198" s="25">
        <v>6750</v>
      </c>
      <c r="AC198" s="25">
        <v>6750</v>
      </c>
      <c r="AD198" s="25">
        <v>6750</v>
      </c>
      <c r="AE198" s="25">
        <v>4500</v>
      </c>
      <c r="AF198" s="25">
        <v>4500</v>
      </c>
      <c r="AG198" s="25">
        <v>4500</v>
      </c>
      <c r="AH198" s="25">
        <v>4500</v>
      </c>
      <c r="AI198" s="25">
        <v>4500</v>
      </c>
      <c r="AJ198" s="25">
        <v>4500</v>
      </c>
      <c r="AK198" s="25">
        <v>4500</v>
      </c>
      <c r="AL198" s="25">
        <v>4500</v>
      </c>
      <c r="AM198" s="25">
        <v>4500</v>
      </c>
      <c r="AN198" s="25">
        <v>4500</v>
      </c>
      <c r="AO198" s="25">
        <v>4500</v>
      </c>
      <c r="AP198" s="25">
        <v>4500</v>
      </c>
      <c r="AR198">
        <f t="shared" si="22"/>
        <v>54000</v>
      </c>
      <c r="AS198" s="47">
        <f t="shared" si="23"/>
        <v>1.6438356164383561</v>
      </c>
    </row>
    <row r="199" spans="1:45" ht="16.5" hidden="1" x14ac:dyDescent="0.15">
      <c r="A199" s="9">
        <v>197</v>
      </c>
      <c r="B199" s="9" t="s">
        <v>34</v>
      </c>
      <c r="C199" s="15" t="s">
        <v>619</v>
      </c>
      <c r="D199" s="15" t="s">
        <v>620</v>
      </c>
      <c r="E199" s="9">
        <v>3017</v>
      </c>
      <c r="F199" s="9" t="s">
        <v>37</v>
      </c>
      <c r="G199" s="9" t="s">
        <v>87</v>
      </c>
      <c r="H199" s="9" t="s">
        <v>46</v>
      </c>
      <c r="I199" s="9" t="s">
        <v>40</v>
      </c>
      <c r="J199" s="9" t="s">
        <v>64</v>
      </c>
      <c r="K199" s="9">
        <v>321.83999999999997</v>
      </c>
      <c r="L199" s="20">
        <v>43525</v>
      </c>
      <c r="M199" s="20">
        <v>45351</v>
      </c>
      <c r="N199" s="20">
        <v>45351</v>
      </c>
      <c r="O199" s="20"/>
      <c r="P199" s="20">
        <v>43525</v>
      </c>
      <c r="Q199" s="20">
        <v>43889</v>
      </c>
      <c r="R199" s="24">
        <v>155</v>
      </c>
      <c r="S199" s="25"/>
      <c r="T199" s="25"/>
      <c r="U199" s="25">
        <v>49885.2</v>
      </c>
      <c r="V199" s="25">
        <v>49885.2</v>
      </c>
      <c r="W199" s="25">
        <v>49885.2</v>
      </c>
      <c r="X199" s="25">
        <v>49885.2</v>
      </c>
      <c r="Y199" s="25">
        <v>49885.2</v>
      </c>
      <c r="Z199" s="25">
        <v>49885.2</v>
      </c>
      <c r="AA199" s="25">
        <v>49885.2</v>
      </c>
      <c r="AB199" s="25">
        <v>49885.2</v>
      </c>
      <c r="AC199" s="25">
        <v>49885.2</v>
      </c>
      <c r="AD199" s="25">
        <v>49885.2</v>
      </c>
      <c r="AE199" s="25">
        <v>0</v>
      </c>
      <c r="AF199" s="25">
        <v>0</v>
      </c>
      <c r="AG199" s="25">
        <v>33256.800000000003</v>
      </c>
      <c r="AH199" s="25">
        <v>33256.800000000003</v>
      </c>
      <c r="AI199" s="25">
        <v>33256.800000000003</v>
      </c>
      <c r="AJ199" s="25">
        <v>49885.2</v>
      </c>
      <c r="AK199" s="25">
        <v>49885.2</v>
      </c>
      <c r="AL199" s="25">
        <v>49885.2</v>
      </c>
      <c r="AM199" s="25">
        <v>49885.2</v>
      </c>
      <c r="AN199" s="25">
        <v>49885.2</v>
      </c>
      <c r="AO199" s="25">
        <v>49885.2</v>
      </c>
      <c r="AP199" s="25">
        <v>49885.2</v>
      </c>
    </row>
    <row r="200" spans="1:45" ht="16.5" hidden="1" x14ac:dyDescent="0.15">
      <c r="A200" s="10">
        <v>198</v>
      </c>
      <c r="B200" s="10" t="s">
        <v>34</v>
      </c>
      <c r="C200" s="28" t="s">
        <v>621</v>
      </c>
      <c r="D200" s="28" t="s">
        <v>622</v>
      </c>
      <c r="E200" s="10" t="s">
        <v>623</v>
      </c>
      <c r="F200" s="10" t="s">
        <v>175</v>
      </c>
      <c r="G200" s="10" t="s">
        <v>115</v>
      </c>
      <c r="H200" s="10" t="s">
        <v>58</v>
      </c>
      <c r="I200" s="10" t="s">
        <v>102</v>
      </c>
      <c r="J200" s="10" t="s">
        <v>53</v>
      </c>
      <c r="K200" s="10">
        <v>2764.58</v>
      </c>
      <c r="L200" s="29">
        <v>43221</v>
      </c>
      <c r="M200" s="29">
        <v>43585</v>
      </c>
      <c r="N200" s="29">
        <v>43585</v>
      </c>
      <c r="O200" s="21">
        <f>R200*K200*8</f>
        <v>0</v>
      </c>
      <c r="P200" s="29">
        <v>43221</v>
      </c>
      <c r="Q200" s="29">
        <v>43585</v>
      </c>
      <c r="R200" s="30"/>
      <c r="S200" s="31">
        <v>21363.74</v>
      </c>
      <c r="T200" s="31">
        <v>2930.99</v>
      </c>
      <c r="U200" s="31">
        <v>11677.36</v>
      </c>
      <c r="V200" s="31">
        <v>4510.82</v>
      </c>
      <c r="W200" s="31">
        <v>18441.95</v>
      </c>
      <c r="X200" s="31"/>
      <c r="Y200" s="31"/>
      <c r="Z200" s="31"/>
      <c r="AA200" s="31"/>
      <c r="AB200" s="31"/>
      <c r="AC200" s="31"/>
      <c r="AD200" s="31"/>
      <c r="AE200" s="31">
        <v>21363.74</v>
      </c>
      <c r="AF200" s="31">
        <v>2930.99</v>
      </c>
      <c r="AG200" s="31">
        <v>11677.36</v>
      </c>
      <c r="AH200" s="31">
        <v>4510.82</v>
      </c>
      <c r="AI200" s="31">
        <v>18441.95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</row>
    <row r="201" spans="1:45" ht="16.5" hidden="1" x14ac:dyDescent="0.15">
      <c r="A201" s="9">
        <v>199</v>
      </c>
      <c r="B201" s="9" t="s">
        <v>34</v>
      </c>
      <c r="C201" s="15" t="s">
        <v>624</v>
      </c>
      <c r="D201" s="15" t="s">
        <v>625</v>
      </c>
      <c r="E201" s="9" t="s">
        <v>626</v>
      </c>
      <c r="F201" s="9" t="s">
        <v>37</v>
      </c>
      <c r="G201" s="9" t="s">
        <v>87</v>
      </c>
      <c r="H201" s="16" t="s">
        <v>132</v>
      </c>
      <c r="I201" s="9" t="s">
        <v>40</v>
      </c>
      <c r="J201" s="9" t="s">
        <v>64</v>
      </c>
      <c r="K201" s="9">
        <v>182.46</v>
      </c>
      <c r="L201" s="20">
        <v>43556</v>
      </c>
      <c r="M201" s="20">
        <v>44651</v>
      </c>
      <c r="N201" s="20">
        <v>44651</v>
      </c>
      <c r="O201" s="20"/>
      <c r="P201" s="20">
        <v>43556</v>
      </c>
      <c r="Q201" s="20">
        <v>43921</v>
      </c>
      <c r="R201" s="24">
        <v>147</v>
      </c>
      <c r="S201" s="25"/>
      <c r="T201" s="25"/>
      <c r="U201" s="25"/>
      <c r="V201" s="25">
        <v>26821.62</v>
      </c>
      <c r="W201" s="25">
        <v>26821.62</v>
      </c>
      <c r="X201" s="25">
        <v>26821.62</v>
      </c>
      <c r="Y201" s="25">
        <v>26821.62</v>
      </c>
      <c r="Z201" s="25">
        <v>26821.62</v>
      </c>
      <c r="AA201" s="25">
        <v>26821.62</v>
      </c>
      <c r="AB201" s="25">
        <v>26821.62</v>
      </c>
      <c r="AC201" s="25">
        <v>26821.62</v>
      </c>
      <c r="AD201" s="25">
        <v>26821.62</v>
      </c>
      <c r="AE201" s="25">
        <v>0</v>
      </c>
      <c r="AF201" s="25">
        <v>0</v>
      </c>
      <c r="AG201" s="25">
        <v>0</v>
      </c>
      <c r="AH201" s="25">
        <v>0</v>
      </c>
      <c r="AI201" s="25">
        <v>26821.62</v>
      </c>
      <c r="AJ201" s="25">
        <v>26821.62</v>
      </c>
      <c r="AK201" s="25">
        <v>26821.62</v>
      </c>
      <c r="AL201" s="25">
        <v>26821.62</v>
      </c>
      <c r="AM201" s="25">
        <v>26821.62</v>
      </c>
      <c r="AN201" s="25">
        <v>26821.62</v>
      </c>
      <c r="AO201" s="25">
        <v>26821.62</v>
      </c>
      <c r="AP201" s="25">
        <v>26821.62</v>
      </c>
    </row>
    <row r="202" spans="1:45" ht="16.5" hidden="1" x14ac:dyDescent="0.15">
      <c r="A202" s="9">
        <v>200</v>
      </c>
      <c r="B202" s="9" t="s">
        <v>34</v>
      </c>
      <c r="C202" s="15" t="s">
        <v>627</v>
      </c>
      <c r="D202" s="15" t="s">
        <v>628</v>
      </c>
      <c r="E202" s="9" t="s">
        <v>629</v>
      </c>
      <c r="F202" s="9" t="s">
        <v>37</v>
      </c>
      <c r="G202" s="9" t="s">
        <v>87</v>
      </c>
      <c r="H202" s="9" t="s">
        <v>39</v>
      </c>
      <c r="I202" s="9" t="s">
        <v>40</v>
      </c>
      <c r="J202" s="9" t="s">
        <v>47</v>
      </c>
      <c r="K202" s="9">
        <v>62.74</v>
      </c>
      <c r="L202" s="20">
        <v>43480</v>
      </c>
      <c r="M202" s="20">
        <v>44575</v>
      </c>
      <c r="N202" s="20">
        <v>44575</v>
      </c>
      <c r="O202" s="20"/>
      <c r="P202" s="20">
        <v>43480</v>
      </c>
      <c r="Q202" s="20">
        <v>43844</v>
      </c>
      <c r="R202" s="24">
        <v>286.23</v>
      </c>
      <c r="S202" s="25">
        <v>8979.0350999999991</v>
      </c>
      <c r="T202" s="25">
        <v>17958.07</v>
      </c>
      <c r="U202" s="25">
        <v>17958.07</v>
      </c>
      <c r="V202" s="25">
        <v>17958.07</v>
      </c>
      <c r="W202" s="25">
        <v>17958.07</v>
      </c>
      <c r="X202" s="25">
        <v>17958.07</v>
      </c>
      <c r="Y202" s="25">
        <v>17958.07</v>
      </c>
      <c r="Z202" s="25">
        <v>17958.07</v>
      </c>
      <c r="AA202" s="25">
        <v>17958.07</v>
      </c>
      <c r="AB202" s="25">
        <v>17958.07</v>
      </c>
      <c r="AC202" s="25">
        <v>17958.07</v>
      </c>
      <c r="AD202" s="25">
        <v>17958.07</v>
      </c>
      <c r="AE202" s="25">
        <v>0</v>
      </c>
      <c r="AF202" s="25">
        <v>17958.07</v>
      </c>
      <c r="AG202" s="25">
        <v>17958.07</v>
      </c>
      <c r="AH202" s="25">
        <v>17958.07</v>
      </c>
      <c r="AI202" s="25">
        <v>17958.07</v>
      </c>
      <c r="AJ202" s="25">
        <v>17958.07</v>
      </c>
      <c r="AK202" s="25">
        <v>17958.07</v>
      </c>
      <c r="AL202" s="25">
        <v>17958.07</v>
      </c>
      <c r="AM202" s="25">
        <v>17958.07</v>
      </c>
      <c r="AN202" s="25">
        <v>17958.07</v>
      </c>
      <c r="AO202" s="25">
        <v>17958.07</v>
      </c>
      <c r="AP202" s="25">
        <v>17958.07</v>
      </c>
    </row>
    <row r="203" spans="1:45" ht="16.5" hidden="1" x14ac:dyDescent="0.15">
      <c r="A203" s="9">
        <v>201</v>
      </c>
      <c r="B203" s="9" t="s">
        <v>34</v>
      </c>
      <c r="C203" s="15" t="s">
        <v>630</v>
      </c>
      <c r="D203" s="15" t="s">
        <v>631</v>
      </c>
      <c r="E203" s="9" t="s">
        <v>632</v>
      </c>
      <c r="F203" s="9" t="s">
        <v>37</v>
      </c>
      <c r="G203" s="9" t="s">
        <v>87</v>
      </c>
      <c r="H203" s="9" t="s">
        <v>122</v>
      </c>
      <c r="I203" s="9" t="s">
        <v>102</v>
      </c>
      <c r="J203" s="9" t="s">
        <v>47</v>
      </c>
      <c r="K203" s="9">
        <v>213.13</v>
      </c>
      <c r="L203" s="20">
        <v>42795</v>
      </c>
      <c r="M203" s="20">
        <v>43799</v>
      </c>
      <c r="N203" s="20">
        <v>43646</v>
      </c>
      <c r="O203" s="21"/>
      <c r="P203" s="20">
        <v>43525</v>
      </c>
      <c r="Q203" s="20">
        <v>43799</v>
      </c>
      <c r="R203" s="24">
        <v>131.66</v>
      </c>
      <c r="S203" s="25">
        <v>26224.949345794401</v>
      </c>
      <c r="T203" s="25">
        <v>26224.949345794401</v>
      </c>
      <c r="U203" s="25">
        <v>28060.695800000001</v>
      </c>
      <c r="V203" s="25">
        <v>28060.695800000001</v>
      </c>
      <c r="W203" s="25">
        <v>28060.695800000001</v>
      </c>
      <c r="X203" s="25">
        <v>28060.695800000001</v>
      </c>
      <c r="Y203" s="25"/>
      <c r="Z203" s="25"/>
      <c r="AA203" s="25"/>
      <c r="AB203" s="25"/>
      <c r="AC203" s="26"/>
      <c r="AD203" s="25"/>
      <c r="AE203" s="25">
        <v>16871.3840791277</v>
      </c>
      <c r="AF203" s="25">
        <v>18094.7502791277</v>
      </c>
      <c r="AG203" s="25">
        <v>19360.695800000001</v>
      </c>
      <c r="AH203" s="25">
        <v>19318.813633333299</v>
      </c>
      <c r="AI203" s="25">
        <v>19318.813633333299</v>
      </c>
      <c r="AJ203" s="25">
        <v>19318.813633333299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</row>
    <row r="204" spans="1:45" ht="16.5" hidden="1" x14ac:dyDescent="0.15">
      <c r="A204" s="9">
        <v>202</v>
      </c>
      <c r="B204" s="16" t="s">
        <v>42</v>
      </c>
      <c r="C204" s="15" t="s">
        <v>633</v>
      </c>
      <c r="D204" s="17" t="s">
        <v>634</v>
      </c>
      <c r="E204" s="9" t="s">
        <v>635</v>
      </c>
      <c r="F204" s="9" t="s">
        <v>37</v>
      </c>
      <c r="G204" s="9" t="s">
        <v>87</v>
      </c>
      <c r="H204" s="9" t="s">
        <v>46</v>
      </c>
      <c r="I204" s="22" t="s">
        <v>102</v>
      </c>
      <c r="J204" s="9" t="s">
        <v>47</v>
      </c>
      <c r="K204" s="9">
        <v>105</v>
      </c>
      <c r="L204" s="20">
        <v>43466</v>
      </c>
      <c r="M204" s="20">
        <v>44561</v>
      </c>
      <c r="N204" s="20">
        <v>43555</v>
      </c>
      <c r="O204" s="20"/>
      <c r="P204" s="20">
        <v>43466</v>
      </c>
      <c r="Q204" s="20">
        <v>43830</v>
      </c>
      <c r="R204" s="24">
        <v>200</v>
      </c>
      <c r="S204" s="25">
        <v>21000</v>
      </c>
      <c r="T204" s="25">
        <v>21000</v>
      </c>
      <c r="U204" s="25">
        <v>21000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>
        <v>21000</v>
      </c>
      <c r="AF204" s="25">
        <v>21000</v>
      </c>
      <c r="AG204" s="25">
        <v>21000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</row>
    <row r="205" spans="1:45" ht="16.5" x14ac:dyDescent="0.15">
      <c r="A205" s="9">
        <v>203</v>
      </c>
      <c r="B205" s="16" t="s">
        <v>42</v>
      </c>
      <c r="C205" s="15" t="s">
        <v>636</v>
      </c>
      <c r="D205" s="15" t="s">
        <v>637</v>
      </c>
      <c r="E205" s="9" t="s">
        <v>638</v>
      </c>
      <c r="F205" s="9" t="s">
        <v>37</v>
      </c>
      <c r="G205" s="9" t="s">
        <v>87</v>
      </c>
      <c r="H205" s="9" t="s">
        <v>122</v>
      </c>
      <c r="I205" s="9" t="s">
        <v>40</v>
      </c>
      <c r="J205" s="9" t="s">
        <v>41</v>
      </c>
      <c r="K205" s="9">
        <v>169.46</v>
      </c>
      <c r="L205" s="20">
        <v>42917</v>
      </c>
      <c r="M205" s="20">
        <v>43982</v>
      </c>
      <c r="N205" s="20">
        <v>43585</v>
      </c>
      <c r="O205" s="21"/>
      <c r="P205" s="20">
        <v>43282</v>
      </c>
      <c r="Q205" s="20">
        <v>43646</v>
      </c>
      <c r="R205" s="24">
        <v>136.5</v>
      </c>
      <c r="S205" s="25">
        <v>23131.29</v>
      </c>
      <c r="T205" s="25">
        <v>23131.29</v>
      </c>
      <c r="U205" s="25">
        <v>23131.29</v>
      </c>
      <c r="V205" s="25">
        <v>23131.29</v>
      </c>
      <c r="W205" s="25"/>
      <c r="X205" s="25"/>
      <c r="Y205" s="25"/>
      <c r="Z205" s="25"/>
      <c r="AA205" s="25"/>
      <c r="AB205" s="25"/>
      <c r="AC205" s="25"/>
      <c r="AD205" s="25"/>
      <c r="AE205" s="25">
        <v>23131.29</v>
      </c>
      <c r="AF205" s="25">
        <v>23131.29</v>
      </c>
      <c r="AG205" s="25">
        <v>23131.29</v>
      </c>
      <c r="AH205" s="25">
        <v>23131.29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R205">
        <f t="shared" ref="AR205:AR207" si="24">AH205*12</f>
        <v>277575.48</v>
      </c>
      <c r="AS205" s="47">
        <f t="shared" ref="AS205:AS207" si="25">AR205/365/K205</f>
        <v>4.4876712328767114</v>
      </c>
    </row>
    <row r="206" spans="1:45" ht="16.5" x14ac:dyDescent="0.15">
      <c r="A206" s="9">
        <v>204</v>
      </c>
      <c r="B206" s="9" t="s">
        <v>34</v>
      </c>
      <c r="C206" s="15" t="s">
        <v>639</v>
      </c>
      <c r="D206" s="15" t="s">
        <v>640</v>
      </c>
      <c r="E206" s="9" t="s">
        <v>641</v>
      </c>
      <c r="F206" s="9" t="s">
        <v>37</v>
      </c>
      <c r="G206" s="9" t="s">
        <v>87</v>
      </c>
      <c r="H206" s="9" t="s">
        <v>122</v>
      </c>
      <c r="I206" s="9" t="s">
        <v>40</v>
      </c>
      <c r="J206" s="9" t="s">
        <v>41</v>
      </c>
      <c r="K206" s="9">
        <v>355.61</v>
      </c>
      <c r="L206" s="20">
        <v>43160</v>
      </c>
      <c r="M206" s="20">
        <v>44773</v>
      </c>
      <c r="N206" s="20">
        <v>44773</v>
      </c>
      <c r="O206" s="21">
        <f>R206*K206*10</f>
        <v>373390.5</v>
      </c>
      <c r="P206" s="20">
        <v>43525</v>
      </c>
      <c r="Q206" s="20">
        <v>43890</v>
      </c>
      <c r="R206" s="24">
        <v>105</v>
      </c>
      <c r="S206" s="25">
        <v>35561</v>
      </c>
      <c r="T206" s="25">
        <v>35561</v>
      </c>
      <c r="U206" s="25">
        <v>37339.050000000003</v>
      </c>
      <c r="V206" s="25">
        <v>37339.050000000003</v>
      </c>
      <c r="W206" s="25">
        <v>37339.050000000003</v>
      </c>
      <c r="X206" s="25">
        <v>37339.050000000003</v>
      </c>
      <c r="Y206" s="25">
        <v>37339.050000000003</v>
      </c>
      <c r="Z206" s="25">
        <v>37339.050000000003</v>
      </c>
      <c r="AA206" s="25">
        <v>37339.050000000003</v>
      </c>
      <c r="AB206" s="25">
        <v>37339.050000000003</v>
      </c>
      <c r="AC206" s="25">
        <v>37339.050000000003</v>
      </c>
      <c r="AD206" s="25">
        <v>37339.050000000003</v>
      </c>
      <c r="AE206" s="25">
        <v>35561</v>
      </c>
      <c r="AF206" s="25">
        <v>35561</v>
      </c>
      <c r="AG206" s="25">
        <v>37339.050000000003</v>
      </c>
      <c r="AH206" s="25">
        <v>37339.050000000003</v>
      </c>
      <c r="AI206" s="25">
        <v>37339.050000000003</v>
      </c>
      <c r="AJ206" s="25">
        <v>37339.050000000003</v>
      </c>
      <c r="AK206" s="25">
        <v>37339.050000000003</v>
      </c>
      <c r="AL206" s="25">
        <v>37339.050000000003</v>
      </c>
      <c r="AM206" s="25">
        <v>37339.050000000003</v>
      </c>
      <c r="AN206" s="25">
        <v>37339.050000000003</v>
      </c>
      <c r="AO206" s="25">
        <v>37339.050000000003</v>
      </c>
      <c r="AP206" s="25">
        <v>37339.050000000003</v>
      </c>
      <c r="AR206">
        <f t="shared" si="24"/>
        <v>448068.60000000003</v>
      </c>
      <c r="AS206" s="47">
        <f t="shared" si="25"/>
        <v>3.452054794520548</v>
      </c>
    </row>
    <row r="207" spans="1:45" ht="16.5" x14ac:dyDescent="0.15">
      <c r="A207" s="9">
        <v>205</v>
      </c>
      <c r="B207" s="9" t="s">
        <v>34</v>
      </c>
      <c r="C207" s="15" t="s">
        <v>642</v>
      </c>
      <c r="D207" s="15" t="s">
        <v>643</v>
      </c>
      <c r="E207" s="9" t="s">
        <v>644</v>
      </c>
      <c r="F207" s="9" t="s">
        <v>37</v>
      </c>
      <c r="G207" s="9" t="s">
        <v>87</v>
      </c>
      <c r="H207" s="9" t="s">
        <v>58</v>
      </c>
      <c r="I207" s="9" t="s">
        <v>40</v>
      </c>
      <c r="J207" s="9" t="s">
        <v>41</v>
      </c>
      <c r="K207" s="9">
        <v>208.33</v>
      </c>
      <c r="L207" s="20">
        <v>43222</v>
      </c>
      <c r="M207" s="20">
        <v>44227</v>
      </c>
      <c r="N207" s="20">
        <v>44227</v>
      </c>
      <c r="O207" s="21">
        <f>R207*K207*8</f>
        <v>374994</v>
      </c>
      <c r="P207" s="20">
        <v>43222</v>
      </c>
      <c r="Q207" s="20">
        <v>43586</v>
      </c>
      <c r="R207" s="24">
        <v>225</v>
      </c>
      <c r="S207" s="25">
        <v>46874.25</v>
      </c>
      <c r="T207" s="25">
        <v>46874.25</v>
      </c>
      <c r="U207" s="25">
        <v>46874.25</v>
      </c>
      <c r="V207" s="25">
        <v>46874.25</v>
      </c>
      <c r="W207" s="25">
        <v>50155.45</v>
      </c>
      <c r="X207" s="25">
        <v>50155.45</v>
      </c>
      <c r="Y207" s="25">
        <v>50155.45</v>
      </c>
      <c r="Z207" s="25">
        <v>50155.45</v>
      </c>
      <c r="AA207" s="25">
        <v>50155.45</v>
      </c>
      <c r="AB207" s="25">
        <v>50155.45</v>
      </c>
      <c r="AC207" s="25">
        <v>50155.45</v>
      </c>
      <c r="AD207" s="25">
        <v>50155.45</v>
      </c>
      <c r="AE207" s="25">
        <v>46874.25</v>
      </c>
      <c r="AF207" s="25">
        <v>46874.25</v>
      </c>
      <c r="AG207" s="25">
        <v>46874.25</v>
      </c>
      <c r="AH207" s="25">
        <v>46874.25</v>
      </c>
      <c r="AI207" s="25">
        <v>50155.45</v>
      </c>
      <c r="AJ207" s="25">
        <v>50155.45</v>
      </c>
      <c r="AK207" s="25">
        <v>50155.45</v>
      </c>
      <c r="AL207" s="25">
        <v>50155.45</v>
      </c>
      <c r="AM207" s="25">
        <v>50155.45</v>
      </c>
      <c r="AN207" s="25">
        <v>50155.45</v>
      </c>
      <c r="AO207" s="25">
        <v>50155.45</v>
      </c>
      <c r="AP207" s="25">
        <v>50155.45</v>
      </c>
      <c r="AR207">
        <f t="shared" si="24"/>
        <v>562491</v>
      </c>
      <c r="AS207" s="47">
        <f t="shared" si="25"/>
        <v>7.397260273972603</v>
      </c>
    </row>
    <row r="208" spans="1:45" ht="16.5" hidden="1" x14ac:dyDescent="0.15">
      <c r="A208" s="9">
        <v>206</v>
      </c>
      <c r="B208" s="9" t="s">
        <v>34</v>
      </c>
      <c r="C208" s="15" t="s">
        <v>645</v>
      </c>
      <c r="D208" s="15" t="s">
        <v>646</v>
      </c>
      <c r="E208" s="9" t="s">
        <v>647</v>
      </c>
      <c r="F208" s="9" t="s">
        <v>37</v>
      </c>
      <c r="G208" s="9" t="s">
        <v>87</v>
      </c>
      <c r="H208" s="9" t="s">
        <v>46</v>
      </c>
      <c r="I208" s="9" t="s">
        <v>102</v>
      </c>
      <c r="J208" s="9" t="s">
        <v>64</v>
      </c>
      <c r="K208" s="9">
        <v>363.9</v>
      </c>
      <c r="L208" s="20">
        <v>42637</v>
      </c>
      <c r="M208" s="20">
        <v>44309</v>
      </c>
      <c r="N208" s="20">
        <v>44309</v>
      </c>
      <c r="O208" s="21"/>
      <c r="P208" s="20">
        <v>43367</v>
      </c>
      <c r="Q208" s="20">
        <v>43731</v>
      </c>
      <c r="R208" s="24">
        <v>143.33000000000001</v>
      </c>
      <c r="S208" s="25">
        <v>52157.79</v>
      </c>
      <c r="T208" s="25">
        <v>52157.79</v>
      </c>
      <c r="U208" s="25">
        <v>52157.79</v>
      </c>
      <c r="V208" s="25">
        <v>52157.79</v>
      </c>
      <c r="W208" s="25">
        <v>52157.79</v>
      </c>
      <c r="X208" s="25">
        <v>52157.79</v>
      </c>
      <c r="Y208" s="25">
        <v>52157.79</v>
      </c>
      <c r="Z208" s="25">
        <v>52157.79</v>
      </c>
      <c r="AA208" s="25">
        <v>52766.59</v>
      </c>
      <c r="AB208" s="25">
        <v>54766.95</v>
      </c>
      <c r="AC208" s="25">
        <v>54766.95</v>
      </c>
      <c r="AD208" s="25">
        <v>54766.95</v>
      </c>
      <c r="AE208" s="25">
        <v>52157.79</v>
      </c>
      <c r="AF208" s="25">
        <v>52157.79</v>
      </c>
      <c r="AG208" s="25">
        <v>52157.79</v>
      </c>
      <c r="AH208" s="25">
        <v>52157.79</v>
      </c>
      <c r="AI208" s="25">
        <v>52157.79</v>
      </c>
      <c r="AJ208" s="25">
        <v>52157.79</v>
      </c>
      <c r="AK208" s="25">
        <v>52157.79</v>
      </c>
      <c r="AL208" s="25">
        <v>52157.79</v>
      </c>
      <c r="AM208" s="25">
        <v>52766.59</v>
      </c>
      <c r="AN208" s="25">
        <v>54766.95</v>
      </c>
      <c r="AO208" s="25">
        <v>54766.95</v>
      </c>
      <c r="AP208" s="25">
        <v>54766.95</v>
      </c>
    </row>
    <row r="209" spans="1:45" ht="16.5" hidden="1" x14ac:dyDescent="0.15">
      <c r="A209" s="9">
        <v>207</v>
      </c>
      <c r="B209" s="9" t="s">
        <v>34</v>
      </c>
      <c r="C209" s="15" t="s">
        <v>648</v>
      </c>
      <c r="D209" s="15" t="s">
        <v>649</v>
      </c>
      <c r="E209" s="9" t="s">
        <v>650</v>
      </c>
      <c r="F209" s="9" t="s">
        <v>37</v>
      </c>
      <c r="G209" s="9" t="s">
        <v>87</v>
      </c>
      <c r="H209" s="9" t="s">
        <v>46</v>
      </c>
      <c r="I209" s="9" t="s">
        <v>40</v>
      </c>
      <c r="J209" s="9" t="s">
        <v>64</v>
      </c>
      <c r="K209" s="9">
        <v>154.30000000000001</v>
      </c>
      <c r="L209" s="20">
        <v>42637</v>
      </c>
      <c r="M209" s="20">
        <v>44309</v>
      </c>
      <c r="N209" s="20">
        <v>44309</v>
      </c>
      <c r="O209" s="21"/>
      <c r="P209" s="20">
        <v>43367</v>
      </c>
      <c r="Q209" s="20">
        <v>43731</v>
      </c>
      <c r="R209" s="24">
        <v>209.47</v>
      </c>
      <c r="S209" s="25">
        <v>32321.22</v>
      </c>
      <c r="T209" s="25">
        <v>32321.22</v>
      </c>
      <c r="U209" s="25">
        <v>32321.22</v>
      </c>
      <c r="V209" s="25">
        <v>32321.22</v>
      </c>
      <c r="W209" s="25">
        <v>32321.22</v>
      </c>
      <c r="X209" s="25">
        <v>32321.22</v>
      </c>
      <c r="Y209" s="25">
        <v>32321.22</v>
      </c>
      <c r="Z209" s="25">
        <v>32321.22</v>
      </c>
      <c r="AA209" s="25">
        <v>32698.18</v>
      </c>
      <c r="AB209" s="25">
        <v>33936.74</v>
      </c>
      <c r="AC209" s="25">
        <v>33936.74</v>
      </c>
      <c r="AD209" s="25">
        <v>33936.74</v>
      </c>
      <c r="AE209" s="25">
        <v>32321.22</v>
      </c>
      <c r="AF209" s="25">
        <v>32321.22</v>
      </c>
      <c r="AG209" s="25">
        <v>32321.22</v>
      </c>
      <c r="AH209" s="25">
        <v>32321.22</v>
      </c>
      <c r="AI209" s="25">
        <v>32321.22</v>
      </c>
      <c r="AJ209" s="25">
        <v>32321.22</v>
      </c>
      <c r="AK209" s="25">
        <v>32321.22</v>
      </c>
      <c r="AL209" s="25">
        <v>32321.22</v>
      </c>
      <c r="AM209" s="25">
        <v>32698.18</v>
      </c>
      <c r="AN209" s="25">
        <v>33936.74</v>
      </c>
      <c r="AO209" s="25">
        <v>33936.74</v>
      </c>
      <c r="AP209" s="25">
        <v>33936.74</v>
      </c>
    </row>
    <row r="210" spans="1:45" ht="16.5" x14ac:dyDescent="0.15">
      <c r="A210" s="9">
        <v>208</v>
      </c>
      <c r="B210" s="9" t="s">
        <v>34</v>
      </c>
      <c r="C210" s="15" t="s">
        <v>651</v>
      </c>
      <c r="D210" s="15" t="s">
        <v>652</v>
      </c>
      <c r="E210" s="9" t="s">
        <v>653</v>
      </c>
      <c r="F210" s="9" t="s">
        <v>37</v>
      </c>
      <c r="G210" s="9" t="s">
        <v>87</v>
      </c>
      <c r="H210" s="9" t="s">
        <v>122</v>
      </c>
      <c r="I210" s="9" t="s">
        <v>40</v>
      </c>
      <c r="J210" s="9" t="s">
        <v>41</v>
      </c>
      <c r="K210" s="9">
        <v>182.1</v>
      </c>
      <c r="L210" s="20">
        <v>43040</v>
      </c>
      <c r="M210" s="20">
        <v>44135</v>
      </c>
      <c r="N210" s="20">
        <v>44135</v>
      </c>
      <c r="O210" s="21"/>
      <c r="P210" s="20">
        <v>43405</v>
      </c>
      <c r="Q210" s="20">
        <v>43769</v>
      </c>
      <c r="R210" s="24">
        <v>178.5</v>
      </c>
      <c r="S210" s="25">
        <v>32504.85</v>
      </c>
      <c r="T210" s="25">
        <v>32504.85</v>
      </c>
      <c r="U210" s="25">
        <v>32504.85</v>
      </c>
      <c r="V210" s="25">
        <v>32504.85</v>
      </c>
      <c r="W210" s="25">
        <v>32504.85</v>
      </c>
      <c r="X210" s="25">
        <v>32504.85</v>
      </c>
      <c r="Y210" s="25">
        <v>32504.85</v>
      </c>
      <c r="Z210" s="25">
        <v>32504.85</v>
      </c>
      <c r="AA210" s="25">
        <v>32504.85</v>
      </c>
      <c r="AB210" s="25">
        <v>32504.85</v>
      </c>
      <c r="AC210" s="25">
        <v>34131</v>
      </c>
      <c r="AD210" s="25">
        <v>34131</v>
      </c>
      <c r="AE210" s="25">
        <v>32504.85</v>
      </c>
      <c r="AF210" s="25">
        <v>32504.85</v>
      </c>
      <c r="AG210" s="25">
        <v>32504.85</v>
      </c>
      <c r="AH210" s="25">
        <v>32504.85</v>
      </c>
      <c r="AI210" s="25">
        <v>32504.85</v>
      </c>
      <c r="AJ210" s="25">
        <v>32504.85</v>
      </c>
      <c r="AK210" s="25">
        <v>32504.85</v>
      </c>
      <c r="AL210" s="25">
        <v>32504.85</v>
      </c>
      <c r="AM210" s="25">
        <v>32504.85</v>
      </c>
      <c r="AN210" s="25">
        <v>32504.85</v>
      </c>
      <c r="AO210" s="25">
        <v>34131</v>
      </c>
      <c r="AP210" s="25">
        <v>34131</v>
      </c>
      <c r="AR210">
        <f>AH210*12</f>
        <v>390058.19999999995</v>
      </c>
      <c r="AS210" s="47">
        <f>AR210/365/K210</f>
        <v>5.8684931506849303</v>
      </c>
    </row>
    <row r="211" spans="1:45" ht="16.5" hidden="1" x14ac:dyDescent="0.15">
      <c r="A211" s="9">
        <v>209</v>
      </c>
      <c r="B211" s="9" t="s">
        <v>34</v>
      </c>
      <c r="C211" s="15" t="s">
        <v>654</v>
      </c>
      <c r="D211" s="15" t="s">
        <v>655</v>
      </c>
      <c r="E211" s="9" t="s">
        <v>656</v>
      </c>
      <c r="F211" s="9" t="s">
        <v>37</v>
      </c>
      <c r="G211" s="9" t="s">
        <v>87</v>
      </c>
      <c r="H211" s="9" t="s">
        <v>46</v>
      </c>
      <c r="I211" s="9" t="s">
        <v>102</v>
      </c>
      <c r="J211" s="9" t="s">
        <v>64</v>
      </c>
      <c r="K211" s="9">
        <v>313.94</v>
      </c>
      <c r="L211" s="20">
        <v>42795</v>
      </c>
      <c r="M211" s="20">
        <v>44309</v>
      </c>
      <c r="N211" s="20">
        <v>44309</v>
      </c>
      <c r="O211" s="21"/>
      <c r="P211" s="20">
        <v>43367</v>
      </c>
      <c r="Q211" s="20">
        <v>43731</v>
      </c>
      <c r="R211" s="24">
        <v>154.35</v>
      </c>
      <c r="S211" s="25">
        <v>48456.639999999999</v>
      </c>
      <c r="T211" s="25">
        <v>48456.639999999999</v>
      </c>
      <c r="U211" s="25">
        <v>48456.639999999999</v>
      </c>
      <c r="V211" s="25">
        <v>48456.639999999999</v>
      </c>
      <c r="W211" s="25">
        <v>48456.639999999999</v>
      </c>
      <c r="X211" s="25">
        <v>48456.639999999999</v>
      </c>
      <c r="Y211" s="25">
        <v>48456.639999999999</v>
      </c>
      <c r="Z211" s="25">
        <v>48456.639999999999</v>
      </c>
      <c r="AA211" s="25">
        <v>49022.15</v>
      </c>
      <c r="AB211" s="25">
        <v>50880.26</v>
      </c>
      <c r="AC211" s="25">
        <v>50880.26</v>
      </c>
      <c r="AD211" s="25">
        <v>50880.26</v>
      </c>
      <c r="AE211" s="25">
        <v>48456.639999999999</v>
      </c>
      <c r="AF211" s="25">
        <v>48456.639999999999</v>
      </c>
      <c r="AG211" s="25">
        <v>48456.639999999999</v>
      </c>
      <c r="AH211" s="25">
        <v>48456.639999999999</v>
      </c>
      <c r="AI211" s="25">
        <v>48456.639999999999</v>
      </c>
      <c r="AJ211" s="25">
        <v>48456.639999999999</v>
      </c>
      <c r="AK211" s="25">
        <v>48456.639999999999</v>
      </c>
      <c r="AL211" s="25">
        <v>48456.639999999999</v>
      </c>
      <c r="AM211" s="25">
        <v>49022.15</v>
      </c>
      <c r="AN211" s="25">
        <v>50880.26</v>
      </c>
      <c r="AO211" s="25">
        <v>50880.26</v>
      </c>
      <c r="AP211" s="25">
        <v>50880.26</v>
      </c>
    </row>
    <row r="212" spans="1:45" ht="16.5" hidden="1" x14ac:dyDescent="0.15">
      <c r="A212" s="9">
        <v>210</v>
      </c>
      <c r="B212" s="9" t="s">
        <v>34</v>
      </c>
      <c r="C212" s="15" t="s">
        <v>657</v>
      </c>
      <c r="D212" s="15" t="s">
        <v>658</v>
      </c>
      <c r="E212" s="9" t="s">
        <v>659</v>
      </c>
      <c r="F212" s="9" t="s">
        <v>37</v>
      </c>
      <c r="G212" s="9" t="s">
        <v>115</v>
      </c>
      <c r="H212" s="9" t="s">
        <v>46</v>
      </c>
      <c r="I212" s="9" t="s">
        <v>102</v>
      </c>
      <c r="J212" s="9" t="s">
        <v>53</v>
      </c>
      <c r="K212" s="9">
        <v>290.75</v>
      </c>
      <c r="L212" s="20">
        <v>42627</v>
      </c>
      <c r="M212" s="20">
        <v>46278</v>
      </c>
      <c r="N212" s="20">
        <v>46278</v>
      </c>
      <c r="O212" s="21"/>
      <c r="P212" s="20"/>
      <c r="Q212" s="20"/>
      <c r="R212" s="24"/>
      <c r="S212" s="25">
        <v>20488.88</v>
      </c>
      <c r="T212" s="25">
        <v>20639.259999999998</v>
      </c>
      <c r="U212" s="25">
        <v>21487.1</v>
      </c>
      <c r="V212" s="25">
        <v>21293.07</v>
      </c>
      <c r="W212" s="25">
        <v>23989.65</v>
      </c>
      <c r="X212" s="25"/>
      <c r="Y212" s="25"/>
      <c r="Z212" s="25"/>
      <c r="AA212" s="25"/>
      <c r="AB212" s="25"/>
      <c r="AC212" s="25"/>
      <c r="AD212" s="25"/>
      <c r="AE212" s="25">
        <v>20488.88</v>
      </c>
      <c r="AF212" s="25">
        <v>20639.259999999998</v>
      </c>
      <c r="AG212" s="25">
        <v>21487.1</v>
      </c>
      <c r="AH212" s="25">
        <v>21293.07</v>
      </c>
      <c r="AI212" s="25">
        <v>23989.65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</row>
    <row r="213" spans="1:45" ht="16.5" x14ac:dyDescent="0.15">
      <c r="A213" s="9">
        <v>211</v>
      </c>
      <c r="B213" s="9" t="s">
        <v>34</v>
      </c>
      <c r="C213" s="15" t="s">
        <v>660</v>
      </c>
      <c r="D213" s="15" t="s">
        <v>661</v>
      </c>
      <c r="E213" s="9" t="s">
        <v>662</v>
      </c>
      <c r="F213" s="9" t="s">
        <v>537</v>
      </c>
      <c r="G213" s="9" t="s">
        <v>87</v>
      </c>
      <c r="H213" s="9" t="s">
        <v>122</v>
      </c>
      <c r="I213" s="9" t="s">
        <v>102</v>
      </c>
      <c r="J213" s="9" t="s">
        <v>41</v>
      </c>
      <c r="K213" s="9">
        <v>2444.67</v>
      </c>
      <c r="L213" s="20">
        <v>43497</v>
      </c>
      <c r="M213" s="20">
        <v>46288</v>
      </c>
      <c r="N213" s="20">
        <v>46288</v>
      </c>
      <c r="O213" s="20"/>
      <c r="P213" s="20">
        <v>43497</v>
      </c>
      <c r="Q213" s="20">
        <v>43861</v>
      </c>
      <c r="R213" s="24">
        <v>41.2</v>
      </c>
      <c r="S213" s="25"/>
      <c r="T213" s="25">
        <v>100720.4</v>
      </c>
      <c r="U213" s="25">
        <v>100720.4</v>
      </c>
      <c r="V213" s="25">
        <v>100720.4</v>
      </c>
      <c r="W213" s="25">
        <v>100720.4</v>
      </c>
      <c r="X213" s="25">
        <v>100720.4</v>
      </c>
      <c r="Y213" s="25">
        <v>100720.4</v>
      </c>
      <c r="Z213" s="25">
        <v>100720.4</v>
      </c>
      <c r="AA213" s="25">
        <v>100720.4</v>
      </c>
      <c r="AB213" s="25">
        <v>100720.4</v>
      </c>
      <c r="AC213" s="25">
        <v>100720.4</v>
      </c>
      <c r="AD213" s="25">
        <v>100720.4</v>
      </c>
      <c r="AE213" s="25">
        <v>0</v>
      </c>
      <c r="AF213" s="25">
        <v>100720.4</v>
      </c>
      <c r="AG213" s="25">
        <v>100720.4</v>
      </c>
      <c r="AH213" s="25">
        <v>100720.4</v>
      </c>
      <c r="AI213" s="25">
        <v>100720.4</v>
      </c>
      <c r="AJ213" s="25">
        <v>100720.4</v>
      </c>
      <c r="AK213" s="25">
        <v>100720.4</v>
      </c>
      <c r="AL213" s="25">
        <v>100720.4</v>
      </c>
      <c r="AM213" s="25">
        <v>100720.4</v>
      </c>
      <c r="AN213" s="25">
        <v>100720.4</v>
      </c>
      <c r="AO213" s="25">
        <v>100720.4</v>
      </c>
      <c r="AP213" s="25">
        <v>100720.4</v>
      </c>
      <c r="AR213">
        <f>AH213*12</f>
        <v>1208644.7999999998</v>
      </c>
      <c r="AS213" s="47">
        <f>AR213/365/K213</f>
        <v>1.3545204941519124</v>
      </c>
    </row>
    <row r="214" spans="1:45" ht="16.5" hidden="1" x14ac:dyDescent="0.15">
      <c r="A214" s="9">
        <v>212</v>
      </c>
      <c r="B214" s="9" t="s">
        <v>34</v>
      </c>
      <c r="C214" s="15" t="s">
        <v>663</v>
      </c>
      <c r="D214" s="15" t="s">
        <v>664</v>
      </c>
      <c r="E214" s="9" t="s">
        <v>665</v>
      </c>
      <c r="F214" s="9" t="s">
        <v>37</v>
      </c>
      <c r="G214" s="9" t="s">
        <v>115</v>
      </c>
      <c r="H214" s="9" t="s">
        <v>46</v>
      </c>
      <c r="I214" s="9" t="s">
        <v>102</v>
      </c>
      <c r="J214" s="9" t="s">
        <v>53</v>
      </c>
      <c r="K214" s="9">
        <v>439.82</v>
      </c>
      <c r="L214" s="20">
        <v>42637</v>
      </c>
      <c r="M214" s="20">
        <v>46288</v>
      </c>
      <c r="N214" s="20">
        <v>46288</v>
      </c>
      <c r="O214" s="21"/>
      <c r="P214" s="20"/>
      <c r="Q214" s="20"/>
      <c r="R214" s="24"/>
      <c r="S214" s="25">
        <v>37399.71</v>
      </c>
      <c r="T214" s="25">
        <v>46584.3</v>
      </c>
      <c r="U214" s="25">
        <v>38213.629999999997</v>
      </c>
      <c r="V214" s="25">
        <v>40012.78</v>
      </c>
      <c r="W214" s="25">
        <v>43827.15</v>
      </c>
      <c r="X214" s="25"/>
      <c r="Y214" s="25"/>
      <c r="Z214" s="25"/>
      <c r="AA214" s="25"/>
      <c r="AB214" s="25"/>
      <c r="AC214" s="25"/>
      <c r="AD214" s="25"/>
      <c r="AE214" s="25">
        <v>37399.71</v>
      </c>
      <c r="AF214" s="25">
        <v>46584.3</v>
      </c>
      <c r="AG214" s="25">
        <v>38213.629999999997</v>
      </c>
      <c r="AH214" s="25">
        <v>40012.78</v>
      </c>
      <c r="AI214" s="25">
        <v>43827.15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</row>
    <row r="215" spans="1:45" ht="16.5" hidden="1" x14ac:dyDescent="0.15">
      <c r="A215" s="9">
        <v>213</v>
      </c>
      <c r="B215" s="9" t="s">
        <v>34</v>
      </c>
      <c r="C215" s="17" t="s">
        <v>666</v>
      </c>
      <c r="D215" s="15" t="s">
        <v>667</v>
      </c>
      <c r="E215" s="9" t="s">
        <v>668</v>
      </c>
      <c r="F215" s="9" t="s">
        <v>175</v>
      </c>
      <c r="G215" s="9" t="s">
        <v>101</v>
      </c>
      <c r="H215" s="9" t="s">
        <v>39</v>
      </c>
      <c r="I215" s="9" t="s">
        <v>102</v>
      </c>
      <c r="J215" s="9" t="s">
        <v>53</v>
      </c>
      <c r="K215" s="9">
        <v>2231.64</v>
      </c>
      <c r="L215" s="20">
        <v>42637</v>
      </c>
      <c r="M215" s="20">
        <v>44827</v>
      </c>
      <c r="N215" s="20">
        <v>44827</v>
      </c>
      <c r="O215" s="21"/>
      <c r="P215" s="20">
        <v>43367</v>
      </c>
      <c r="Q215" s="20">
        <v>43731</v>
      </c>
      <c r="R215" s="24">
        <v>83.2</v>
      </c>
      <c r="S215" s="25">
        <v>185672.45</v>
      </c>
      <c r="T215" s="25">
        <v>185672.45</v>
      </c>
      <c r="U215" s="25">
        <v>185672.45</v>
      </c>
      <c r="V215" s="25">
        <v>185672.45</v>
      </c>
      <c r="W215" s="25">
        <v>185672.45</v>
      </c>
      <c r="X215" s="25">
        <v>185672.45</v>
      </c>
      <c r="Y215" s="25">
        <v>185672.45</v>
      </c>
      <c r="Z215" s="25">
        <v>185672.45</v>
      </c>
      <c r="AA215" s="25">
        <v>187406.43</v>
      </c>
      <c r="AB215" s="25">
        <v>193103.81</v>
      </c>
      <c r="AC215" s="25">
        <v>193103.81</v>
      </c>
      <c r="AD215" s="25">
        <v>193103.81</v>
      </c>
      <c r="AE215" s="25">
        <v>185672.45</v>
      </c>
      <c r="AF215" s="25">
        <v>185672.45</v>
      </c>
      <c r="AG215" s="25">
        <v>185672.45</v>
      </c>
      <c r="AH215" s="25">
        <v>185672.45</v>
      </c>
      <c r="AI215" s="25">
        <v>185672.45</v>
      </c>
      <c r="AJ215" s="25">
        <v>185672.45</v>
      </c>
      <c r="AK215" s="25">
        <v>185672.45</v>
      </c>
      <c r="AL215" s="25">
        <v>185672.45</v>
      </c>
      <c r="AM215" s="25">
        <v>187406.43</v>
      </c>
      <c r="AN215" s="25">
        <v>193103.81</v>
      </c>
      <c r="AO215" s="25">
        <v>193103.81</v>
      </c>
      <c r="AP215" s="25">
        <v>193103.81</v>
      </c>
    </row>
    <row r="216" spans="1:45" ht="16.5" hidden="1" x14ac:dyDescent="0.15">
      <c r="A216" s="9">
        <v>214</v>
      </c>
      <c r="B216" s="9" t="s">
        <v>34</v>
      </c>
      <c r="C216" s="15" t="s">
        <v>669</v>
      </c>
      <c r="D216" s="15" t="s">
        <v>670</v>
      </c>
      <c r="E216" s="9" t="s">
        <v>671</v>
      </c>
      <c r="F216" s="9" t="s">
        <v>37</v>
      </c>
      <c r="G216" s="9" t="s">
        <v>115</v>
      </c>
      <c r="H216" s="9" t="s">
        <v>46</v>
      </c>
      <c r="I216" s="9" t="s">
        <v>102</v>
      </c>
      <c r="J216" s="9" t="s">
        <v>53</v>
      </c>
      <c r="K216" s="9">
        <v>417.74</v>
      </c>
      <c r="L216" s="20">
        <v>42637</v>
      </c>
      <c r="M216" s="20">
        <v>46288</v>
      </c>
      <c r="N216" s="20">
        <v>46288</v>
      </c>
      <c r="O216" s="21"/>
      <c r="P216" s="20"/>
      <c r="Q216" s="20"/>
      <c r="R216" s="24"/>
      <c r="S216" s="25">
        <v>33730.82</v>
      </c>
      <c r="T216" s="25">
        <v>37480.36</v>
      </c>
      <c r="U216" s="25">
        <v>32260.32</v>
      </c>
      <c r="V216" s="25">
        <v>31448.560000000001</v>
      </c>
      <c r="W216" s="25">
        <v>38064.71</v>
      </c>
      <c r="X216" s="25"/>
      <c r="Y216" s="25"/>
      <c r="Z216" s="25"/>
      <c r="AA216" s="25"/>
      <c r="AB216" s="25"/>
      <c r="AC216" s="25"/>
      <c r="AD216" s="25"/>
      <c r="AE216" s="25">
        <v>33730.82</v>
      </c>
      <c r="AF216" s="25">
        <v>37480.36</v>
      </c>
      <c r="AG216" s="25">
        <v>32260.32</v>
      </c>
      <c r="AH216" s="25">
        <v>31448.560000000001</v>
      </c>
      <c r="AI216" s="25">
        <v>38064.71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</row>
    <row r="217" spans="1:45" ht="16.5" hidden="1" x14ac:dyDescent="0.15">
      <c r="A217" s="9">
        <v>215</v>
      </c>
      <c r="B217" s="9" t="s">
        <v>34</v>
      </c>
      <c r="C217" s="15" t="s">
        <v>672</v>
      </c>
      <c r="D217" s="15" t="s">
        <v>673</v>
      </c>
      <c r="E217" s="9" t="s">
        <v>674</v>
      </c>
      <c r="F217" s="9" t="s">
        <v>37</v>
      </c>
      <c r="G217" s="9" t="s">
        <v>87</v>
      </c>
      <c r="H217" s="9" t="s">
        <v>39</v>
      </c>
      <c r="I217" s="9" t="s">
        <v>102</v>
      </c>
      <c r="J217" s="9" t="s">
        <v>53</v>
      </c>
      <c r="K217" s="9">
        <v>367.08</v>
      </c>
      <c r="L217" s="20">
        <v>42637</v>
      </c>
      <c r="M217" s="20">
        <v>44462</v>
      </c>
      <c r="N217" s="20">
        <v>44462</v>
      </c>
      <c r="O217" s="21"/>
      <c r="P217" s="20">
        <v>43367</v>
      </c>
      <c r="Q217" s="20">
        <v>43731</v>
      </c>
      <c r="R217" s="24">
        <v>220.5</v>
      </c>
      <c r="S217" s="25">
        <v>80941.14</v>
      </c>
      <c r="T217" s="25">
        <v>80941.14</v>
      </c>
      <c r="U217" s="25">
        <v>80941.14</v>
      </c>
      <c r="V217" s="25">
        <v>80941.14</v>
      </c>
      <c r="W217" s="25">
        <v>80941.14</v>
      </c>
      <c r="X217" s="25">
        <v>80941.14</v>
      </c>
      <c r="Y217" s="25">
        <v>80941.14</v>
      </c>
      <c r="Z217" s="25">
        <v>80941.14</v>
      </c>
      <c r="AA217" s="25">
        <v>81885.88</v>
      </c>
      <c r="AB217" s="25">
        <v>84990.03</v>
      </c>
      <c r="AC217" s="25">
        <v>84990.03</v>
      </c>
      <c r="AD217" s="25">
        <v>84990.03</v>
      </c>
      <c r="AE217" s="25">
        <v>80941.14</v>
      </c>
      <c r="AF217" s="25">
        <v>80941.14</v>
      </c>
      <c r="AG217" s="25">
        <v>80941.14</v>
      </c>
      <c r="AH217" s="25">
        <v>80941.14</v>
      </c>
      <c r="AI217" s="25">
        <v>80941.14</v>
      </c>
      <c r="AJ217" s="25">
        <v>80941.14</v>
      </c>
      <c r="AK217" s="25">
        <v>80941.14</v>
      </c>
      <c r="AL217" s="25">
        <v>80941.14</v>
      </c>
      <c r="AM217" s="25">
        <v>81885.88</v>
      </c>
      <c r="AN217" s="25">
        <v>84990.03</v>
      </c>
      <c r="AO217" s="25">
        <v>84990.03</v>
      </c>
      <c r="AP217" s="25">
        <v>84990.03</v>
      </c>
    </row>
    <row r="218" spans="1:45" ht="16.5" x14ac:dyDescent="0.15">
      <c r="A218" s="9">
        <v>216</v>
      </c>
      <c r="B218" s="9" t="s">
        <v>42</v>
      </c>
      <c r="C218" s="15" t="s">
        <v>675</v>
      </c>
      <c r="D218" s="15" t="s">
        <v>676</v>
      </c>
      <c r="E218" s="9" t="s">
        <v>677</v>
      </c>
      <c r="F218" s="9" t="s">
        <v>37</v>
      </c>
      <c r="G218" s="9" t="s">
        <v>87</v>
      </c>
      <c r="H218" s="9" t="s">
        <v>39</v>
      </c>
      <c r="I218" s="9" t="s">
        <v>40</v>
      </c>
      <c r="J218" s="9" t="s">
        <v>41</v>
      </c>
      <c r="K218" s="9">
        <v>180.14</v>
      </c>
      <c r="L218" s="20">
        <v>42637</v>
      </c>
      <c r="M218" s="20">
        <v>43639</v>
      </c>
      <c r="N218" s="20">
        <v>43639</v>
      </c>
      <c r="O218" s="21"/>
      <c r="P218" s="20">
        <v>43367</v>
      </c>
      <c r="Q218" s="20">
        <v>43639</v>
      </c>
      <c r="R218" s="24">
        <v>246.15</v>
      </c>
      <c r="S218" s="25">
        <v>44341.46</v>
      </c>
      <c r="T218" s="25">
        <v>44341.46</v>
      </c>
      <c r="U218" s="25">
        <v>44341.46</v>
      </c>
      <c r="V218" s="25">
        <v>44341.46</v>
      </c>
      <c r="W218" s="25">
        <v>44341.46</v>
      </c>
      <c r="X218" s="25">
        <v>33995.120000000003</v>
      </c>
      <c r="Y218" s="25"/>
      <c r="Z218" s="25"/>
      <c r="AA218" s="25"/>
      <c r="AB218" s="25"/>
      <c r="AC218" s="25"/>
      <c r="AD218" s="25"/>
      <c r="AE218" s="25">
        <v>44341.46</v>
      </c>
      <c r="AF218" s="25">
        <v>44341.46</v>
      </c>
      <c r="AG218" s="25">
        <v>44341.46</v>
      </c>
      <c r="AH218" s="25">
        <v>44341.46</v>
      </c>
      <c r="AI218" s="25">
        <v>44341.46</v>
      </c>
      <c r="AJ218" s="25">
        <v>33995.120000000003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R218">
        <f>AH218*12</f>
        <v>532097.52</v>
      </c>
      <c r="AS218" s="47">
        <f>AR218/365/K218</f>
        <v>8.0926025572195748</v>
      </c>
    </row>
    <row r="219" spans="1:45" ht="16.5" hidden="1" x14ac:dyDescent="0.15">
      <c r="A219" s="9">
        <v>217</v>
      </c>
      <c r="B219" s="9" t="s">
        <v>34</v>
      </c>
      <c r="C219" s="15" t="s">
        <v>678</v>
      </c>
      <c r="D219" s="15" t="s">
        <v>679</v>
      </c>
      <c r="E219" s="9" t="s">
        <v>680</v>
      </c>
      <c r="F219" s="9" t="s">
        <v>37</v>
      </c>
      <c r="G219" s="9" t="s">
        <v>87</v>
      </c>
      <c r="H219" s="9" t="s">
        <v>46</v>
      </c>
      <c r="I219" s="9" t="s">
        <v>102</v>
      </c>
      <c r="J219" s="9" t="s">
        <v>64</v>
      </c>
      <c r="K219" s="9">
        <v>406.8</v>
      </c>
      <c r="L219" s="20">
        <v>42637</v>
      </c>
      <c r="M219" s="20">
        <v>44309</v>
      </c>
      <c r="N219" s="20">
        <v>44309</v>
      </c>
      <c r="O219" s="21"/>
      <c r="P219" s="20">
        <v>43367</v>
      </c>
      <c r="Q219" s="20">
        <v>43731</v>
      </c>
      <c r="R219" s="24">
        <v>126.79</v>
      </c>
      <c r="S219" s="25">
        <v>51578.17</v>
      </c>
      <c r="T219" s="25">
        <v>51578.17</v>
      </c>
      <c r="U219" s="25">
        <v>51578.17</v>
      </c>
      <c r="V219" s="25">
        <v>51578.17</v>
      </c>
      <c r="W219" s="25">
        <v>51578.17</v>
      </c>
      <c r="X219" s="25">
        <v>51578.17</v>
      </c>
      <c r="Y219" s="25">
        <v>51578.17</v>
      </c>
      <c r="Z219" s="25">
        <v>51578.17</v>
      </c>
      <c r="AA219" s="25">
        <v>52179.96</v>
      </c>
      <c r="AB219" s="25">
        <v>54157.279999999999</v>
      </c>
      <c r="AC219" s="25">
        <v>54157.279999999999</v>
      </c>
      <c r="AD219" s="25">
        <v>54157.279999999999</v>
      </c>
      <c r="AE219" s="25">
        <v>51578.17</v>
      </c>
      <c r="AF219" s="25">
        <v>51578.17</v>
      </c>
      <c r="AG219" s="25">
        <v>51578.17</v>
      </c>
      <c r="AH219" s="25">
        <v>51578.17</v>
      </c>
      <c r="AI219" s="25">
        <v>51578.17</v>
      </c>
      <c r="AJ219" s="25">
        <v>51578.17</v>
      </c>
      <c r="AK219" s="25">
        <v>51578.17</v>
      </c>
      <c r="AL219" s="25">
        <v>51578.17</v>
      </c>
      <c r="AM219" s="25">
        <v>52179.96</v>
      </c>
      <c r="AN219" s="25">
        <v>54157.279999999999</v>
      </c>
      <c r="AO219" s="25">
        <v>54157.279999999999</v>
      </c>
      <c r="AP219" s="25">
        <v>54157.279999999999</v>
      </c>
    </row>
    <row r="220" spans="1:45" ht="16.5" hidden="1" x14ac:dyDescent="0.15">
      <c r="A220" s="9">
        <v>218</v>
      </c>
      <c r="B220" s="16" t="s">
        <v>42</v>
      </c>
      <c r="C220" s="15" t="s">
        <v>681</v>
      </c>
      <c r="D220" s="15" t="s">
        <v>682</v>
      </c>
      <c r="E220" s="9" t="s">
        <v>683</v>
      </c>
      <c r="F220" s="9" t="s">
        <v>37</v>
      </c>
      <c r="G220" s="9" t="s">
        <v>87</v>
      </c>
      <c r="H220" s="9" t="s">
        <v>58</v>
      </c>
      <c r="I220" s="9" t="s">
        <v>40</v>
      </c>
      <c r="J220" s="9" t="s">
        <v>53</v>
      </c>
      <c r="K220" s="9">
        <v>198.68</v>
      </c>
      <c r="L220" s="20">
        <v>42637</v>
      </c>
      <c r="M220" s="20">
        <v>43639</v>
      </c>
      <c r="N220" s="20">
        <v>43600</v>
      </c>
      <c r="O220" s="21"/>
      <c r="P220" s="20">
        <v>43367</v>
      </c>
      <c r="Q220" s="20">
        <v>43639</v>
      </c>
      <c r="R220" s="24">
        <v>274.77999999999997</v>
      </c>
      <c r="S220" s="25">
        <v>54593.29</v>
      </c>
      <c r="T220" s="25">
        <v>54593.29</v>
      </c>
      <c r="U220" s="25">
        <v>54593.29</v>
      </c>
      <c r="V220" s="25">
        <v>54593.29</v>
      </c>
      <c r="W220" s="25">
        <v>25476.87</v>
      </c>
      <c r="X220" s="25"/>
      <c r="Y220" s="25"/>
      <c r="Z220" s="25"/>
      <c r="AA220" s="25"/>
      <c r="AB220" s="25"/>
      <c r="AC220" s="25"/>
      <c r="AD220" s="25"/>
      <c r="AE220" s="25">
        <v>54593.29</v>
      </c>
      <c r="AF220" s="25">
        <v>54593.29</v>
      </c>
      <c r="AG220" s="25">
        <v>54593.29</v>
      </c>
      <c r="AH220" s="25">
        <v>54593.29</v>
      </c>
      <c r="AI220" s="25">
        <v>25476.87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</row>
    <row r="221" spans="1:45" ht="16.5" hidden="1" x14ac:dyDescent="0.15">
      <c r="A221" s="9">
        <v>219</v>
      </c>
      <c r="B221" s="9" t="s">
        <v>34</v>
      </c>
      <c r="C221" s="15" t="s">
        <v>684</v>
      </c>
      <c r="D221" s="15" t="s">
        <v>685</v>
      </c>
      <c r="E221" s="9" t="s">
        <v>686</v>
      </c>
      <c r="F221" s="9" t="s">
        <v>537</v>
      </c>
      <c r="G221" s="9" t="s">
        <v>359</v>
      </c>
      <c r="H221" s="9" t="s">
        <v>179</v>
      </c>
      <c r="I221" s="9" t="s">
        <v>102</v>
      </c>
      <c r="J221" s="9" t="s">
        <v>41</v>
      </c>
      <c r="K221" s="9">
        <v>3966.68</v>
      </c>
      <c r="L221" s="20">
        <v>42637</v>
      </c>
      <c r="M221" s="20">
        <v>44462</v>
      </c>
      <c r="N221" s="20">
        <v>44462</v>
      </c>
      <c r="O221" s="21"/>
      <c r="P221" s="20">
        <v>43367</v>
      </c>
      <c r="Q221" s="20">
        <v>43731</v>
      </c>
      <c r="R221" s="24">
        <v>51.5</v>
      </c>
      <c r="S221" s="25">
        <v>204284.02</v>
      </c>
      <c r="T221" s="25">
        <v>204284.02</v>
      </c>
      <c r="U221" s="25">
        <v>204284.02</v>
      </c>
      <c r="V221" s="25">
        <v>204284.02</v>
      </c>
      <c r="W221" s="25">
        <v>204284.02</v>
      </c>
      <c r="X221" s="25">
        <v>204284.02</v>
      </c>
      <c r="Y221" s="25">
        <v>204284.02</v>
      </c>
      <c r="Z221" s="25">
        <v>204284.02</v>
      </c>
      <c r="AA221" s="25">
        <v>205718.63593333299</v>
      </c>
      <c r="AB221" s="25">
        <v>210432.37</v>
      </c>
      <c r="AC221" s="25">
        <v>210432.37</v>
      </c>
      <c r="AD221" s="25">
        <v>210432.37</v>
      </c>
      <c r="AE221" s="25">
        <v>204284.02</v>
      </c>
      <c r="AF221" s="25">
        <v>204284.02</v>
      </c>
      <c r="AG221" s="25">
        <v>204284.02</v>
      </c>
      <c r="AH221" s="25">
        <v>204284.02</v>
      </c>
      <c r="AI221" s="25">
        <v>204284.02</v>
      </c>
      <c r="AJ221" s="25">
        <v>204284.02</v>
      </c>
      <c r="AK221" s="25">
        <v>204284.02</v>
      </c>
      <c r="AL221" s="25">
        <v>204284.02</v>
      </c>
      <c r="AM221" s="25">
        <v>205718.63593333299</v>
      </c>
      <c r="AN221" s="25">
        <v>210432.37</v>
      </c>
      <c r="AO221" s="25">
        <v>210432.37</v>
      </c>
      <c r="AP221" s="25">
        <v>210432.37</v>
      </c>
    </row>
    <row r="222" spans="1:45" ht="16.5" hidden="1" x14ac:dyDescent="0.15">
      <c r="A222" s="9">
        <v>220</v>
      </c>
      <c r="B222" s="9" t="s">
        <v>34</v>
      </c>
      <c r="C222" s="15" t="s">
        <v>687</v>
      </c>
      <c r="D222" s="15" t="s">
        <v>688</v>
      </c>
      <c r="E222" s="9" t="s">
        <v>689</v>
      </c>
      <c r="F222" s="9" t="s">
        <v>537</v>
      </c>
      <c r="G222" s="9" t="s">
        <v>115</v>
      </c>
      <c r="H222" s="9" t="s">
        <v>122</v>
      </c>
      <c r="I222" s="9" t="s">
        <v>102</v>
      </c>
      <c r="J222" s="9" t="s">
        <v>64</v>
      </c>
      <c r="K222" s="9">
        <v>10325.129999999999</v>
      </c>
      <c r="L222" s="20">
        <v>42637</v>
      </c>
      <c r="M222" s="20">
        <v>49941</v>
      </c>
      <c r="N222" s="20">
        <v>49941</v>
      </c>
      <c r="O222" s="21"/>
      <c r="P222" s="20"/>
      <c r="Q222" s="20"/>
      <c r="R222" s="24"/>
      <c r="S222" s="25">
        <v>70017.31</v>
      </c>
      <c r="T222" s="25">
        <v>200776.28</v>
      </c>
      <c r="U222" s="25">
        <v>68477.14</v>
      </c>
      <c r="V222" s="25">
        <v>94998.34</v>
      </c>
      <c r="W222" s="25">
        <v>64642.080000000002</v>
      </c>
      <c r="X222" s="25"/>
      <c r="Y222" s="25"/>
      <c r="Z222" s="25"/>
      <c r="AA222" s="25"/>
      <c r="AB222" s="25"/>
      <c r="AC222" s="25"/>
      <c r="AD222" s="25"/>
      <c r="AE222" s="25">
        <v>70017.31</v>
      </c>
      <c r="AF222" s="25">
        <v>200776.28</v>
      </c>
      <c r="AG222" s="25">
        <v>68477.14</v>
      </c>
      <c r="AH222" s="25">
        <v>94998.34</v>
      </c>
      <c r="AI222" s="25">
        <v>64642.080000000002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</row>
    <row r="223" spans="1:45" ht="16.5" x14ac:dyDescent="0.15">
      <c r="A223" s="9">
        <v>221</v>
      </c>
      <c r="B223" s="16" t="s">
        <v>42</v>
      </c>
      <c r="C223" s="15" t="s">
        <v>690</v>
      </c>
      <c r="D223" s="15" t="s">
        <v>691</v>
      </c>
      <c r="E223" s="9" t="s">
        <v>692</v>
      </c>
      <c r="F223" s="9" t="s">
        <v>37</v>
      </c>
      <c r="G223" s="9" t="s">
        <v>87</v>
      </c>
      <c r="H223" s="9" t="s">
        <v>39</v>
      </c>
      <c r="I223" s="9" t="s">
        <v>40</v>
      </c>
      <c r="J223" s="9" t="s">
        <v>41</v>
      </c>
      <c r="K223" s="9">
        <v>211.58</v>
      </c>
      <c r="L223" s="20">
        <v>42637</v>
      </c>
      <c r="M223" s="20">
        <v>43639</v>
      </c>
      <c r="N223" s="20">
        <v>43585</v>
      </c>
      <c r="O223" s="21"/>
      <c r="P223" s="20">
        <v>43367</v>
      </c>
      <c r="Q223" s="20">
        <v>43639</v>
      </c>
      <c r="R223" s="24">
        <v>246.15</v>
      </c>
      <c r="S223" s="25">
        <v>52080.42</v>
      </c>
      <c r="T223" s="25">
        <v>52080.42</v>
      </c>
      <c r="U223" s="25">
        <v>52080.42</v>
      </c>
      <c r="V223" s="25">
        <v>52080.42</v>
      </c>
      <c r="W223" s="25"/>
      <c r="X223" s="25"/>
      <c r="Y223" s="25"/>
      <c r="Z223" s="25"/>
      <c r="AA223" s="25"/>
      <c r="AB223" s="25"/>
      <c r="AC223" s="25"/>
      <c r="AD223" s="25"/>
      <c r="AE223" s="25">
        <v>52080.42</v>
      </c>
      <c r="AF223" s="25">
        <v>52080.42</v>
      </c>
      <c r="AG223" s="25">
        <v>52080.42</v>
      </c>
      <c r="AH223" s="25">
        <v>52080.42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R223">
        <f>AH223*12</f>
        <v>624965.04</v>
      </c>
      <c r="AS223" s="47">
        <f>AR223/365/K223</f>
        <v>8.0926032058860464</v>
      </c>
    </row>
    <row r="224" spans="1:45" ht="16.5" hidden="1" x14ac:dyDescent="0.15">
      <c r="A224" s="9">
        <v>222</v>
      </c>
      <c r="B224" s="9" t="s">
        <v>34</v>
      </c>
      <c r="C224" s="15" t="s">
        <v>693</v>
      </c>
      <c r="D224" s="15" t="s">
        <v>694</v>
      </c>
      <c r="E224" s="9" t="s">
        <v>695</v>
      </c>
      <c r="F224" s="9" t="s">
        <v>37</v>
      </c>
      <c r="G224" s="9" t="s">
        <v>87</v>
      </c>
      <c r="H224" s="9" t="s">
        <v>46</v>
      </c>
      <c r="I224" s="9" t="s">
        <v>40</v>
      </c>
      <c r="J224" s="9" t="s">
        <v>64</v>
      </c>
      <c r="K224" s="9">
        <v>885.03</v>
      </c>
      <c r="L224" s="20">
        <v>42637</v>
      </c>
      <c r="M224" s="20">
        <v>44309</v>
      </c>
      <c r="N224" s="20">
        <v>44309</v>
      </c>
      <c r="O224" s="21"/>
      <c r="P224" s="20">
        <v>43367</v>
      </c>
      <c r="Q224" s="20">
        <v>43731</v>
      </c>
      <c r="R224" s="24">
        <v>99.224997999999999</v>
      </c>
      <c r="S224" s="25">
        <v>87817.1</v>
      </c>
      <c r="T224" s="25">
        <v>87817.1</v>
      </c>
      <c r="U224" s="25">
        <v>87817.1</v>
      </c>
      <c r="V224" s="25">
        <v>87817.1</v>
      </c>
      <c r="W224" s="25">
        <v>87817.1</v>
      </c>
      <c r="X224" s="25">
        <v>87817.1</v>
      </c>
      <c r="Y224" s="25">
        <v>87817.1</v>
      </c>
      <c r="Z224" s="25">
        <v>87817.1</v>
      </c>
      <c r="AA224" s="25">
        <v>88842.41</v>
      </c>
      <c r="AB224" s="25">
        <v>92211.28</v>
      </c>
      <c r="AC224" s="25">
        <v>92211.28</v>
      </c>
      <c r="AD224" s="25">
        <v>92211.28</v>
      </c>
      <c r="AE224" s="25">
        <v>87817.1</v>
      </c>
      <c r="AF224" s="25">
        <v>87817.1</v>
      </c>
      <c r="AG224" s="25">
        <v>87817.1</v>
      </c>
      <c r="AH224" s="25">
        <v>73180.916670010003</v>
      </c>
      <c r="AI224" s="25">
        <v>73180.916670010003</v>
      </c>
      <c r="AJ224" s="25">
        <v>73180.916670010003</v>
      </c>
      <c r="AK224" s="25">
        <v>73180.178849999997</v>
      </c>
      <c r="AL224" s="25">
        <v>73180.178849999997</v>
      </c>
      <c r="AM224" s="25">
        <v>88842.41</v>
      </c>
      <c r="AN224" s="25">
        <v>92211.28</v>
      </c>
      <c r="AO224" s="25">
        <v>92211.28</v>
      </c>
      <c r="AP224" s="25">
        <v>92211.28</v>
      </c>
    </row>
    <row r="225" spans="1:45" ht="16.5" hidden="1" x14ac:dyDescent="0.15">
      <c r="A225" s="9">
        <v>223</v>
      </c>
      <c r="B225" s="16" t="s">
        <v>42</v>
      </c>
      <c r="C225" s="15" t="s">
        <v>696</v>
      </c>
      <c r="D225" s="15" t="s">
        <v>697</v>
      </c>
      <c r="E225" s="9" t="s">
        <v>698</v>
      </c>
      <c r="F225" s="9" t="s">
        <v>37</v>
      </c>
      <c r="G225" s="9" t="s">
        <v>87</v>
      </c>
      <c r="H225" s="9" t="s">
        <v>46</v>
      </c>
      <c r="I225" s="9" t="s">
        <v>102</v>
      </c>
      <c r="J225" s="9" t="s">
        <v>64</v>
      </c>
      <c r="K225" s="9">
        <v>241.91</v>
      </c>
      <c r="L225" s="20">
        <v>42637</v>
      </c>
      <c r="M225" s="20">
        <v>44309</v>
      </c>
      <c r="N225" s="20">
        <v>43555</v>
      </c>
      <c r="O225" s="21"/>
      <c r="P225" s="20">
        <v>43367</v>
      </c>
      <c r="Q225" s="20">
        <v>43731</v>
      </c>
      <c r="R225" s="24">
        <v>198.45</v>
      </c>
      <c r="S225" s="25">
        <v>48007.040000000001</v>
      </c>
      <c r="T225" s="25">
        <v>48007.040000000001</v>
      </c>
      <c r="U225" s="25">
        <v>48007.040000000001</v>
      </c>
      <c r="V225" s="25"/>
      <c r="W225" s="25"/>
      <c r="X225" s="25"/>
      <c r="Y225" s="25"/>
      <c r="Z225" s="25"/>
      <c r="AA225" s="25"/>
      <c r="AB225" s="25"/>
      <c r="AC225" s="25"/>
      <c r="AD225" s="25"/>
      <c r="AE225" s="25">
        <v>48007.040000000001</v>
      </c>
      <c r="AF225" s="25">
        <v>48007.040000000001</v>
      </c>
      <c r="AG225" s="25">
        <v>48007.040000000001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</row>
    <row r="226" spans="1:45" ht="16.5" hidden="1" x14ac:dyDescent="0.15">
      <c r="A226" s="9">
        <v>224</v>
      </c>
      <c r="B226" s="9" t="s">
        <v>42</v>
      </c>
      <c r="C226" s="15" t="s">
        <v>699</v>
      </c>
      <c r="D226" s="15" t="s">
        <v>700</v>
      </c>
      <c r="E226" s="9" t="s">
        <v>701</v>
      </c>
      <c r="F226" s="9" t="s">
        <v>37</v>
      </c>
      <c r="G226" s="9" t="s">
        <v>87</v>
      </c>
      <c r="H226" s="9" t="s">
        <v>46</v>
      </c>
      <c r="I226" s="9" t="s">
        <v>40</v>
      </c>
      <c r="J226" s="9" t="s">
        <v>47</v>
      </c>
      <c r="K226" s="9">
        <v>111.55</v>
      </c>
      <c r="L226" s="20">
        <v>42637</v>
      </c>
      <c r="M226" s="20">
        <v>43639</v>
      </c>
      <c r="N226" s="20">
        <v>43639</v>
      </c>
      <c r="O226" s="21"/>
      <c r="P226" s="20">
        <v>43367</v>
      </c>
      <c r="Q226" s="20">
        <v>43639</v>
      </c>
      <c r="R226" s="24">
        <v>242.55</v>
      </c>
      <c r="S226" s="25">
        <v>27056.45</v>
      </c>
      <c r="T226" s="25">
        <v>27056.45</v>
      </c>
      <c r="U226" s="25">
        <v>27056.45</v>
      </c>
      <c r="V226" s="25">
        <v>27056.45</v>
      </c>
      <c r="W226" s="25">
        <v>27056.45</v>
      </c>
      <c r="X226" s="25">
        <v>20743.28</v>
      </c>
      <c r="Y226" s="25"/>
      <c r="Z226" s="25"/>
      <c r="AA226" s="25"/>
      <c r="AB226" s="25"/>
      <c r="AC226" s="25"/>
      <c r="AD226" s="25"/>
      <c r="AE226" s="25">
        <v>27056.45</v>
      </c>
      <c r="AF226" s="25">
        <v>27056.45</v>
      </c>
      <c r="AG226" s="25">
        <v>27056.45</v>
      </c>
      <c r="AH226" s="25">
        <v>27056.45</v>
      </c>
      <c r="AI226" s="25">
        <v>27056.45</v>
      </c>
      <c r="AJ226" s="25">
        <v>20743.28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</row>
    <row r="227" spans="1:45" ht="16.5" hidden="1" x14ac:dyDescent="0.15">
      <c r="A227" s="9">
        <v>225</v>
      </c>
      <c r="B227" s="9" t="s">
        <v>42</v>
      </c>
      <c r="C227" s="15" t="s">
        <v>702</v>
      </c>
      <c r="D227" s="17" t="s">
        <v>703</v>
      </c>
      <c r="E227" s="9" t="s">
        <v>704</v>
      </c>
      <c r="F227" s="9" t="s">
        <v>37</v>
      </c>
      <c r="G227" s="9" t="s">
        <v>87</v>
      </c>
      <c r="H227" s="9" t="s">
        <v>39</v>
      </c>
      <c r="I227" s="9" t="s">
        <v>40</v>
      </c>
      <c r="J227" s="9" t="s">
        <v>47</v>
      </c>
      <c r="K227" s="9">
        <v>101.85</v>
      </c>
      <c r="L227" s="20">
        <v>42637</v>
      </c>
      <c r="M227" s="20">
        <v>43639</v>
      </c>
      <c r="N227" s="20">
        <v>43639</v>
      </c>
      <c r="O227" s="21"/>
      <c r="P227" s="20">
        <v>43367</v>
      </c>
      <c r="Q227" s="20">
        <v>43639</v>
      </c>
      <c r="R227" s="24">
        <v>251.88</v>
      </c>
      <c r="S227" s="25">
        <v>25653.98</v>
      </c>
      <c r="T227" s="25">
        <v>25653.98</v>
      </c>
      <c r="U227" s="25">
        <v>25653.98</v>
      </c>
      <c r="V227" s="25">
        <v>25653.98</v>
      </c>
      <c r="W227" s="25">
        <v>25653.98</v>
      </c>
      <c r="X227" s="25">
        <v>19668.05</v>
      </c>
      <c r="Y227" s="25"/>
      <c r="Z227" s="25"/>
      <c r="AA227" s="25"/>
      <c r="AB227" s="25"/>
      <c r="AC227" s="25"/>
      <c r="AD227" s="25"/>
      <c r="AE227" s="25">
        <v>25653.98</v>
      </c>
      <c r="AF227" s="25">
        <v>25653.98</v>
      </c>
      <c r="AG227" s="25">
        <v>25653.98</v>
      </c>
      <c r="AH227" s="25">
        <v>25653.98</v>
      </c>
      <c r="AI227" s="25">
        <v>25653.98</v>
      </c>
      <c r="AJ227" s="25">
        <v>19668.05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</row>
    <row r="228" spans="1:45" ht="16.5" x14ac:dyDescent="0.15">
      <c r="A228" s="9">
        <v>226</v>
      </c>
      <c r="B228" s="9" t="s">
        <v>42</v>
      </c>
      <c r="C228" s="15" t="s">
        <v>705</v>
      </c>
      <c r="D228" s="15" t="s">
        <v>706</v>
      </c>
      <c r="E228" s="9" t="s">
        <v>707</v>
      </c>
      <c r="F228" s="9" t="s">
        <v>37</v>
      </c>
      <c r="G228" s="9" t="s">
        <v>87</v>
      </c>
      <c r="H228" s="9" t="s">
        <v>179</v>
      </c>
      <c r="I228" s="9" t="s">
        <v>40</v>
      </c>
      <c r="J228" s="9" t="s">
        <v>41</v>
      </c>
      <c r="K228" s="9">
        <v>444.12</v>
      </c>
      <c r="L228" s="20">
        <v>42637</v>
      </c>
      <c r="M228" s="20">
        <v>43639</v>
      </c>
      <c r="N228" s="20">
        <v>43639</v>
      </c>
      <c r="O228" s="21"/>
      <c r="P228" s="20">
        <v>43367</v>
      </c>
      <c r="Q228" s="20">
        <v>43639</v>
      </c>
      <c r="R228" s="24">
        <v>97.32</v>
      </c>
      <c r="S228" s="25">
        <v>43221.760000000002</v>
      </c>
      <c r="T228" s="25">
        <v>43221.760000000002</v>
      </c>
      <c r="U228" s="25">
        <v>43221.760000000002</v>
      </c>
      <c r="V228" s="25">
        <v>43221.760000000002</v>
      </c>
      <c r="W228" s="25">
        <v>43221.760000000002</v>
      </c>
      <c r="X228" s="25">
        <v>33136.68</v>
      </c>
      <c r="Y228" s="25"/>
      <c r="Z228" s="25"/>
      <c r="AA228" s="25"/>
      <c r="AB228" s="25"/>
      <c r="AC228" s="25"/>
      <c r="AD228" s="25"/>
      <c r="AE228" s="25">
        <v>43221.760000000002</v>
      </c>
      <c r="AF228" s="25">
        <v>43221.760000000002</v>
      </c>
      <c r="AG228" s="25">
        <v>43221.760000000002</v>
      </c>
      <c r="AH228" s="25">
        <v>43221.760000000002</v>
      </c>
      <c r="AI228" s="25">
        <v>43221.760000000002</v>
      </c>
      <c r="AJ228" s="25">
        <v>33136.68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  <c r="AR228">
        <f t="shared" ref="AR228:AR229" si="26">AH228*12</f>
        <v>518661.12</v>
      </c>
      <c r="AS228" s="47">
        <f t="shared" ref="AS228:AS229" si="27">AR228/365/K228</f>
        <v>3.1995617622782442</v>
      </c>
    </row>
    <row r="229" spans="1:45" ht="16.5" x14ac:dyDescent="0.15">
      <c r="A229" s="9">
        <v>227</v>
      </c>
      <c r="B229" s="9" t="s">
        <v>34</v>
      </c>
      <c r="C229" s="15" t="s">
        <v>708</v>
      </c>
      <c r="D229" s="15" t="s">
        <v>709</v>
      </c>
      <c r="E229" s="9" t="s">
        <v>710</v>
      </c>
      <c r="F229" s="9" t="s">
        <v>37</v>
      </c>
      <c r="G229" s="9" t="s">
        <v>87</v>
      </c>
      <c r="H229" s="9" t="s">
        <v>179</v>
      </c>
      <c r="I229" s="9" t="s">
        <v>40</v>
      </c>
      <c r="J229" s="9" t="s">
        <v>41</v>
      </c>
      <c r="K229" s="9">
        <v>476.66</v>
      </c>
      <c r="L229" s="20">
        <v>42637</v>
      </c>
      <c r="M229" s="20">
        <v>44309</v>
      </c>
      <c r="N229" s="20">
        <v>44309</v>
      </c>
      <c r="O229" s="21"/>
      <c r="P229" s="20">
        <v>43367</v>
      </c>
      <c r="Q229" s="20">
        <v>43731</v>
      </c>
      <c r="R229" s="24">
        <v>85.87</v>
      </c>
      <c r="S229" s="25">
        <v>40930.79</v>
      </c>
      <c r="T229" s="25">
        <v>40930.79</v>
      </c>
      <c r="U229" s="25">
        <v>40930.79</v>
      </c>
      <c r="V229" s="25">
        <v>40930.79</v>
      </c>
      <c r="W229" s="25">
        <v>40930.79</v>
      </c>
      <c r="X229" s="25">
        <v>40930.79</v>
      </c>
      <c r="Y229" s="25">
        <v>40930.79</v>
      </c>
      <c r="Z229" s="25">
        <v>40930.79</v>
      </c>
      <c r="AA229" s="25">
        <v>41599.230000000003</v>
      </c>
      <c r="AB229" s="25">
        <v>43795.519999999997</v>
      </c>
      <c r="AC229" s="25">
        <v>43795.519999999997</v>
      </c>
      <c r="AD229" s="25">
        <v>43795.519999999997</v>
      </c>
      <c r="AE229" s="25">
        <v>40930.79</v>
      </c>
      <c r="AF229" s="25">
        <v>40930.79</v>
      </c>
      <c r="AG229" s="25">
        <v>40930.79</v>
      </c>
      <c r="AH229" s="25">
        <v>40930.79</v>
      </c>
      <c r="AI229" s="25">
        <v>40930.79</v>
      </c>
      <c r="AJ229" s="25">
        <v>40930.79</v>
      </c>
      <c r="AK229" s="25">
        <v>40930.79</v>
      </c>
      <c r="AL229" s="25">
        <v>40930.79</v>
      </c>
      <c r="AM229" s="25">
        <v>41599.230000000003</v>
      </c>
      <c r="AN229" s="25">
        <v>43795.519999999997</v>
      </c>
      <c r="AO229" s="25">
        <v>43795.519999999997</v>
      </c>
      <c r="AP229" s="25">
        <v>43795.519999999997</v>
      </c>
      <c r="AR229">
        <f t="shared" si="26"/>
        <v>491169.48</v>
      </c>
      <c r="AS229" s="47">
        <f t="shared" si="27"/>
        <v>2.8231229979842616</v>
      </c>
    </row>
    <row r="230" spans="1:45" ht="16.5" hidden="1" x14ac:dyDescent="0.15">
      <c r="A230" s="9">
        <v>228</v>
      </c>
      <c r="B230" s="9" t="s">
        <v>34</v>
      </c>
      <c r="C230" s="15" t="s">
        <v>711</v>
      </c>
      <c r="D230" s="15" t="s">
        <v>712</v>
      </c>
      <c r="E230" s="9" t="s">
        <v>713</v>
      </c>
      <c r="F230" s="9" t="s">
        <v>37</v>
      </c>
      <c r="G230" s="9" t="s">
        <v>87</v>
      </c>
      <c r="H230" s="9" t="s">
        <v>46</v>
      </c>
      <c r="I230" s="9" t="s">
        <v>40</v>
      </c>
      <c r="J230" s="9" t="s">
        <v>64</v>
      </c>
      <c r="K230" s="9">
        <v>358.9</v>
      </c>
      <c r="L230" s="20">
        <v>42637</v>
      </c>
      <c r="M230" s="20">
        <v>44309</v>
      </c>
      <c r="N230" s="20">
        <v>44309</v>
      </c>
      <c r="O230" s="21"/>
      <c r="P230" s="20">
        <v>43367</v>
      </c>
      <c r="Q230" s="20">
        <v>43731</v>
      </c>
      <c r="R230" s="24">
        <v>165.38</v>
      </c>
      <c r="S230" s="25">
        <v>59354.879999999997</v>
      </c>
      <c r="T230" s="25">
        <v>59354.879999999997</v>
      </c>
      <c r="U230" s="25">
        <v>59354.879999999997</v>
      </c>
      <c r="V230" s="25">
        <v>59354.879999999997</v>
      </c>
      <c r="W230" s="25">
        <v>59354.879999999997</v>
      </c>
      <c r="X230" s="25">
        <v>59354.879999999997</v>
      </c>
      <c r="Y230" s="25">
        <v>59354.879999999997</v>
      </c>
      <c r="Z230" s="25">
        <v>59354.879999999997</v>
      </c>
      <c r="AA230" s="25">
        <v>60047.44</v>
      </c>
      <c r="AB230" s="25">
        <v>62322.99</v>
      </c>
      <c r="AC230" s="25">
        <v>62322.99</v>
      </c>
      <c r="AD230" s="25">
        <v>62322.99</v>
      </c>
      <c r="AE230" s="25">
        <v>59354.879999999997</v>
      </c>
      <c r="AF230" s="25">
        <v>59354.879999999997</v>
      </c>
      <c r="AG230" s="25">
        <v>59354.879999999997</v>
      </c>
      <c r="AH230" s="25">
        <v>59354.879999999997</v>
      </c>
      <c r="AI230" s="25">
        <v>59354.879999999997</v>
      </c>
      <c r="AJ230" s="25">
        <v>59354.879999999997</v>
      </c>
      <c r="AK230" s="25">
        <v>49462.399666666701</v>
      </c>
      <c r="AL230" s="25">
        <v>49462.399666666701</v>
      </c>
      <c r="AM230" s="25">
        <v>50154.959666666698</v>
      </c>
      <c r="AN230" s="25">
        <v>62322.99</v>
      </c>
      <c r="AO230" s="25">
        <v>62322.99</v>
      </c>
      <c r="AP230" s="25">
        <v>62322.99</v>
      </c>
    </row>
    <row r="231" spans="1:45" ht="16.5" hidden="1" x14ac:dyDescent="0.15">
      <c r="A231" s="9">
        <v>229</v>
      </c>
      <c r="B231" s="9" t="s">
        <v>34</v>
      </c>
      <c r="C231" s="15" t="s">
        <v>714</v>
      </c>
      <c r="D231" s="15" t="s">
        <v>715</v>
      </c>
      <c r="E231" s="9" t="s">
        <v>716</v>
      </c>
      <c r="F231" s="9" t="s">
        <v>37</v>
      </c>
      <c r="G231" s="9" t="s">
        <v>87</v>
      </c>
      <c r="H231" s="9" t="s">
        <v>46</v>
      </c>
      <c r="I231" s="9" t="s">
        <v>102</v>
      </c>
      <c r="J231" s="9" t="s">
        <v>64</v>
      </c>
      <c r="K231" s="9">
        <v>415.75</v>
      </c>
      <c r="L231" s="20">
        <v>42637</v>
      </c>
      <c r="M231" s="20">
        <v>44309</v>
      </c>
      <c r="N231" s="20">
        <v>44309</v>
      </c>
      <c r="O231" s="21"/>
      <c r="P231" s="20">
        <v>43367</v>
      </c>
      <c r="Q231" s="20">
        <v>43731</v>
      </c>
      <c r="R231" s="24">
        <v>148.84</v>
      </c>
      <c r="S231" s="25">
        <v>61880.23</v>
      </c>
      <c r="T231" s="25">
        <v>61880.23</v>
      </c>
      <c r="U231" s="25">
        <v>61880.23</v>
      </c>
      <c r="V231" s="25">
        <v>61880.23</v>
      </c>
      <c r="W231" s="25">
        <v>61880.23</v>
      </c>
      <c r="X231" s="25">
        <v>61880.23</v>
      </c>
      <c r="Y231" s="25">
        <v>61880.23</v>
      </c>
      <c r="Z231" s="25">
        <v>61880.23</v>
      </c>
      <c r="AA231" s="25">
        <v>62601.97</v>
      </c>
      <c r="AB231" s="25">
        <v>64973.41</v>
      </c>
      <c r="AC231" s="25">
        <v>64973.41</v>
      </c>
      <c r="AD231" s="25">
        <v>64973.41</v>
      </c>
      <c r="AE231" s="25">
        <v>61880.23</v>
      </c>
      <c r="AF231" s="25">
        <v>61880.23</v>
      </c>
      <c r="AG231" s="25">
        <v>61880.23</v>
      </c>
      <c r="AH231" s="25">
        <v>51566.858333333301</v>
      </c>
      <c r="AI231" s="25">
        <v>51566.858333333301</v>
      </c>
      <c r="AJ231" s="25">
        <v>51566.858333333301</v>
      </c>
      <c r="AK231" s="25">
        <v>61880.23</v>
      </c>
      <c r="AL231" s="25">
        <v>61880.23</v>
      </c>
      <c r="AM231" s="25">
        <v>62601.97</v>
      </c>
      <c r="AN231" s="25">
        <v>64973.41</v>
      </c>
      <c r="AO231" s="25">
        <v>64973.41</v>
      </c>
      <c r="AP231" s="25">
        <v>64973.41</v>
      </c>
    </row>
    <row r="232" spans="1:45" ht="16.5" hidden="1" x14ac:dyDescent="0.15">
      <c r="A232" s="9">
        <v>230</v>
      </c>
      <c r="B232" s="16" t="s">
        <v>42</v>
      </c>
      <c r="C232" s="15" t="s">
        <v>717</v>
      </c>
      <c r="D232" s="15" t="s">
        <v>718</v>
      </c>
      <c r="E232" s="9" t="s">
        <v>719</v>
      </c>
      <c r="F232" s="9" t="s">
        <v>37</v>
      </c>
      <c r="G232" s="9" t="s">
        <v>87</v>
      </c>
      <c r="H232" s="9" t="s">
        <v>46</v>
      </c>
      <c r="I232" s="9" t="s">
        <v>40</v>
      </c>
      <c r="J232" s="9" t="s">
        <v>64</v>
      </c>
      <c r="K232" s="9">
        <v>336.35</v>
      </c>
      <c r="L232" s="20">
        <v>42963</v>
      </c>
      <c r="M232" s="20">
        <v>44309</v>
      </c>
      <c r="N232" s="20">
        <v>43616</v>
      </c>
      <c r="O232" s="21"/>
      <c r="P232" s="20">
        <v>43367</v>
      </c>
      <c r="Q232" s="20">
        <v>43731</v>
      </c>
      <c r="R232" s="24">
        <v>165.38</v>
      </c>
      <c r="S232" s="25">
        <v>55625.56</v>
      </c>
      <c r="T232" s="25">
        <v>55625.56</v>
      </c>
      <c r="U232" s="25">
        <v>55625.56</v>
      </c>
      <c r="V232" s="25">
        <v>55625.56</v>
      </c>
      <c r="W232" s="25">
        <v>55625.56</v>
      </c>
      <c r="X232" s="25"/>
      <c r="Y232" s="25"/>
      <c r="Z232" s="25"/>
      <c r="AA232" s="25"/>
      <c r="AB232" s="25"/>
      <c r="AC232" s="25"/>
      <c r="AD232" s="25"/>
      <c r="AE232" s="25">
        <v>55625.56</v>
      </c>
      <c r="AF232" s="25">
        <v>55625.56</v>
      </c>
      <c r="AG232" s="25">
        <v>55625.56</v>
      </c>
      <c r="AH232" s="25">
        <v>55625.56</v>
      </c>
      <c r="AI232" s="25">
        <v>55625.56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</row>
    <row r="233" spans="1:45" ht="16.5" hidden="1" x14ac:dyDescent="0.15">
      <c r="A233" s="9">
        <v>231</v>
      </c>
      <c r="B233" s="9" t="s">
        <v>34</v>
      </c>
      <c r="C233" s="15" t="s">
        <v>720</v>
      </c>
      <c r="D233" s="15" t="s">
        <v>721</v>
      </c>
      <c r="E233" s="9" t="s">
        <v>722</v>
      </c>
      <c r="F233" s="9" t="s">
        <v>37</v>
      </c>
      <c r="G233" s="9" t="s">
        <v>87</v>
      </c>
      <c r="H233" s="9" t="s">
        <v>46</v>
      </c>
      <c r="I233" s="22" t="s">
        <v>102</v>
      </c>
      <c r="J233" s="9" t="s">
        <v>47</v>
      </c>
      <c r="K233" s="9">
        <v>58.16</v>
      </c>
      <c r="L233" s="20">
        <v>43466</v>
      </c>
      <c r="M233" s="20">
        <v>44196</v>
      </c>
      <c r="N233" s="20">
        <v>44196</v>
      </c>
      <c r="O233" s="20"/>
      <c r="P233" s="20">
        <v>43466</v>
      </c>
      <c r="Q233" s="20">
        <v>43830</v>
      </c>
      <c r="R233" s="24">
        <v>290</v>
      </c>
      <c r="S233" s="25">
        <v>16866.400000000001</v>
      </c>
      <c r="T233" s="25">
        <v>16866.400000000001</v>
      </c>
      <c r="U233" s="25">
        <v>16866.400000000001</v>
      </c>
      <c r="V233" s="25">
        <v>16866.400000000001</v>
      </c>
      <c r="W233" s="25">
        <v>16866.400000000001</v>
      </c>
      <c r="X233" s="25">
        <v>16866.400000000001</v>
      </c>
      <c r="Y233" s="25">
        <v>16866.400000000001</v>
      </c>
      <c r="Z233" s="25">
        <v>16866.400000000001</v>
      </c>
      <c r="AA233" s="25">
        <v>16866.400000000001</v>
      </c>
      <c r="AB233" s="25">
        <v>16866.400000000001</v>
      </c>
      <c r="AC233" s="25">
        <v>16866.400000000001</v>
      </c>
      <c r="AD233" s="25">
        <v>16866.400000000001</v>
      </c>
      <c r="AE233" s="25">
        <v>16866.400000000001</v>
      </c>
      <c r="AF233" s="25">
        <v>16866.400000000001</v>
      </c>
      <c r="AG233" s="25">
        <v>16866.400000000001</v>
      </c>
      <c r="AH233" s="25">
        <v>16866.400000000001</v>
      </c>
      <c r="AI233" s="25">
        <v>16866.400000000001</v>
      </c>
      <c r="AJ233" s="25">
        <v>16866.400000000001</v>
      </c>
      <c r="AK233" s="25">
        <v>16866.400000000001</v>
      </c>
      <c r="AL233" s="25">
        <v>16866.400000000001</v>
      </c>
      <c r="AM233" s="25">
        <v>16866.400000000001</v>
      </c>
      <c r="AN233" s="25">
        <v>16866.400000000001</v>
      </c>
      <c r="AO233" s="25">
        <v>16866.400000000001</v>
      </c>
      <c r="AP233" s="25">
        <v>16866.400000000001</v>
      </c>
    </row>
    <row r="234" spans="1:45" ht="16.5" x14ac:dyDescent="0.15">
      <c r="A234" s="9">
        <v>232</v>
      </c>
      <c r="B234" s="9" t="s">
        <v>42</v>
      </c>
      <c r="C234" s="15" t="s">
        <v>723</v>
      </c>
      <c r="D234" s="15" t="s">
        <v>724</v>
      </c>
      <c r="E234" s="9" t="s">
        <v>725</v>
      </c>
      <c r="F234" s="9" t="s">
        <v>37</v>
      </c>
      <c r="G234" s="9" t="s">
        <v>87</v>
      </c>
      <c r="H234" s="9" t="s">
        <v>39</v>
      </c>
      <c r="I234" s="9" t="s">
        <v>40</v>
      </c>
      <c r="J234" s="9" t="s">
        <v>41</v>
      </c>
      <c r="K234" s="9">
        <v>170.18</v>
      </c>
      <c r="L234" s="20">
        <v>42637</v>
      </c>
      <c r="M234" s="20">
        <v>43639</v>
      </c>
      <c r="N234" s="20">
        <v>43639</v>
      </c>
      <c r="O234" s="21"/>
      <c r="P234" s="20">
        <v>43367</v>
      </c>
      <c r="Q234" s="20">
        <v>43639</v>
      </c>
      <c r="R234" s="24">
        <v>206.08</v>
      </c>
      <c r="S234" s="25">
        <v>35070.69</v>
      </c>
      <c r="T234" s="25">
        <v>35070.69</v>
      </c>
      <c r="U234" s="25">
        <v>35070.69</v>
      </c>
      <c r="V234" s="25">
        <v>35070.69</v>
      </c>
      <c r="W234" s="25">
        <v>35070.69</v>
      </c>
      <c r="X234" s="25">
        <v>26887.53</v>
      </c>
      <c r="Y234" s="25"/>
      <c r="Z234" s="25"/>
      <c r="AA234" s="25"/>
      <c r="AB234" s="25"/>
      <c r="AC234" s="25"/>
      <c r="AD234" s="25"/>
      <c r="AE234" s="25">
        <v>35070.69</v>
      </c>
      <c r="AF234" s="25">
        <v>35070.69</v>
      </c>
      <c r="AG234" s="25">
        <v>35070.69</v>
      </c>
      <c r="AH234" s="25">
        <v>35070.69</v>
      </c>
      <c r="AI234" s="25">
        <v>35070.69</v>
      </c>
      <c r="AJ234" s="25">
        <v>26887.53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R234">
        <f>AH234*12</f>
        <v>420848.28</v>
      </c>
      <c r="AS234" s="47">
        <f>AR234/365/K234</f>
        <v>6.7752320266856856</v>
      </c>
    </row>
    <row r="235" spans="1:45" ht="16.5" hidden="1" x14ac:dyDescent="0.15">
      <c r="A235" s="9">
        <v>233</v>
      </c>
      <c r="B235" s="9" t="s">
        <v>42</v>
      </c>
      <c r="C235" s="15" t="s">
        <v>726</v>
      </c>
      <c r="D235" s="15" t="s">
        <v>727</v>
      </c>
      <c r="E235" s="9" t="s">
        <v>728</v>
      </c>
      <c r="F235" s="9" t="s">
        <v>37</v>
      </c>
      <c r="G235" s="9" t="s">
        <v>87</v>
      </c>
      <c r="H235" s="9" t="s">
        <v>122</v>
      </c>
      <c r="I235" s="9" t="s">
        <v>40</v>
      </c>
      <c r="J235" s="9" t="s">
        <v>47</v>
      </c>
      <c r="K235" s="9">
        <v>60.7</v>
      </c>
      <c r="L235" s="20">
        <v>42637</v>
      </c>
      <c r="M235" s="20">
        <v>43639</v>
      </c>
      <c r="N235" s="20">
        <v>43639</v>
      </c>
      <c r="O235" s="21"/>
      <c r="P235" s="20">
        <v>43367</v>
      </c>
      <c r="Q235" s="20">
        <v>43639</v>
      </c>
      <c r="R235" s="24">
        <v>171.74</v>
      </c>
      <c r="S235" s="25">
        <v>10424.620000000001</v>
      </c>
      <c r="T235" s="25">
        <v>10424.620000000001</v>
      </c>
      <c r="U235" s="25">
        <v>10424.620000000001</v>
      </c>
      <c r="V235" s="25">
        <v>10424.620000000001</v>
      </c>
      <c r="W235" s="25">
        <v>10424.620000000001</v>
      </c>
      <c r="X235" s="25">
        <v>7992.21</v>
      </c>
      <c r="Y235" s="25"/>
      <c r="Z235" s="25"/>
      <c r="AA235" s="25"/>
      <c r="AB235" s="25"/>
      <c r="AC235" s="25"/>
      <c r="AD235" s="25"/>
      <c r="AE235" s="25">
        <v>6949.7473333333301</v>
      </c>
      <c r="AF235" s="25">
        <v>6949.7473333333301</v>
      </c>
      <c r="AG235" s="25">
        <v>6949.7473333333301</v>
      </c>
      <c r="AH235" s="25">
        <v>10424.620000000001</v>
      </c>
      <c r="AI235" s="25">
        <v>10424.620000000001</v>
      </c>
      <c r="AJ235" s="25">
        <v>7992.21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</row>
    <row r="236" spans="1:45" ht="16.5" x14ac:dyDescent="0.15">
      <c r="A236" s="9">
        <v>234</v>
      </c>
      <c r="B236" s="9" t="s">
        <v>42</v>
      </c>
      <c r="C236" s="15" t="s">
        <v>729</v>
      </c>
      <c r="D236" s="15" t="s">
        <v>730</v>
      </c>
      <c r="E236" s="9" t="s">
        <v>731</v>
      </c>
      <c r="F236" s="9" t="s">
        <v>37</v>
      </c>
      <c r="G236" s="9" t="s">
        <v>87</v>
      </c>
      <c r="H236" s="9" t="s">
        <v>58</v>
      </c>
      <c r="I236" s="9" t="s">
        <v>40</v>
      </c>
      <c r="J236" s="9" t="s">
        <v>41</v>
      </c>
      <c r="K236" s="9">
        <v>182.5</v>
      </c>
      <c r="L236" s="20">
        <v>42637</v>
      </c>
      <c r="M236" s="20">
        <v>43639</v>
      </c>
      <c r="N236" s="20">
        <v>43639</v>
      </c>
      <c r="O236" s="21"/>
      <c r="P236" s="20">
        <v>43367</v>
      </c>
      <c r="Q236" s="20">
        <v>43639</v>
      </c>
      <c r="R236" s="24">
        <v>246.15</v>
      </c>
      <c r="S236" s="25">
        <v>44922.38</v>
      </c>
      <c r="T236" s="25">
        <v>44922.38</v>
      </c>
      <c r="U236" s="25">
        <v>44922.38</v>
      </c>
      <c r="V236" s="25">
        <v>44922.38</v>
      </c>
      <c r="W236" s="25">
        <v>44922.38</v>
      </c>
      <c r="X236" s="25">
        <v>34440.49</v>
      </c>
      <c r="Y236" s="25"/>
      <c r="Z236" s="25"/>
      <c r="AA236" s="25"/>
      <c r="AB236" s="25"/>
      <c r="AC236" s="25"/>
      <c r="AD236" s="25"/>
      <c r="AE236" s="25">
        <v>44922.38</v>
      </c>
      <c r="AF236" s="25">
        <v>44922.38</v>
      </c>
      <c r="AG236" s="25">
        <v>44922.38</v>
      </c>
      <c r="AH236" s="25">
        <v>44922.38</v>
      </c>
      <c r="AI236" s="25">
        <v>44922.38</v>
      </c>
      <c r="AJ236" s="25">
        <v>34440.49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  <c r="AR236">
        <f>AH236*12</f>
        <v>539068.55999999994</v>
      </c>
      <c r="AS236" s="47">
        <f>AR236/365/K236</f>
        <v>8.0926036404578721</v>
      </c>
    </row>
    <row r="237" spans="1:45" ht="16.5" hidden="1" x14ac:dyDescent="0.15">
      <c r="A237" s="9">
        <v>235</v>
      </c>
      <c r="B237" s="9" t="s">
        <v>34</v>
      </c>
      <c r="C237" s="15" t="s">
        <v>732</v>
      </c>
      <c r="D237" s="15" t="s">
        <v>733</v>
      </c>
      <c r="E237" s="9" t="s">
        <v>734</v>
      </c>
      <c r="F237" s="9" t="s">
        <v>537</v>
      </c>
      <c r="G237" s="9" t="s">
        <v>87</v>
      </c>
      <c r="H237" s="9" t="s">
        <v>39</v>
      </c>
      <c r="I237" s="9" t="s">
        <v>102</v>
      </c>
      <c r="J237" s="9" t="s">
        <v>47</v>
      </c>
      <c r="K237" s="9">
        <v>7805</v>
      </c>
      <c r="L237" s="20">
        <v>42637</v>
      </c>
      <c r="M237" s="20">
        <v>48114</v>
      </c>
      <c r="N237" s="20">
        <v>48114</v>
      </c>
      <c r="O237" s="21"/>
      <c r="P237" s="20">
        <v>43367</v>
      </c>
      <c r="Q237" s="20">
        <v>43731</v>
      </c>
      <c r="R237" s="24">
        <v>32.33</v>
      </c>
      <c r="S237" s="25">
        <v>252335.65</v>
      </c>
      <c r="T237" s="25">
        <v>252335.65</v>
      </c>
      <c r="U237" s="25">
        <v>252335.65</v>
      </c>
      <c r="V237" s="25">
        <v>252335.65</v>
      </c>
      <c r="W237" s="25">
        <v>252335.65</v>
      </c>
      <c r="X237" s="25">
        <v>252335.65</v>
      </c>
      <c r="Y237" s="25">
        <v>252335.65</v>
      </c>
      <c r="Z237" s="25">
        <v>252335.65</v>
      </c>
      <c r="AA237" s="25">
        <v>253519.40833333301</v>
      </c>
      <c r="AB237" s="25">
        <v>257408.9</v>
      </c>
      <c r="AC237" s="25">
        <v>257408.9</v>
      </c>
      <c r="AD237" s="25">
        <v>257408.9</v>
      </c>
      <c r="AE237" s="25">
        <v>252335.65</v>
      </c>
      <c r="AF237" s="25">
        <v>252335.65</v>
      </c>
      <c r="AG237" s="25">
        <v>252335.65</v>
      </c>
      <c r="AH237" s="25">
        <v>252335.65</v>
      </c>
      <c r="AI237" s="25">
        <v>252335.65</v>
      </c>
      <c r="AJ237" s="25">
        <v>252335.65</v>
      </c>
      <c r="AK237" s="25">
        <v>252335.65</v>
      </c>
      <c r="AL237" s="25">
        <v>252335.65</v>
      </c>
      <c r="AM237" s="25">
        <v>253519.40833333301</v>
      </c>
      <c r="AN237" s="25">
        <v>257408.9</v>
      </c>
      <c r="AO237" s="25">
        <v>257408.9</v>
      </c>
      <c r="AP237" s="25">
        <v>257408.9</v>
      </c>
    </row>
    <row r="238" spans="1:45" ht="16.5" hidden="1" x14ac:dyDescent="0.15">
      <c r="A238" s="9">
        <v>236</v>
      </c>
      <c r="B238" s="9" t="s">
        <v>34</v>
      </c>
      <c r="C238" s="17" t="s">
        <v>735</v>
      </c>
      <c r="D238" s="15" t="s">
        <v>134</v>
      </c>
      <c r="E238" s="9" t="s">
        <v>736</v>
      </c>
      <c r="F238" s="9" t="s">
        <v>37</v>
      </c>
      <c r="G238" s="9" t="s">
        <v>87</v>
      </c>
      <c r="H238" s="9" t="s">
        <v>46</v>
      </c>
      <c r="I238" s="9" t="s">
        <v>40</v>
      </c>
      <c r="J238" s="9" t="s">
        <v>47</v>
      </c>
      <c r="K238" s="9">
        <v>144.36000000000001</v>
      </c>
      <c r="L238" s="20">
        <v>43435</v>
      </c>
      <c r="M238" s="20">
        <v>44530</v>
      </c>
      <c r="N238" s="20">
        <v>44530</v>
      </c>
      <c r="O238" s="21">
        <f>R238*K238</f>
        <v>25984.800000000003</v>
      </c>
      <c r="P238" s="20">
        <v>43435</v>
      </c>
      <c r="Q238" s="20">
        <v>43799</v>
      </c>
      <c r="R238" s="24">
        <v>180</v>
      </c>
      <c r="S238" s="25">
        <v>25984.799999999999</v>
      </c>
      <c r="T238" s="25">
        <v>25984.799999999999</v>
      </c>
      <c r="U238" s="25">
        <v>25984.799999999999</v>
      </c>
      <c r="V238" s="25">
        <v>25984.799999999999</v>
      </c>
      <c r="W238" s="25">
        <v>25984.799999999999</v>
      </c>
      <c r="X238" s="25">
        <v>25984.799999999999</v>
      </c>
      <c r="Y238" s="25">
        <v>25984.799999999999</v>
      </c>
      <c r="Z238" s="25">
        <v>25984.799999999999</v>
      </c>
      <c r="AA238" s="25">
        <v>25984.799999999999</v>
      </c>
      <c r="AB238" s="25">
        <v>25984.799999999999</v>
      </c>
      <c r="AC238" s="25">
        <v>25984.799999999999</v>
      </c>
      <c r="AD238" s="25">
        <v>27284.04</v>
      </c>
      <c r="AE238" s="25">
        <v>25984.799999999999</v>
      </c>
      <c r="AF238" s="25">
        <v>25984.799999999999</v>
      </c>
      <c r="AG238" s="25">
        <v>25984.799999999999</v>
      </c>
      <c r="AH238" s="25">
        <v>25984.799999999999</v>
      </c>
      <c r="AI238" s="25">
        <v>25984.799999999999</v>
      </c>
      <c r="AJ238" s="25">
        <v>25984.799999999999</v>
      </c>
      <c r="AK238" s="25">
        <v>25984.799999999999</v>
      </c>
      <c r="AL238" s="25">
        <v>25984.799999999999</v>
      </c>
      <c r="AM238" s="25">
        <v>25984.799999999999</v>
      </c>
      <c r="AN238" s="25">
        <v>25984.799999999999</v>
      </c>
      <c r="AO238" s="25">
        <v>25984.799999999999</v>
      </c>
      <c r="AP238" s="25">
        <v>27284.04</v>
      </c>
    </row>
    <row r="239" spans="1:45" ht="16.5" x14ac:dyDescent="0.15">
      <c r="A239" s="9">
        <v>237</v>
      </c>
      <c r="B239" s="16" t="s">
        <v>42</v>
      </c>
      <c r="C239" s="15" t="s">
        <v>737</v>
      </c>
      <c r="D239" s="15" t="s">
        <v>738</v>
      </c>
      <c r="E239" s="9">
        <v>2057</v>
      </c>
      <c r="F239" s="9" t="s">
        <v>37</v>
      </c>
      <c r="G239" s="9" t="s">
        <v>87</v>
      </c>
      <c r="H239" s="9" t="s">
        <v>58</v>
      </c>
      <c r="I239" s="22" t="s">
        <v>102</v>
      </c>
      <c r="J239" s="9" t="s">
        <v>41</v>
      </c>
      <c r="K239" s="9">
        <v>108.13</v>
      </c>
      <c r="L239" s="20">
        <v>43450</v>
      </c>
      <c r="M239" s="20">
        <v>44545</v>
      </c>
      <c r="N239" s="20">
        <v>43555</v>
      </c>
      <c r="O239" s="21">
        <f>R239*K239</f>
        <v>32439</v>
      </c>
      <c r="P239" s="20">
        <v>43450</v>
      </c>
      <c r="Q239" s="20">
        <v>43814</v>
      </c>
      <c r="R239" s="24">
        <v>300</v>
      </c>
      <c r="S239" s="25">
        <v>32439</v>
      </c>
      <c r="T239" s="25">
        <v>32439</v>
      </c>
      <c r="U239" s="25">
        <v>32439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>
        <v>32439</v>
      </c>
      <c r="AF239" s="25">
        <v>32439</v>
      </c>
      <c r="AG239" s="25">
        <v>32439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  <c r="AR239">
        <f>AG239*12</f>
        <v>389268</v>
      </c>
      <c r="AS239" s="47">
        <f t="shared" ref="AS239:AS242" si="28">AR239/365/K239</f>
        <v>9.8630136986301373</v>
      </c>
    </row>
    <row r="240" spans="1:45" ht="16.5" x14ac:dyDescent="0.15">
      <c r="A240" s="9">
        <v>238</v>
      </c>
      <c r="B240" s="9" t="s">
        <v>34</v>
      </c>
      <c r="C240" s="15" t="s">
        <v>739</v>
      </c>
      <c r="D240" s="15" t="s">
        <v>740</v>
      </c>
      <c r="E240" s="9" t="s">
        <v>741</v>
      </c>
      <c r="F240" s="9" t="s">
        <v>537</v>
      </c>
      <c r="G240" s="9" t="s">
        <v>87</v>
      </c>
      <c r="H240" s="9" t="s">
        <v>122</v>
      </c>
      <c r="I240" s="9" t="s">
        <v>40</v>
      </c>
      <c r="J240" s="9" t="s">
        <v>41</v>
      </c>
      <c r="K240" s="9">
        <v>1566.8</v>
      </c>
      <c r="L240" s="20">
        <v>43497</v>
      </c>
      <c r="M240" s="20">
        <v>46288</v>
      </c>
      <c r="N240" s="20">
        <v>46288</v>
      </c>
      <c r="O240" s="20"/>
      <c r="P240" s="20">
        <v>43497</v>
      </c>
      <c r="Q240" s="20">
        <v>43861</v>
      </c>
      <c r="R240" s="24">
        <v>45</v>
      </c>
      <c r="S240" s="25"/>
      <c r="T240" s="25">
        <v>70506</v>
      </c>
      <c r="U240" s="25">
        <v>70506</v>
      </c>
      <c r="V240" s="25">
        <v>70506</v>
      </c>
      <c r="W240" s="25">
        <v>70506</v>
      </c>
      <c r="X240" s="25">
        <v>70506</v>
      </c>
      <c r="Y240" s="25">
        <v>70506</v>
      </c>
      <c r="Z240" s="25">
        <v>70506</v>
      </c>
      <c r="AA240" s="25">
        <v>70506</v>
      </c>
      <c r="AB240" s="25">
        <v>70506</v>
      </c>
      <c r="AC240" s="25">
        <v>70506</v>
      </c>
      <c r="AD240" s="25">
        <v>70506</v>
      </c>
      <c r="AE240" s="25">
        <v>0</v>
      </c>
      <c r="AF240" s="25">
        <v>70506</v>
      </c>
      <c r="AG240" s="25">
        <v>70506</v>
      </c>
      <c r="AH240" s="25">
        <v>70506</v>
      </c>
      <c r="AI240" s="25">
        <v>70506</v>
      </c>
      <c r="AJ240" s="25">
        <v>70506</v>
      </c>
      <c r="AK240" s="25">
        <v>70506</v>
      </c>
      <c r="AL240" s="25">
        <v>70506</v>
      </c>
      <c r="AM240" s="25">
        <v>70506</v>
      </c>
      <c r="AN240" s="25">
        <v>70506</v>
      </c>
      <c r="AO240" s="25">
        <v>70506</v>
      </c>
      <c r="AP240" s="25">
        <v>70506</v>
      </c>
      <c r="AR240">
        <f>AH240*12</f>
        <v>846072</v>
      </c>
      <c r="AS240" s="47">
        <f t="shared" si="28"/>
        <v>1.4794520547945205</v>
      </c>
    </row>
    <row r="241" spans="1:45" ht="16.5" x14ac:dyDescent="0.15">
      <c r="A241" s="9">
        <v>239</v>
      </c>
      <c r="B241" s="9" t="s">
        <v>34</v>
      </c>
      <c r="C241" s="15" t="s">
        <v>742</v>
      </c>
      <c r="D241" s="15" t="s">
        <v>743</v>
      </c>
      <c r="E241" s="9" t="s">
        <v>744</v>
      </c>
      <c r="F241" s="9" t="s">
        <v>37</v>
      </c>
      <c r="G241" s="9" t="s">
        <v>87</v>
      </c>
      <c r="H241" s="9" t="s">
        <v>122</v>
      </c>
      <c r="I241" s="9" t="s">
        <v>40</v>
      </c>
      <c r="J241" s="9" t="s">
        <v>41</v>
      </c>
      <c r="K241" s="9">
        <v>54.82</v>
      </c>
      <c r="L241" s="20">
        <v>43435</v>
      </c>
      <c r="M241" s="20">
        <v>44530</v>
      </c>
      <c r="N241" s="20">
        <v>44530</v>
      </c>
      <c r="O241" s="21">
        <f>R241*K241</f>
        <v>13814.64</v>
      </c>
      <c r="P241" s="20">
        <v>43435</v>
      </c>
      <c r="Q241" s="20">
        <v>43799</v>
      </c>
      <c r="R241" s="24">
        <v>252</v>
      </c>
      <c r="S241" s="25">
        <v>13814.64</v>
      </c>
      <c r="T241" s="25">
        <v>13814.64</v>
      </c>
      <c r="U241" s="25">
        <v>13814.64</v>
      </c>
      <c r="V241" s="25">
        <v>13814.64</v>
      </c>
      <c r="W241" s="25">
        <v>13814.64</v>
      </c>
      <c r="X241" s="25">
        <v>13814.64</v>
      </c>
      <c r="Y241" s="25">
        <v>13814.64</v>
      </c>
      <c r="Z241" s="25">
        <v>13814.64</v>
      </c>
      <c r="AA241" s="25">
        <v>13814.64</v>
      </c>
      <c r="AB241" s="25">
        <v>13814.64</v>
      </c>
      <c r="AC241" s="25">
        <v>13814.64</v>
      </c>
      <c r="AD241" s="25">
        <v>14781.6648</v>
      </c>
      <c r="AE241" s="25">
        <v>13814.64</v>
      </c>
      <c r="AF241" s="25">
        <v>13814.64</v>
      </c>
      <c r="AG241" s="25">
        <v>13814.64</v>
      </c>
      <c r="AH241" s="25">
        <v>13814.64</v>
      </c>
      <c r="AI241" s="25">
        <v>13814.64</v>
      </c>
      <c r="AJ241" s="25">
        <v>13814.64</v>
      </c>
      <c r="AK241" s="25">
        <v>13814.64</v>
      </c>
      <c r="AL241" s="25">
        <v>13814.64</v>
      </c>
      <c r="AM241" s="25">
        <v>13814.64</v>
      </c>
      <c r="AN241" s="25">
        <v>13814.64</v>
      </c>
      <c r="AO241" s="25">
        <v>13814.64</v>
      </c>
      <c r="AP241" s="25">
        <v>14781.6648</v>
      </c>
      <c r="AR241">
        <f>AH241*12</f>
        <v>165775.67999999999</v>
      </c>
      <c r="AS241" s="47">
        <f t="shared" si="28"/>
        <v>8.2849315068493148</v>
      </c>
    </row>
    <row r="242" spans="1:45" ht="16.5" x14ac:dyDescent="0.15">
      <c r="A242" s="9">
        <v>240</v>
      </c>
      <c r="B242" s="9" t="s">
        <v>34</v>
      </c>
      <c r="C242" s="15" t="s">
        <v>745</v>
      </c>
      <c r="D242" s="15" t="s">
        <v>746</v>
      </c>
      <c r="E242" s="9" t="s">
        <v>747</v>
      </c>
      <c r="F242" s="9" t="s">
        <v>37</v>
      </c>
      <c r="G242" s="9" t="s">
        <v>87</v>
      </c>
      <c r="H242" s="9" t="s">
        <v>179</v>
      </c>
      <c r="I242" s="9" t="s">
        <v>40</v>
      </c>
      <c r="J242" s="9" t="s">
        <v>41</v>
      </c>
      <c r="K242" s="9">
        <v>64.5</v>
      </c>
      <c r="L242" s="20">
        <v>43435</v>
      </c>
      <c r="M242" s="20">
        <v>44530</v>
      </c>
      <c r="N242" s="20">
        <v>44530</v>
      </c>
      <c r="O242" s="21">
        <f>R242*K242</f>
        <v>16254</v>
      </c>
      <c r="P242" s="20">
        <v>43435</v>
      </c>
      <c r="Q242" s="20">
        <v>43799</v>
      </c>
      <c r="R242" s="24">
        <v>252</v>
      </c>
      <c r="S242" s="25">
        <v>16254</v>
      </c>
      <c r="T242" s="25">
        <v>16254</v>
      </c>
      <c r="U242" s="25">
        <v>16254</v>
      </c>
      <c r="V242" s="25">
        <v>16254</v>
      </c>
      <c r="W242" s="25">
        <v>16254</v>
      </c>
      <c r="X242" s="25">
        <v>16254</v>
      </c>
      <c r="Y242" s="25">
        <v>16254</v>
      </c>
      <c r="Z242" s="25">
        <v>16254</v>
      </c>
      <c r="AA242" s="25">
        <v>16254</v>
      </c>
      <c r="AB242" s="25">
        <v>16254</v>
      </c>
      <c r="AC242" s="25">
        <v>16254</v>
      </c>
      <c r="AD242" s="25">
        <v>17391.78</v>
      </c>
      <c r="AE242" s="25">
        <v>16254</v>
      </c>
      <c r="AF242" s="25">
        <v>16254</v>
      </c>
      <c r="AG242" s="25">
        <v>16254</v>
      </c>
      <c r="AH242" s="25">
        <v>16254</v>
      </c>
      <c r="AI242" s="25">
        <v>16254</v>
      </c>
      <c r="AJ242" s="25">
        <v>16254</v>
      </c>
      <c r="AK242" s="25">
        <v>16254</v>
      </c>
      <c r="AL242" s="25">
        <v>16254</v>
      </c>
      <c r="AM242" s="25">
        <v>16254</v>
      </c>
      <c r="AN242" s="25">
        <v>16254</v>
      </c>
      <c r="AO242" s="25">
        <v>16254</v>
      </c>
      <c r="AP242" s="25">
        <v>17391.78</v>
      </c>
      <c r="AR242">
        <f>AH242*12</f>
        <v>195048</v>
      </c>
      <c r="AS242" s="47">
        <f t="shared" si="28"/>
        <v>8.2849315068493148</v>
      </c>
    </row>
    <row r="243" spans="1:45" ht="16.5" hidden="1" x14ac:dyDescent="0.15">
      <c r="A243" s="9">
        <v>241</v>
      </c>
      <c r="B243" s="16" t="s">
        <v>42</v>
      </c>
      <c r="C243" s="15" t="s">
        <v>748</v>
      </c>
      <c r="D243" s="15" t="s">
        <v>749</v>
      </c>
      <c r="E243" s="9" t="s">
        <v>750</v>
      </c>
      <c r="F243" s="9" t="s">
        <v>37</v>
      </c>
      <c r="G243" s="9" t="s">
        <v>87</v>
      </c>
      <c r="H243" s="16" t="s">
        <v>68</v>
      </c>
      <c r="I243" s="9" t="s">
        <v>102</v>
      </c>
      <c r="J243" s="9" t="s">
        <v>47</v>
      </c>
      <c r="K243" s="9">
        <v>157.11000000000001</v>
      </c>
      <c r="L243" s="20">
        <v>43425</v>
      </c>
      <c r="M243" s="20">
        <v>44520</v>
      </c>
      <c r="N243" s="20">
        <v>43585</v>
      </c>
      <c r="O243" s="21">
        <f>R243*K243*2</f>
        <v>54988.500000000007</v>
      </c>
      <c r="P243" s="20">
        <v>43425</v>
      </c>
      <c r="Q243" s="20">
        <v>43789</v>
      </c>
      <c r="R243" s="24">
        <v>175</v>
      </c>
      <c r="S243" s="25">
        <v>27494.25</v>
      </c>
      <c r="T243" s="25">
        <v>27494.25</v>
      </c>
      <c r="U243" s="25">
        <v>27494.25</v>
      </c>
      <c r="V243" s="25">
        <v>27494.25</v>
      </c>
      <c r="W243" s="25"/>
      <c r="X243" s="25"/>
      <c r="Y243" s="25"/>
      <c r="Z243" s="25"/>
      <c r="AA243" s="25"/>
      <c r="AB243" s="25"/>
      <c r="AC243" s="25"/>
      <c r="AD243" s="25"/>
      <c r="AE243" s="25">
        <v>27494.25</v>
      </c>
      <c r="AF243" s="25">
        <v>27494.25</v>
      </c>
      <c r="AG243" s="25">
        <v>27494.25</v>
      </c>
      <c r="AH243" s="25">
        <v>27494.25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</row>
    <row r="244" spans="1:45" ht="16.5" hidden="1" x14ac:dyDescent="0.15">
      <c r="A244" s="9">
        <v>242</v>
      </c>
      <c r="B244" s="9" t="s">
        <v>34</v>
      </c>
      <c r="C244" s="15" t="s">
        <v>751</v>
      </c>
      <c r="D244" s="15" t="s">
        <v>752</v>
      </c>
      <c r="E244" s="9" t="s">
        <v>753</v>
      </c>
      <c r="F244" s="9" t="s">
        <v>37</v>
      </c>
      <c r="G244" s="9" t="s">
        <v>87</v>
      </c>
      <c r="H244" s="9" t="s">
        <v>179</v>
      </c>
      <c r="I244" s="22" t="s">
        <v>102</v>
      </c>
      <c r="J244" s="9" t="s">
        <v>47</v>
      </c>
      <c r="K244" s="9">
        <v>104.78</v>
      </c>
      <c r="L244" s="20">
        <v>43425</v>
      </c>
      <c r="M244" s="20">
        <v>44520</v>
      </c>
      <c r="N244" s="20">
        <v>44520</v>
      </c>
      <c r="O244" s="21">
        <f>R244*K244*2</f>
        <v>41912</v>
      </c>
      <c r="P244" s="20">
        <v>43425</v>
      </c>
      <c r="Q244" s="20">
        <v>43789</v>
      </c>
      <c r="R244" s="24">
        <v>200</v>
      </c>
      <c r="S244" s="25">
        <v>20956</v>
      </c>
      <c r="T244" s="25">
        <v>20956</v>
      </c>
      <c r="U244" s="25">
        <v>20956</v>
      </c>
      <c r="V244" s="25">
        <v>20956</v>
      </c>
      <c r="W244" s="25">
        <v>20956</v>
      </c>
      <c r="X244" s="25">
        <v>20956</v>
      </c>
      <c r="Y244" s="25">
        <v>20956</v>
      </c>
      <c r="Z244" s="25">
        <v>20956</v>
      </c>
      <c r="AA244" s="25">
        <v>20956</v>
      </c>
      <c r="AB244" s="25">
        <v>20956</v>
      </c>
      <c r="AC244" s="25">
        <v>21305.266666666699</v>
      </c>
      <c r="AD244" s="25">
        <v>22003.8</v>
      </c>
      <c r="AE244" s="25">
        <v>20956</v>
      </c>
      <c r="AF244" s="25">
        <v>20956</v>
      </c>
      <c r="AG244" s="25">
        <v>13970.666666666701</v>
      </c>
      <c r="AH244" s="25">
        <v>13970.666666666701</v>
      </c>
      <c r="AI244" s="25">
        <v>13970.666666666701</v>
      </c>
      <c r="AJ244" s="25">
        <v>20956</v>
      </c>
      <c r="AK244" s="25">
        <v>13970.666666666701</v>
      </c>
      <c r="AL244" s="25">
        <v>13970.666666666701</v>
      </c>
      <c r="AM244" s="25">
        <v>13970.666666666701</v>
      </c>
      <c r="AN244" s="25">
        <v>20956</v>
      </c>
      <c r="AO244" s="25">
        <v>21305.266666666699</v>
      </c>
      <c r="AP244" s="25">
        <v>22003.8</v>
      </c>
    </row>
    <row r="245" spans="1:45" ht="16.5" hidden="1" x14ac:dyDescent="0.15">
      <c r="A245" s="9">
        <v>243</v>
      </c>
      <c r="B245" s="9" t="s">
        <v>34</v>
      </c>
      <c r="C245" s="15" t="s">
        <v>754</v>
      </c>
      <c r="D245" s="15" t="s">
        <v>755</v>
      </c>
      <c r="E245" s="9" t="s">
        <v>756</v>
      </c>
      <c r="F245" s="9" t="s">
        <v>757</v>
      </c>
      <c r="G245" s="9" t="s">
        <v>359</v>
      </c>
      <c r="H245" s="9" t="s">
        <v>122</v>
      </c>
      <c r="I245" s="22" t="s">
        <v>40</v>
      </c>
      <c r="J245" s="22" t="s">
        <v>758</v>
      </c>
      <c r="K245" s="9">
        <v>776.93</v>
      </c>
      <c r="L245" s="20">
        <v>43313</v>
      </c>
      <c r="M245" s="20">
        <v>45716</v>
      </c>
      <c r="N245" s="20">
        <v>45716</v>
      </c>
      <c r="O245" s="21">
        <f>R245*K245*5</f>
        <v>194232.5</v>
      </c>
      <c r="P245" s="20">
        <v>43313</v>
      </c>
      <c r="Q245" s="20">
        <v>43677</v>
      </c>
      <c r="R245" s="24">
        <v>50</v>
      </c>
      <c r="S245" s="25">
        <v>38846.5</v>
      </c>
      <c r="T245" s="25">
        <v>38846.5</v>
      </c>
      <c r="U245" s="25">
        <v>38846.5</v>
      </c>
      <c r="V245" s="25">
        <v>38846.5</v>
      </c>
      <c r="W245" s="25">
        <v>38846.5</v>
      </c>
      <c r="X245" s="25">
        <v>38846.5</v>
      </c>
      <c r="Y245" s="25">
        <v>38846.5</v>
      </c>
      <c r="Z245" s="25">
        <v>40788.824999999997</v>
      </c>
      <c r="AA245" s="25">
        <v>40788.824999999997</v>
      </c>
      <c r="AB245" s="25">
        <v>40788.824999999997</v>
      </c>
      <c r="AC245" s="25">
        <v>40788.824999999997</v>
      </c>
      <c r="AD245" s="25">
        <v>40788.824999999997</v>
      </c>
      <c r="AE245" s="25">
        <v>12948.833333333299</v>
      </c>
      <c r="AF245" s="25">
        <v>12946.5</v>
      </c>
      <c r="AG245" s="25">
        <v>12946.5</v>
      </c>
      <c r="AH245" s="25">
        <v>12948.833333333299</v>
      </c>
      <c r="AI245" s="25">
        <v>12946.5</v>
      </c>
      <c r="AJ245" s="25">
        <v>12946.5</v>
      </c>
      <c r="AK245" s="25">
        <v>12948.833333333299</v>
      </c>
      <c r="AL245" s="25">
        <v>13596.275</v>
      </c>
      <c r="AM245" s="25">
        <v>13596.275</v>
      </c>
      <c r="AN245" s="25">
        <v>40788.824999999997</v>
      </c>
      <c r="AO245" s="25">
        <v>40788.824999999997</v>
      </c>
      <c r="AP245" s="25">
        <v>40788.824999999997</v>
      </c>
    </row>
    <row r="246" spans="1:45" ht="16.5" hidden="1" x14ac:dyDescent="0.15">
      <c r="A246" s="9">
        <v>244</v>
      </c>
      <c r="B246" s="9" t="s">
        <v>34</v>
      </c>
      <c r="C246" s="15" t="s">
        <v>759</v>
      </c>
      <c r="D246" s="15" t="s">
        <v>760</v>
      </c>
      <c r="E246" s="9" t="s">
        <v>761</v>
      </c>
      <c r="F246" s="9" t="s">
        <v>757</v>
      </c>
      <c r="G246" s="9" t="s">
        <v>87</v>
      </c>
      <c r="H246" s="9" t="s">
        <v>46</v>
      </c>
      <c r="I246" s="22" t="s">
        <v>102</v>
      </c>
      <c r="J246" s="9" t="s">
        <v>758</v>
      </c>
      <c r="K246" s="9">
        <v>470.3</v>
      </c>
      <c r="L246" s="20">
        <v>42637</v>
      </c>
      <c r="M246" s="20">
        <v>44462</v>
      </c>
      <c r="N246" s="20">
        <v>44462</v>
      </c>
      <c r="O246" s="21"/>
      <c r="P246" s="20">
        <v>43367</v>
      </c>
      <c r="Q246" s="20">
        <v>43731</v>
      </c>
      <c r="R246" s="24">
        <v>66.150000000000006</v>
      </c>
      <c r="S246" s="25">
        <v>31110.35</v>
      </c>
      <c r="T246" s="25">
        <v>31110.35</v>
      </c>
      <c r="U246" s="25">
        <v>31110.35</v>
      </c>
      <c r="V246" s="25">
        <v>31110.35</v>
      </c>
      <c r="W246" s="25">
        <v>31110.35</v>
      </c>
      <c r="X246" s="25">
        <v>31110.35</v>
      </c>
      <c r="Y246" s="25">
        <v>31110.35</v>
      </c>
      <c r="Z246" s="25">
        <v>31110.35</v>
      </c>
      <c r="AA246" s="25">
        <v>31473.57</v>
      </c>
      <c r="AB246" s="25">
        <v>32667.040000000001</v>
      </c>
      <c r="AC246" s="25">
        <v>32667.040000000001</v>
      </c>
      <c r="AD246" s="25">
        <v>32667.040000000001</v>
      </c>
      <c r="AE246" s="25">
        <v>10370.120000000001</v>
      </c>
      <c r="AF246" s="25">
        <v>10370.120000000001</v>
      </c>
      <c r="AG246" s="25">
        <v>10370.120000000001</v>
      </c>
      <c r="AH246" s="25">
        <v>10370.120000000001</v>
      </c>
      <c r="AI246" s="25">
        <v>10370.120000000001</v>
      </c>
      <c r="AJ246" s="25">
        <v>10370.120000000001</v>
      </c>
      <c r="AK246" s="25">
        <v>10370.1166666667</v>
      </c>
      <c r="AL246" s="25">
        <v>10370.1166666667</v>
      </c>
      <c r="AM246" s="25">
        <v>10491.19</v>
      </c>
      <c r="AN246" s="25">
        <v>32667.040000000001</v>
      </c>
      <c r="AO246" s="25">
        <v>32667.040000000001</v>
      </c>
      <c r="AP246" s="25">
        <v>32667.040000000001</v>
      </c>
    </row>
    <row r="247" spans="1:45" ht="16.5" hidden="1" x14ac:dyDescent="0.15">
      <c r="A247" s="9">
        <v>245</v>
      </c>
      <c r="B247" s="9" t="s">
        <v>34</v>
      </c>
      <c r="C247" s="15" t="s">
        <v>762</v>
      </c>
      <c r="D247" s="15" t="s">
        <v>763</v>
      </c>
      <c r="E247" s="9" t="s">
        <v>764</v>
      </c>
      <c r="F247" s="9" t="s">
        <v>757</v>
      </c>
      <c r="G247" s="9" t="s">
        <v>87</v>
      </c>
      <c r="H247" s="9" t="s">
        <v>122</v>
      </c>
      <c r="I247" s="9" t="s">
        <v>102</v>
      </c>
      <c r="J247" s="9" t="s">
        <v>758</v>
      </c>
      <c r="K247" s="9">
        <v>1963.4</v>
      </c>
      <c r="L247" s="20">
        <v>42637</v>
      </c>
      <c r="M247" s="20">
        <v>45558</v>
      </c>
      <c r="N247" s="20">
        <v>45558</v>
      </c>
      <c r="O247" s="21"/>
      <c r="P247" s="20">
        <v>43367</v>
      </c>
      <c r="Q247" s="20">
        <v>43731</v>
      </c>
      <c r="R247" s="24">
        <v>41.9</v>
      </c>
      <c r="S247" s="25">
        <v>82266.460000000006</v>
      </c>
      <c r="T247" s="25">
        <v>82266.460000000006</v>
      </c>
      <c r="U247" s="25">
        <v>82266.460000000006</v>
      </c>
      <c r="V247" s="25">
        <v>82266.460000000006</v>
      </c>
      <c r="W247" s="24">
        <v>82266.460000000006</v>
      </c>
      <c r="X247" s="24">
        <v>82266.460000000006</v>
      </c>
      <c r="Y247" s="25">
        <v>82266.460000000006</v>
      </c>
      <c r="Z247" s="25">
        <v>82266.460000000006</v>
      </c>
      <c r="AA247" s="25">
        <v>83228.53</v>
      </c>
      <c r="AB247" s="25">
        <v>86389.6</v>
      </c>
      <c r="AC247" s="25">
        <v>86389.6</v>
      </c>
      <c r="AD247" s="25">
        <v>86389.6</v>
      </c>
      <c r="AE247" s="25">
        <v>27435.242666666702</v>
      </c>
      <c r="AF247" s="25">
        <v>27435.242666666702</v>
      </c>
      <c r="AG247" s="25">
        <v>27435.242666666702</v>
      </c>
      <c r="AH247" s="25">
        <v>27435.242666666702</v>
      </c>
      <c r="AI247" s="25">
        <v>27435.242666666702</v>
      </c>
      <c r="AJ247" s="25">
        <v>27435.242666666702</v>
      </c>
      <c r="AK247" s="25">
        <v>27428.7</v>
      </c>
      <c r="AL247" s="25">
        <v>27428.7</v>
      </c>
      <c r="AM247" s="25">
        <v>27750.916666666701</v>
      </c>
      <c r="AN247" s="25">
        <v>86389.6</v>
      </c>
      <c r="AO247" s="25">
        <v>86389.6</v>
      </c>
      <c r="AP247" s="25">
        <v>86389.6</v>
      </c>
    </row>
    <row r="248" spans="1:45" ht="16.5" hidden="1" x14ac:dyDescent="0.15">
      <c r="A248" s="9">
        <v>246</v>
      </c>
      <c r="B248" s="9" t="s">
        <v>34</v>
      </c>
      <c r="C248" s="15" t="s">
        <v>765</v>
      </c>
      <c r="D248" s="15" t="s">
        <v>766</v>
      </c>
      <c r="E248" s="9" t="s">
        <v>767</v>
      </c>
      <c r="F248" s="9" t="s">
        <v>757</v>
      </c>
      <c r="G248" s="9" t="s">
        <v>87</v>
      </c>
      <c r="H248" s="9" t="s">
        <v>122</v>
      </c>
      <c r="I248" s="9" t="s">
        <v>102</v>
      </c>
      <c r="J248" s="9" t="s">
        <v>758</v>
      </c>
      <c r="K248" s="9">
        <v>555.5</v>
      </c>
      <c r="L248" s="20">
        <v>42637</v>
      </c>
      <c r="M248" s="20">
        <v>45558</v>
      </c>
      <c r="N248" s="20">
        <v>45558</v>
      </c>
      <c r="O248" s="21"/>
      <c r="P248" s="20">
        <v>43367</v>
      </c>
      <c r="Q248" s="20">
        <v>43731</v>
      </c>
      <c r="R248" s="24">
        <v>55.13</v>
      </c>
      <c r="S248" s="25">
        <v>30624.720000000001</v>
      </c>
      <c r="T248" s="25">
        <v>30624.720000000001</v>
      </c>
      <c r="U248" s="25">
        <v>30624.720000000001</v>
      </c>
      <c r="V248" s="25">
        <v>30624.720000000001</v>
      </c>
      <c r="W248" s="25">
        <v>30624.720000000001</v>
      </c>
      <c r="X248" s="25">
        <v>30624.720000000001</v>
      </c>
      <c r="Y248" s="25">
        <v>30624.720000000001</v>
      </c>
      <c r="Z248" s="25">
        <v>30624.720000000001</v>
      </c>
      <c r="AA248" s="25">
        <v>30982.46</v>
      </c>
      <c r="AB248" s="25">
        <v>32157.9</v>
      </c>
      <c r="AC248" s="25">
        <v>32157.9</v>
      </c>
      <c r="AD248" s="25">
        <v>32157.9</v>
      </c>
      <c r="AE248" s="25">
        <v>10208.243333333299</v>
      </c>
      <c r="AF248" s="25">
        <v>10208.243333333299</v>
      </c>
      <c r="AG248" s="25">
        <v>10208.243333333299</v>
      </c>
      <c r="AH248" s="25">
        <v>10208.243333333299</v>
      </c>
      <c r="AI248" s="25">
        <v>10208.243333333299</v>
      </c>
      <c r="AJ248" s="25">
        <v>10208.243333333299</v>
      </c>
      <c r="AK248" s="25">
        <v>10208.24</v>
      </c>
      <c r="AL248" s="25">
        <v>10208.24</v>
      </c>
      <c r="AM248" s="25">
        <v>10327.4866666667</v>
      </c>
      <c r="AN248" s="25">
        <v>32157.9</v>
      </c>
      <c r="AO248" s="25">
        <v>32157.9</v>
      </c>
      <c r="AP248" s="25">
        <v>32157.9</v>
      </c>
    </row>
    <row r="249" spans="1:45" ht="16.5" hidden="1" x14ac:dyDescent="0.15">
      <c r="A249" s="9">
        <v>247</v>
      </c>
      <c r="B249" s="9" t="s">
        <v>34</v>
      </c>
      <c r="C249" s="15" t="s">
        <v>768</v>
      </c>
      <c r="D249" s="15" t="s">
        <v>769</v>
      </c>
      <c r="E249" s="9" t="s">
        <v>770</v>
      </c>
      <c r="F249" s="9" t="s">
        <v>757</v>
      </c>
      <c r="G249" s="9" t="s">
        <v>87</v>
      </c>
      <c r="H249" s="9" t="s">
        <v>46</v>
      </c>
      <c r="I249" s="9" t="s">
        <v>102</v>
      </c>
      <c r="J249" s="9" t="s">
        <v>758</v>
      </c>
      <c r="K249" s="9">
        <v>312.02</v>
      </c>
      <c r="L249" s="20">
        <v>42637</v>
      </c>
      <c r="M249" s="20">
        <v>45558</v>
      </c>
      <c r="N249" s="20">
        <v>45558</v>
      </c>
      <c r="O249" s="21"/>
      <c r="P249" s="20">
        <v>43367</v>
      </c>
      <c r="Q249" s="20">
        <v>43731</v>
      </c>
      <c r="R249" s="24">
        <v>66.150000000000006</v>
      </c>
      <c r="S249" s="25">
        <v>20640.12</v>
      </c>
      <c r="T249" s="25">
        <v>20640.12</v>
      </c>
      <c r="U249" s="25">
        <v>20640.12</v>
      </c>
      <c r="V249" s="25">
        <v>20640.12</v>
      </c>
      <c r="W249" s="25">
        <v>20640.12</v>
      </c>
      <c r="X249" s="25">
        <v>20640.12</v>
      </c>
      <c r="Y249" s="25">
        <v>20640.12</v>
      </c>
      <c r="Z249" s="25">
        <v>20640.12</v>
      </c>
      <c r="AA249" s="25">
        <v>20881.11</v>
      </c>
      <c r="AB249" s="25">
        <v>21672.91</v>
      </c>
      <c r="AC249" s="25">
        <v>21672.91</v>
      </c>
      <c r="AD249" s="25">
        <v>21672.91</v>
      </c>
      <c r="AE249" s="25">
        <v>6880.0379999999996</v>
      </c>
      <c r="AF249" s="25">
        <v>6880.0379999999996</v>
      </c>
      <c r="AG249" s="25">
        <v>6880.0379999999996</v>
      </c>
      <c r="AH249" s="25">
        <v>6880.0379999999996</v>
      </c>
      <c r="AI249" s="25">
        <v>6880.0379999999996</v>
      </c>
      <c r="AJ249" s="25">
        <v>6880.0379999999996</v>
      </c>
      <c r="AK249" s="25">
        <v>6880.04</v>
      </c>
      <c r="AL249" s="25">
        <v>6880.04</v>
      </c>
      <c r="AM249" s="25">
        <v>6960.37</v>
      </c>
      <c r="AN249" s="25">
        <v>21672.91</v>
      </c>
      <c r="AO249" s="25">
        <v>21672.91</v>
      </c>
      <c r="AP249" s="25">
        <v>21672.91</v>
      </c>
    </row>
    <row r="250" spans="1:45" ht="16.5" hidden="1" x14ac:dyDescent="0.15">
      <c r="A250" s="9">
        <v>248</v>
      </c>
      <c r="B250" s="9" t="s">
        <v>34</v>
      </c>
      <c r="C250" s="15" t="s">
        <v>771</v>
      </c>
      <c r="D250" s="15" t="s">
        <v>772</v>
      </c>
      <c r="E250" s="9" t="s">
        <v>773</v>
      </c>
      <c r="F250" s="9" t="s">
        <v>757</v>
      </c>
      <c r="G250" s="9" t="s">
        <v>87</v>
      </c>
      <c r="H250" s="9" t="s">
        <v>46</v>
      </c>
      <c r="I250" s="9" t="s">
        <v>40</v>
      </c>
      <c r="J250" s="22" t="s">
        <v>758</v>
      </c>
      <c r="K250" s="9">
        <v>1322.73</v>
      </c>
      <c r="L250" s="20">
        <v>42637</v>
      </c>
      <c r="M250" s="20">
        <v>45558</v>
      </c>
      <c r="N250" s="20">
        <v>45558</v>
      </c>
      <c r="O250" s="21"/>
      <c r="P250" s="20">
        <v>43367</v>
      </c>
      <c r="Q250" s="20">
        <v>43731</v>
      </c>
      <c r="R250" s="24">
        <v>60.64</v>
      </c>
      <c r="S250" s="25">
        <v>80210.350000000006</v>
      </c>
      <c r="T250" s="25">
        <v>80210.350000000006</v>
      </c>
      <c r="U250" s="25">
        <v>80210.350000000006</v>
      </c>
      <c r="V250" s="25">
        <v>80210.350000000006</v>
      </c>
      <c r="W250" s="25">
        <v>80210.350000000006</v>
      </c>
      <c r="X250" s="25">
        <v>80210.350000000006</v>
      </c>
      <c r="Y250" s="25">
        <v>80210.350000000006</v>
      </c>
      <c r="Z250" s="25">
        <v>80210.350000000006</v>
      </c>
      <c r="AA250" s="25">
        <v>81145.52</v>
      </c>
      <c r="AB250" s="25">
        <v>84218.22</v>
      </c>
      <c r="AC250" s="25">
        <v>84218.22</v>
      </c>
      <c r="AD250" s="25">
        <v>84218.22</v>
      </c>
      <c r="AE250" s="25">
        <v>26736.785199999998</v>
      </c>
      <c r="AF250" s="25">
        <v>26736.785199999998</v>
      </c>
      <c r="AG250" s="25">
        <v>26736.785199999998</v>
      </c>
      <c r="AH250" s="25">
        <v>26736.785199999998</v>
      </c>
      <c r="AI250" s="25">
        <v>26736.785199999998</v>
      </c>
      <c r="AJ250" s="25">
        <v>26736.785199999998</v>
      </c>
      <c r="AK250" s="25">
        <v>26736.7833333333</v>
      </c>
      <c r="AL250" s="25">
        <v>26736.7833333333</v>
      </c>
      <c r="AM250" s="25">
        <v>27048.506666666701</v>
      </c>
      <c r="AN250" s="25">
        <v>84218.22</v>
      </c>
      <c r="AO250" s="25">
        <v>84218.22</v>
      </c>
      <c r="AP250" s="25">
        <v>84218.22</v>
      </c>
    </row>
    <row r="251" spans="1:45" ht="16.5" hidden="1" x14ac:dyDescent="0.15">
      <c r="A251" s="9">
        <v>249</v>
      </c>
      <c r="B251" s="9" t="s">
        <v>34</v>
      </c>
      <c r="C251" s="15" t="s">
        <v>774</v>
      </c>
      <c r="D251" s="15" t="s">
        <v>775</v>
      </c>
      <c r="E251" s="9" t="s">
        <v>776</v>
      </c>
      <c r="F251" s="9" t="s">
        <v>757</v>
      </c>
      <c r="G251" s="9" t="s">
        <v>87</v>
      </c>
      <c r="H251" s="9" t="s">
        <v>46</v>
      </c>
      <c r="I251" s="9" t="s">
        <v>102</v>
      </c>
      <c r="J251" s="9" t="s">
        <v>758</v>
      </c>
      <c r="K251" s="9">
        <v>1801.31</v>
      </c>
      <c r="L251" s="20">
        <v>42637</v>
      </c>
      <c r="M251" s="20">
        <v>45558</v>
      </c>
      <c r="N251" s="20">
        <v>45558</v>
      </c>
      <c r="O251" s="21"/>
      <c r="P251" s="20">
        <v>43367</v>
      </c>
      <c r="Q251" s="20">
        <v>43731</v>
      </c>
      <c r="R251" s="24">
        <v>66.150000000000006</v>
      </c>
      <c r="S251" s="25">
        <v>119156.66</v>
      </c>
      <c r="T251" s="25">
        <v>119156.66</v>
      </c>
      <c r="U251" s="25">
        <v>119156.66</v>
      </c>
      <c r="V251" s="25">
        <v>119156.66</v>
      </c>
      <c r="W251" s="25">
        <v>119156.66</v>
      </c>
      <c r="X251" s="25">
        <v>119156.66</v>
      </c>
      <c r="Y251" s="25">
        <v>119156.66</v>
      </c>
      <c r="Z251" s="25">
        <v>119156.66</v>
      </c>
      <c r="AA251" s="25">
        <v>120547.87</v>
      </c>
      <c r="AB251" s="25">
        <v>125118.99</v>
      </c>
      <c r="AC251" s="25">
        <v>125118.99</v>
      </c>
      <c r="AD251" s="25">
        <v>125118.99</v>
      </c>
      <c r="AE251" s="25">
        <v>39718.889000000003</v>
      </c>
      <c r="AF251" s="25">
        <v>39718.889000000003</v>
      </c>
      <c r="AG251" s="25">
        <v>39718.889000000003</v>
      </c>
      <c r="AH251" s="25">
        <v>39718.889000000003</v>
      </c>
      <c r="AI251" s="25">
        <v>39718.889000000003</v>
      </c>
      <c r="AJ251" s="25">
        <v>39718.889000000003</v>
      </c>
      <c r="AK251" s="25">
        <v>39718.886666666702</v>
      </c>
      <c r="AL251" s="25">
        <v>39718.886666666702</v>
      </c>
      <c r="AM251" s="25">
        <v>40182.623333333402</v>
      </c>
      <c r="AN251" s="25">
        <v>125118.99</v>
      </c>
      <c r="AO251" s="25">
        <v>125118.99</v>
      </c>
      <c r="AP251" s="25">
        <v>125118.99</v>
      </c>
    </row>
    <row r="252" spans="1:45" ht="16.5" hidden="1" x14ac:dyDescent="0.15">
      <c r="A252" s="9">
        <v>250</v>
      </c>
      <c r="B252" s="9" t="s">
        <v>34</v>
      </c>
      <c r="C252" s="15" t="s">
        <v>777</v>
      </c>
      <c r="D252" s="15" t="s">
        <v>778</v>
      </c>
      <c r="E252" s="9" t="s">
        <v>779</v>
      </c>
      <c r="F252" s="9" t="s">
        <v>757</v>
      </c>
      <c r="G252" s="9" t="s">
        <v>87</v>
      </c>
      <c r="H252" s="9" t="s">
        <v>122</v>
      </c>
      <c r="I252" s="9" t="s">
        <v>102</v>
      </c>
      <c r="J252" s="9" t="s">
        <v>758</v>
      </c>
      <c r="K252" s="9">
        <v>1366.7</v>
      </c>
      <c r="L252" s="20">
        <v>42637</v>
      </c>
      <c r="M252" s="20">
        <v>45558</v>
      </c>
      <c r="N252" s="20">
        <v>45558</v>
      </c>
      <c r="O252" s="21"/>
      <c r="P252" s="20">
        <v>43367</v>
      </c>
      <c r="Q252" s="20">
        <v>43731</v>
      </c>
      <c r="R252" s="24">
        <v>55.13</v>
      </c>
      <c r="S252" s="25">
        <v>75346.17</v>
      </c>
      <c r="T252" s="25">
        <v>75346.17</v>
      </c>
      <c r="U252" s="25">
        <v>75346.17</v>
      </c>
      <c r="V252" s="25">
        <v>75346.17</v>
      </c>
      <c r="W252" s="25">
        <v>75346.17</v>
      </c>
      <c r="X252" s="25">
        <v>75346.17</v>
      </c>
      <c r="Y252" s="25">
        <v>75346.17</v>
      </c>
      <c r="Z252" s="25">
        <v>75346.17</v>
      </c>
      <c r="AA252" s="25">
        <v>76226.33</v>
      </c>
      <c r="AB252" s="25">
        <v>79118.259999999995</v>
      </c>
      <c r="AC252" s="25">
        <v>79118.259999999995</v>
      </c>
      <c r="AD252" s="25">
        <v>79118.259999999995</v>
      </c>
      <c r="AE252" s="25">
        <v>25115.3893333333</v>
      </c>
      <c r="AF252" s="25">
        <v>25115.3893333333</v>
      </c>
      <c r="AG252" s="25">
        <v>25115.3893333333</v>
      </c>
      <c r="AH252" s="25">
        <v>25115.3893333333</v>
      </c>
      <c r="AI252" s="25">
        <v>25115.3893333333</v>
      </c>
      <c r="AJ252" s="25">
        <v>25115.3893333333</v>
      </c>
      <c r="AK252" s="25">
        <v>25115.39</v>
      </c>
      <c r="AL252" s="25">
        <v>25115.39</v>
      </c>
      <c r="AM252" s="25">
        <v>25408.776666666701</v>
      </c>
      <c r="AN252" s="25">
        <v>79118.259999999995</v>
      </c>
      <c r="AO252" s="25">
        <v>79118.259999999995</v>
      </c>
      <c r="AP252" s="25">
        <v>79118.259999999995</v>
      </c>
    </row>
    <row r="253" spans="1:45" ht="16.5" hidden="1" x14ac:dyDescent="0.15">
      <c r="A253" s="9">
        <v>251</v>
      </c>
      <c r="B253" s="9" t="s">
        <v>34</v>
      </c>
      <c r="C253" s="15" t="s">
        <v>780</v>
      </c>
      <c r="D253" s="15" t="s">
        <v>781</v>
      </c>
      <c r="E253" s="9" t="s">
        <v>782</v>
      </c>
      <c r="F253" s="9" t="s">
        <v>757</v>
      </c>
      <c r="G253" s="16" t="s">
        <v>38</v>
      </c>
      <c r="H253" s="9" t="s">
        <v>46</v>
      </c>
      <c r="I253" s="22" t="s">
        <v>40</v>
      </c>
      <c r="J253" s="9" t="s">
        <v>758</v>
      </c>
      <c r="K253" s="9">
        <v>696.81</v>
      </c>
      <c r="L253" s="20">
        <v>42637</v>
      </c>
      <c r="M253" s="20">
        <v>45558</v>
      </c>
      <c r="N253" s="20">
        <v>45558</v>
      </c>
      <c r="O253" s="21"/>
      <c r="P253" s="20">
        <v>43367</v>
      </c>
      <c r="Q253" s="20">
        <v>43731</v>
      </c>
      <c r="R253" s="24">
        <v>60.64</v>
      </c>
      <c r="S253" s="25">
        <v>42254.559999999998</v>
      </c>
      <c r="T253" s="25">
        <v>42254.559999999998</v>
      </c>
      <c r="U253" s="25">
        <v>42254.559999999998</v>
      </c>
      <c r="V253" s="25">
        <v>42254.559999999998</v>
      </c>
      <c r="W253" s="25">
        <v>42254.559999999998</v>
      </c>
      <c r="X253" s="25">
        <v>42254.559999999998</v>
      </c>
      <c r="Y253" s="25">
        <v>42254.559999999998</v>
      </c>
      <c r="Z253" s="25">
        <v>42254.559999999998</v>
      </c>
      <c r="AA253" s="25">
        <v>42747.199999999997</v>
      </c>
      <c r="AB253" s="25">
        <v>44365.89</v>
      </c>
      <c r="AC253" s="25">
        <v>44365.89</v>
      </c>
      <c r="AD253" s="25">
        <v>44365.89</v>
      </c>
      <c r="AE253" s="25">
        <v>14084.8544</v>
      </c>
      <c r="AF253" s="25">
        <v>14084.8544</v>
      </c>
      <c r="AG253" s="25">
        <v>14084.8544</v>
      </c>
      <c r="AH253" s="25">
        <v>14084.8544</v>
      </c>
      <c r="AI253" s="25">
        <v>14084.8544</v>
      </c>
      <c r="AJ253" s="25">
        <v>14084.8544</v>
      </c>
      <c r="AK253" s="25">
        <v>14084.8533333333</v>
      </c>
      <c r="AL253" s="25">
        <v>14084.8533333333</v>
      </c>
      <c r="AM253" s="25">
        <v>14249.0666666667</v>
      </c>
      <c r="AN253" s="25">
        <v>44365.89</v>
      </c>
      <c r="AO253" s="25">
        <v>44365.89</v>
      </c>
      <c r="AP253" s="25">
        <v>44365.89</v>
      </c>
    </row>
    <row r="254" spans="1:45" ht="16.5" hidden="1" x14ac:dyDescent="0.15">
      <c r="A254" s="9">
        <v>252</v>
      </c>
      <c r="B254" s="9" t="s">
        <v>34</v>
      </c>
      <c r="C254" s="15" t="s">
        <v>783</v>
      </c>
      <c r="D254" s="15" t="s">
        <v>784</v>
      </c>
      <c r="E254" s="9" t="s">
        <v>785</v>
      </c>
      <c r="F254" s="9" t="s">
        <v>757</v>
      </c>
      <c r="G254" s="9" t="s">
        <v>87</v>
      </c>
      <c r="H254" s="9" t="s">
        <v>46</v>
      </c>
      <c r="I254" s="9" t="s">
        <v>102</v>
      </c>
      <c r="J254" s="9" t="s">
        <v>758</v>
      </c>
      <c r="K254" s="9">
        <v>313.64999999999998</v>
      </c>
      <c r="L254" s="20">
        <v>42637</v>
      </c>
      <c r="M254" s="20">
        <v>45558</v>
      </c>
      <c r="N254" s="20">
        <v>45558</v>
      </c>
      <c r="O254" s="21"/>
      <c r="P254" s="20">
        <v>43367</v>
      </c>
      <c r="Q254" s="20">
        <v>43731</v>
      </c>
      <c r="R254" s="24">
        <v>66.150000000000006</v>
      </c>
      <c r="S254" s="25">
        <v>20747.95</v>
      </c>
      <c r="T254" s="25">
        <v>20747.95</v>
      </c>
      <c r="U254" s="25">
        <v>20747.95</v>
      </c>
      <c r="V254" s="25">
        <v>20747.95</v>
      </c>
      <c r="W254" s="25">
        <v>20747.95</v>
      </c>
      <c r="X254" s="25">
        <v>20747.95</v>
      </c>
      <c r="Y254" s="25">
        <v>20747.95</v>
      </c>
      <c r="Z254" s="25">
        <v>20747.95</v>
      </c>
      <c r="AA254" s="25">
        <v>20990.19</v>
      </c>
      <c r="AB254" s="25">
        <v>21786.13</v>
      </c>
      <c r="AC254" s="25">
        <v>21786.13</v>
      </c>
      <c r="AD254" s="25">
        <v>21786.13</v>
      </c>
      <c r="AE254" s="25">
        <v>6915.9849999999997</v>
      </c>
      <c r="AF254" s="25">
        <v>6915.9849999999997</v>
      </c>
      <c r="AG254" s="25">
        <v>6915.9849999999997</v>
      </c>
      <c r="AH254" s="25">
        <v>6915.9849999999997</v>
      </c>
      <c r="AI254" s="25">
        <v>6915.9849999999997</v>
      </c>
      <c r="AJ254" s="25">
        <v>6915.9849999999997</v>
      </c>
      <c r="AK254" s="25">
        <v>6915.9833333333299</v>
      </c>
      <c r="AL254" s="25">
        <v>6915.9833333333299</v>
      </c>
      <c r="AM254" s="25">
        <v>6996.73</v>
      </c>
      <c r="AN254" s="25">
        <v>21786.13</v>
      </c>
      <c r="AO254" s="25">
        <v>21786.13</v>
      </c>
      <c r="AP254" s="25">
        <v>21786.13</v>
      </c>
    </row>
    <row r="255" spans="1:45" ht="16.5" hidden="1" x14ac:dyDescent="0.15">
      <c r="A255" s="9">
        <v>253</v>
      </c>
      <c r="B255" s="9" t="s">
        <v>34</v>
      </c>
      <c r="C255" s="15" t="s">
        <v>786</v>
      </c>
      <c r="D255" s="15" t="s">
        <v>787</v>
      </c>
      <c r="E255" s="9" t="s">
        <v>788</v>
      </c>
      <c r="F255" s="9" t="s">
        <v>757</v>
      </c>
      <c r="G255" s="9" t="s">
        <v>87</v>
      </c>
      <c r="H255" s="9" t="s">
        <v>46</v>
      </c>
      <c r="I255" s="9" t="s">
        <v>40</v>
      </c>
      <c r="J255" s="9" t="s">
        <v>758</v>
      </c>
      <c r="K255" s="9">
        <v>1235.3900000000001</v>
      </c>
      <c r="L255" s="20">
        <v>42637</v>
      </c>
      <c r="M255" s="20">
        <v>45558</v>
      </c>
      <c r="N255" s="20">
        <v>45558</v>
      </c>
      <c r="O255" s="21"/>
      <c r="P255" s="20">
        <v>43367</v>
      </c>
      <c r="Q255" s="20">
        <v>43731</v>
      </c>
      <c r="R255" s="24">
        <v>60.64</v>
      </c>
      <c r="S255" s="25">
        <v>74914.05</v>
      </c>
      <c r="T255" s="25">
        <v>74914.05</v>
      </c>
      <c r="U255" s="25">
        <v>74914.05</v>
      </c>
      <c r="V255" s="25">
        <v>74914.05</v>
      </c>
      <c r="W255" s="25">
        <v>74914.05</v>
      </c>
      <c r="X255" s="25">
        <v>74914.05</v>
      </c>
      <c r="Y255" s="25">
        <v>74914.05</v>
      </c>
      <c r="Z255" s="25">
        <v>74914.05</v>
      </c>
      <c r="AA255" s="25">
        <v>75787.47</v>
      </c>
      <c r="AB255" s="25">
        <v>78657.279999999999</v>
      </c>
      <c r="AC255" s="25">
        <v>78657.279999999999</v>
      </c>
      <c r="AD255" s="25">
        <v>78657.279999999999</v>
      </c>
      <c r="AE255" s="25">
        <v>24971.350266666701</v>
      </c>
      <c r="AF255" s="25">
        <v>24971.350266666701</v>
      </c>
      <c r="AG255" s="25">
        <v>24971.350266666701</v>
      </c>
      <c r="AH255" s="25">
        <v>24971.350266666701</v>
      </c>
      <c r="AI255" s="25">
        <v>24971.350266666701</v>
      </c>
      <c r="AJ255" s="25">
        <v>24971.350266666701</v>
      </c>
      <c r="AK255" s="25">
        <v>24971.35</v>
      </c>
      <c r="AL255" s="25">
        <v>24971.35</v>
      </c>
      <c r="AM255" s="25">
        <v>25262.49</v>
      </c>
      <c r="AN255" s="25">
        <v>78657.279999999999</v>
      </c>
      <c r="AO255" s="25">
        <v>78657.279999999999</v>
      </c>
      <c r="AP255" s="25">
        <v>78657.279999999999</v>
      </c>
    </row>
    <row r="256" spans="1:45" ht="16.5" hidden="1" x14ac:dyDescent="0.15">
      <c r="A256" s="9">
        <v>254</v>
      </c>
      <c r="B256" s="9" t="s">
        <v>34</v>
      </c>
      <c r="C256" s="15" t="s">
        <v>789</v>
      </c>
      <c r="D256" s="15" t="s">
        <v>790</v>
      </c>
      <c r="E256" s="9" t="s">
        <v>791</v>
      </c>
      <c r="F256" s="9" t="s">
        <v>757</v>
      </c>
      <c r="G256" s="9" t="s">
        <v>87</v>
      </c>
      <c r="H256" s="9" t="s">
        <v>46</v>
      </c>
      <c r="I256" s="9" t="s">
        <v>102</v>
      </c>
      <c r="J256" s="9" t="s">
        <v>758</v>
      </c>
      <c r="K256" s="9">
        <v>659.98</v>
      </c>
      <c r="L256" s="20">
        <v>43282</v>
      </c>
      <c r="M256" s="20">
        <v>46203</v>
      </c>
      <c r="N256" s="20">
        <v>46203</v>
      </c>
      <c r="O256" s="21">
        <f>R256*K256*6</f>
        <v>213833.52</v>
      </c>
      <c r="P256" s="20">
        <v>43282</v>
      </c>
      <c r="Q256" s="20">
        <v>43646</v>
      </c>
      <c r="R256" s="24">
        <v>54</v>
      </c>
      <c r="S256" s="25">
        <v>35638.92</v>
      </c>
      <c r="T256" s="25">
        <v>35638.92</v>
      </c>
      <c r="U256" s="25">
        <v>35638.92</v>
      </c>
      <c r="V256" s="25">
        <v>35638.92</v>
      </c>
      <c r="W256" s="25">
        <v>35638.92</v>
      </c>
      <c r="X256" s="25">
        <v>35638.92</v>
      </c>
      <c r="Y256" s="25">
        <v>37420.870000000003</v>
      </c>
      <c r="Z256" s="25">
        <v>37420.870000000003</v>
      </c>
      <c r="AA256" s="25">
        <v>37420.870000000003</v>
      </c>
      <c r="AB256" s="25">
        <v>37420.870000000003</v>
      </c>
      <c r="AC256" s="25">
        <v>37420.870000000003</v>
      </c>
      <c r="AD256" s="25">
        <v>37420.870000000003</v>
      </c>
      <c r="AE256" s="25">
        <v>11879.64</v>
      </c>
      <c r="AF256" s="25">
        <v>11879.64</v>
      </c>
      <c r="AG256" s="25">
        <v>11879.64</v>
      </c>
      <c r="AH256" s="25">
        <v>11879.64</v>
      </c>
      <c r="AI256" s="25">
        <v>11879.64</v>
      </c>
      <c r="AJ256" s="25">
        <v>11879.64</v>
      </c>
      <c r="AK256" s="25">
        <v>13384.3966666667</v>
      </c>
      <c r="AL256" s="25">
        <v>13384.3966666667</v>
      </c>
      <c r="AM256" s="25">
        <v>13384.3966666667</v>
      </c>
      <c r="AN256" s="25">
        <v>37420.870000000003</v>
      </c>
      <c r="AO256" s="25">
        <v>37420.870000000003</v>
      </c>
      <c r="AP256" s="25">
        <v>37420.870000000003</v>
      </c>
    </row>
    <row r="257" spans="1:45" ht="16.5" hidden="1" x14ac:dyDescent="0.15">
      <c r="A257" s="9">
        <v>255</v>
      </c>
      <c r="B257" s="9" t="s">
        <v>34</v>
      </c>
      <c r="C257" s="15" t="s">
        <v>792</v>
      </c>
      <c r="D257" s="15" t="s">
        <v>793</v>
      </c>
      <c r="E257" s="9" t="s">
        <v>794</v>
      </c>
      <c r="F257" s="9" t="s">
        <v>757</v>
      </c>
      <c r="G257" s="9" t="s">
        <v>87</v>
      </c>
      <c r="H257" s="9" t="s">
        <v>46</v>
      </c>
      <c r="I257" s="9" t="s">
        <v>102</v>
      </c>
      <c r="J257" s="9" t="s">
        <v>758</v>
      </c>
      <c r="K257" s="9">
        <v>384.54</v>
      </c>
      <c r="L257" s="20">
        <v>42637</v>
      </c>
      <c r="M257" s="20">
        <v>45558</v>
      </c>
      <c r="N257" s="20">
        <v>45558</v>
      </c>
      <c r="O257" s="21"/>
      <c r="P257" s="20">
        <v>43367</v>
      </c>
      <c r="Q257" s="20">
        <v>43731</v>
      </c>
      <c r="R257" s="24">
        <v>66.150000000000006</v>
      </c>
      <c r="S257" s="25">
        <v>25437.32</v>
      </c>
      <c r="T257" s="25">
        <v>25437.32</v>
      </c>
      <c r="U257" s="25">
        <v>25437.32</v>
      </c>
      <c r="V257" s="25">
        <v>25437.32</v>
      </c>
      <c r="W257" s="25">
        <v>25437.32</v>
      </c>
      <c r="X257" s="25">
        <v>25437.32</v>
      </c>
      <c r="Y257" s="25">
        <v>25437.32</v>
      </c>
      <c r="Z257" s="25">
        <v>25437.32</v>
      </c>
      <c r="AA257" s="25">
        <v>25734.31</v>
      </c>
      <c r="AB257" s="25">
        <v>26710.15</v>
      </c>
      <c r="AC257" s="25">
        <v>26710.15</v>
      </c>
      <c r="AD257" s="25">
        <v>26710.15</v>
      </c>
      <c r="AE257" s="25">
        <v>8479.1059999999998</v>
      </c>
      <c r="AF257" s="25">
        <v>8479.1059999999998</v>
      </c>
      <c r="AG257" s="25">
        <v>8479.1059999999998</v>
      </c>
      <c r="AH257" s="25">
        <v>8479.1059999999998</v>
      </c>
      <c r="AI257" s="25">
        <v>8479.1059999999998</v>
      </c>
      <c r="AJ257" s="25">
        <v>8479.1059999999998</v>
      </c>
      <c r="AK257" s="25">
        <v>8479.1066666666702</v>
      </c>
      <c r="AL257" s="25">
        <v>8479.1066666666702</v>
      </c>
      <c r="AM257" s="25">
        <v>8578.1033333333398</v>
      </c>
      <c r="AN257" s="25">
        <v>26710.15</v>
      </c>
      <c r="AO257" s="25">
        <v>26710.15</v>
      </c>
      <c r="AP257" s="25">
        <v>26710.15</v>
      </c>
    </row>
    <row r="258" spans="1:45" ht="16.5" hidden="1" x14ac:dyDescent="0.15">
      <c r="A258" s="9">
        <v>256</v>
      </c>
      <c r="B258" s="9" t="s">
        <v>34</v>
      </c>
      <c r="C258" s="15" t="s">
        <v>795</v>
      </c>
      <c r="D258" s="15" t="s">
        <v>796</v>
      </c>
      <c r="E258" s="9" t="s">
        <v>797</v>
      </c>
      <c r="F258" s="9" t="s">
        <v>757</v>
      </c>
      <c r="G258" s="9" t="s">
        <v>87</v>
      </c>
      <c r="H258" s="9" t="s">
        <v>46</v>
      </c>
      <c r="I258" s="9" t="s">
        <v>40</v>
      </c>
      <c r="J258" s="9" t="s">
        <v>758</v>
      </c>
      <c r="K258" s="9">
        <v>311.43</v>
      </c>
      <c r="L258" s="20">
        <v>42637</v>
      </c>
      <c r="M258" s="20">
        <v>44462</v>
      </c>
      <c r="N258" s="20">
        <v>44462</v>
      </c>
      <c r="O258" s="21"/>
      <c r="P258" s="20">
        <v>43367</v>
      </c>
      <c r="Q258" s="20">
        <v>43731</v>
      </c>
      <c r="R258" s="24">
        <v>99.22</v>
      </c>
      <c r="S258" s="25">
        <v>30900.080000000002</v>
      </c>
      <c r="T258" s="25">
        <v>30900.080000000002</v>
      </c>
      <c r="U258" s="25">
        <v>30900.080000000002</v>
      </c>
      <c r="V258" s="25">
        <v>30900.080000000002</v>
      </c>
      <c r="W258" s="25">
        <v>30900.080000000002</v>
      </c>
      <c r="X258" s="25">
        <v>30900.080000000002</v>
      </c>
      <c r="Y258" s="25">
        <v>30900.080000000002</v>
      </c>
      <c r="Z258" s="25">
        <v>30900.080000000002</v>
      </c>
      <c r="AA258" s="25">
        <v>31260.51</v>
      </c>
      <c r="AB258" s="25">
        <v>32444.78</v>
      </c>
      <c r="AC258" s="25">
        <v>32444.78</v>
      </c>
      <c r="AD258" s="25">
        <v>32444.78</v>
      </c>
      <c r="AE258" s="25">
        <v>10300.0236</v>
      </c>
      <c r="AF258" s="25">
        <v>10300.0236</v>
      </c>
      <c r="AG258" s="25">
        <v>10300.0236</v>
      </c>
      <c r="AH258" s="25">
        <v>10300.0236</v>
      </c>
      <c r="AI258" s="25">
        <v>10300.0236</v>
      </c>
      <c r="AJ258" s="25">
        <v>10300.0236</v>
      </c>
      <c r="AK258" s="25">
        <v>10300.026666666699</v>
      </c>
      <c r="AL258" s="25">
        <v>10300.026666666699</v>
      </c>
      <c r="AM258" s="25">
        <v>10420.17</v>
      </c>
      <c r="AN258" s="25">
        <v>32444.78</v>
      </c>
      <c r="AO258" s="25">
        <v>32444.78</v>
      </c>
      <c r="AP258" s="25">
        <v>32444.78</v>
      </c>
    </row>
    <row r="259" spans="1:45" ht="16.5" hidden="1" x14ac:dyDescent="0.15">
      <c r="A259" s="9">
        <v>257</v>
      </c>
      <c r="B259" s="9" t="s">
        <v>34</v>
      </c>
      <c r="C259" s="15" t="s">
        <v>798</v>
      </c>
      <c r="D259" s="15" t="s">
        <v>799</v>
      </c>
      <c r="E259" s="9" t="s">
        <v>800</v>
      </c>
      <c r="F259" s="9" t="s">
        <v>757</v>
      </c>
      <c r="G259" s="9" t="s">
        <v>87</v>
      </c>
      <c r="H259" s="9" t="s">
        <v>46</v>
      </c>
      <c r="I259" s="9" t="s">
        <v>102</v>
      </c>
      <c r="J259" s="9" t="s">
        <v>758</v>
      </c>
      <c r="K259" s="9">
        <v>2043.74</v>
      </c>
      <c r="L259" s="20">
        <v>42637</v>
      </c>
      <c r="M259" s="20">
        <v>45558</v>
      </c>
      <c r="N259" s="20">
        <v>45558</v>
      </c>
      <c r="O259" s="21"/>
      <c r="P259" s="20">
        <v>43367</v>
      </c>
      <c r="Q259" s="20">
        <v>43731</v>
      </c>
      <c r="R259" s="24">
        <v>66.150000000000006</v>
      </c>
      <c r="S259" s="25">
        <v>135193.4</v>
      </c>
      <c r="T259" s="25">
        <v>135193.4</v>
      </c>
      <c r="U259" s="25">
        <v>135193.4</v>
      </c>
      <c r="V259" s="25">
        <v>135193.4</v>
      </c>
      <c r="W259" s="25">
        <v>135193.4</v>
      </c>
      <c r="X259" s="25">
        <v>135193.4</v>
      </c>
      <c r="Y259" s="25">
        <v>135193.4</v>
      </c>
      <c r="Z259" s="25">
        <v>135193.4</v>
      </c>
      <c r="AA259" s="25">
        <v>136771.85</v>
      </c>
      <c r="AB259" s="25">
        <v>141958.18</v>
      </c>
      <c r="AC259" s="25">
        <v>141958.18</v>
      </c>
      <c r="AD259" s="25">
        <v>141958.18</v>
      </c>
      <c r="AE259" s="25">
        <v>45064.466</v>
      </c>
      <c r="AF259" s="25">
        <v>45064.466</v>
      </c>
      <c r="AG259" s="25">
        <v>45064.466</v>
      </c>
      <c r="AH259" s="25">
        <v>45064.466</v>
      </c>
      <c r="AI259" s="25">
        <v>45064.466</v>
      </c>
      <c r="AJ259" s="25">
        <v>45064.466</v>
      </c>
      <c r="AK259" s="25">
        <v>45064.466666666602</v>
      </c>
      <c r="AL259" s="25">
        <v>45064.466666666602</v>
      </c>
      <c r="AM259" s="25">
        <v>45590.616666666698</v>
      </c>
      <c r="AN259" s="25">
        <v>141958.18</v>
      </c>
      <c r="AO259" s="25">
        <v>141958.18</v>
      </c>
      <c r="AP259" s="25">
        <v>141958.18</v>
      </c>
    </row>
    <row r="260" spans="1:45" ht="16.5" hidden="1" x14ac:dyDescent="0.15">
      <c r="A260" s="9">
        <v>258</v>
      </c>
      <c r="B260" s="9" t="s">
        <v>34</v>
      </c>
      <c r="C260" s="15" t="s">
        <v>801</v>
      </c>
      <c r="D260" s="15" t="s">
        <v>802</v>
      </c>
      <c r="E260" s="9">
        <v>1002</v>
      </c>
      <c r="F260" s="9" t="s">
        <v>757</v>
      </c>
      <c r="G260" s="9" t="s">
        <v>87</v>
      </c>
      <c r="H260" s="9" t="s">
        <v>46</v>
      </c>
      <c r="I260" s="9" t="s">
        <v>40</v>
      </c>
      <c r="J260" s="9" t="s">
        <v>758</v>
      </c>
      <c r="K260" s="9">
        <v>656.67</v>
      </c>
      <c r="L260" s="20">
        <v>43435</v>
      </c>
      <c r="M260" s="20">
        <v>45626</v>
      </c>
      <c r="N260" s="20">
        <v>45626</v>
      </c>
      <c r="O260" s="21">
        <f>R260*K260</f>
        <v>50563.59</v>
      </c>
      <c r="P260" s="20">
        <v>43435</v>
      </c>
      <c r="Q260" s="20">
        <v>43799</v>
      </c>
      <c r="R260" s="24">
        <v>77</v>
      </c>
      <c r="S260" s="25">
        <v>50563.59</v>
      </c>
      <c r="T260" s="25">
        <v>50563.59</v>
      </c>
      <c r="U260" s="25">
        <v>50563.59</v>
      </c>
      <c r="V260" s="25">
        <v>50563.59</v>
      </c>
      <c r="W260" s="25">
        <v>50563.59</v>
      </c>
      <c r="X260" s="25">
        <v>50563.59</v>
      </c>
      <c r="Y260" s="25">
        <v>50563.59</v>
      </c>
      <c r="Z260" s="25">
        <v>50563.59</v>
      </c>
      <c r="AA260" s="25">
        <v>50563.59</v>
      </c>
      <c r="AB260" s="25">
        <v>50563.59</v>
      </c>
      <c r="AC260" s="25">
        <v>50563.59</v>
      </c>
      <c r="AD260" s="25">
        <v>53091.77</v>
      </c>
      <c r="AE260" s="25">
        <v>0</v>
      </c>
      <c r="AF260" s="25">
        <v>50563.59</v>
      </c>
      <c r="AG260" s="25">
        <v>16854.53</v>
      </c>
      <c r="AH260" s="25">
        <v>16854.53</v>
      </c>
      <c r="AI260" s="25">
        <v>16854.53</v>
      </c>
      <c r="AJ260" s="25">
        <v>16854.53</v>
      </c>
      <c r="AK260" s="25">
        <v>16854.53</v>
      </c>
      <c r="AL260" s="25">
        <v>16854.53</v>
      </c>
      <c r="AM260" s="25">
        <v>50563.59</v>
      </c>
      <c r="AN260" s="25">
        <v>50563.59</v>
      </c>
      <c r="AO260" s="25">
        <v>50563.59</v>
      </c>
      <c r="AP260" s="25">
        <v>53091.77</v>
      </c>
    </row>
    <row r="261" spans="1:45" ht="16.5" hidden="1" x14ac:dyDescent="0.15">
      <c r="A261" s="9">
        <v>259</v>
      </c>
      <c r="B261" s="9" t="s">
        <v>34</v>
      </c>
      <c r="C261" s="17" t="s">
        <v>803</v>
      </c>
      <c r="D261" s="15" t="s">
        <v>804</v>
      </c>
      <c r="E261" s="9">
        <v>1008</v>
      </c>
      <c r="F261" s="9" t="s">
        <v>37</v>
      </c>
      <c r="G261" s="9" t="s">
        <v>87</v>
      </c>
      <c r="H261" s="9" t="s">
        <v>39</v>
      </c>
      <c r="I261" s="9" t="s">
        <v>40</v>
      </c>
      <c r="J261" s="9" t="s">
        <v>53</v>
      </c>
      <c r="K261" s="9">
        <v>193.78</v>
      </c>
      <c r="L261" s="20">
        <v>43586</v>
      </c>
      <c r="M261" s="20">
        <v>44681</v>
      </c>
      <c r="N261" s="20">
        <v>44681</v>
      </c>
      <c r="O261" s="20"/>
      <c r="P261" s="20">
        <v>43586</v>
      </c>
      <c r="Q261" s="20">
        <v>43951</v>
      </c>
      <c r="R261" s="24">
        <v>185</v>
      </c>
      <c r="S261" s="25"/>
      <c r="T261" s="25"/>
      <c r="U261" s="25"/>
      <c r="V261" s="25"/>
      <c r="W261" s="25">
        <v>35849.300000000003</v>
      </c>
      <c r="X261" s="25">
        <v>35849.300000000003</v>
      </c>
      <c r="Y261" s="25">
        <v>35849.300000000003</v>
      </c>
      <c r="Z261" s="25">
        <v>35849.300000000003</v>
      </c>
      <c r="AA261" s="25">
        <v>35849.300000000003</v>
      </c>
      <c r="AB261" s="25">
        <v>35849.300000000003</v>
      </c>
      <c r="AC261" s="25">
        <v>35849.300000000003</v>
      </c>
      <c r="AD261" s="25">
        <v>35849.300000000003</v>
      </c>
      <c r="AE261" s="25">
        <v>0</v>
      </c>
      <c r="AF261" s="25">
        <v>0</v>
      </c>
      <c r="AG261" s="25">
        <v>0</v>
      </c>
      <c r="AH261" s="25">
        <v>0</v>
      </c>
      <c r="AI261" s="25">
        <v>35849.300000000003</v>
      </c>
      <c r="AJ261" s="25">
        <v>35849.300000000003</v>
      </c>
      <c r="AK261" s="25">
        <v>35849.300000000003</v>
      </c>
      <c r="AL261" s="25">
        <v>35849.300000000003</v>
      </c>
      <c r="AM261" s="25">
        <v>35849.300000000003</v>
      </c>
      <c r="AN261" s="25">
        <v>35849.300000000003</v>
      </c>
      <c r="AO261" s="25">
        <v>35849.300000000003</v>
      </c>
      <c r="AP261" s="25">
        <v>35849.300000000003</v>
      </c>
    </row>
    <row r="262" spans="1:45" ht="16.5" hidden="1" x14ac:dyDescent="0.15">
      <c r="A262" s="9">
        <v>260</v>
      </c>
      <c r="B262" s="16" t="s">
        <v>805</v>
      </c>
      <c r="C262" s="15" t="s">
        <v>806</v>
      </c>
      <c r="D262" s="15" t="s">
        <v>807</v>
      </c>
      <c r="E262" s="9">
        <v>1007</v>
      </c>
      <c r="F262" s="9" t="s">
        <v>37</v>
      </c>
      <c r="G262" s="9" t="s">
        <v>87</v>
      </c>
      <c r="H262" s="9" t="s">
        <v>39</v>
      </c>
      <c r="I262" s="9" t="s">
        <v>40</v>
      </c>
      <c r="J262" s="9" t="s">
        <v>53</v>
      </c>
      <c r="K262" s="9">
        <v>179.47</v>
      </c>
      <c r="L262" s="20">
        <v>43586</v>
      </c>
      <c r="M262" s="20">
        <v>44681</v>
      </c>
      <c r="N262" s="20">
        <v>44681</v>
      </c>
      <c r="O262" s="20"/>
      <c r="P262" s="20">
        <v>43586</v>
      </c>
      <c r="Q262" s="20">
        <v>43951</v>
      </c>
      <c r="R262" s="24">
        <v>235</v>
      </c>
      <c r="S262" s="25"/>
      <c r="T262" s="25"/>
      <c r="U262" s="25"/>
      <c r="V262" s="25"/>
      <c r="W262" s="25">
        <v>42175.45</v>
      </c>
      <c r="X262" s="25">
        <v>42175.45</v>
      </c>
      <c r="Y262" s="25">
        <v>42175.45</v>
      </c>
      <c r="Z262" s="25">
        <v>42175.45</v>
      </c>
      <c r="AA262" s="25">
        <v>42175.45</v>
      </c>
      <c r="AB262" s="25">
        <v>42175.45</v>
      </c>
      <c r="AC262" s="25">
        <v>42175.45</v>
      </c>
      <c r="AD262" s="25">
        <v>42175.45</v>
      </c>
      <c r="AE262" s="25">
        <v>0</v>
      </c>
      <c r="AF262" s="25">
        <v>0</v>
      </c>
      <c r="AG262" s="25">
        <v>0</v>
      </c>
      <c r="AH262" s="25">
        <v>0</v>
      </c>
      <c r="AI262" s="25">
        <v>42175.45</v>
      </c>
      <c r="AJ262" s="25">
        <v>42175.45</v>
      </c>
      <c r="AK262" s="25">
        <v>42175.45</v>
      </c>
      <c r="AL262" s="25">
        <v>42175.45</v>
      </c>
      <c r="AM262" s="25">
        <v>42175.45</v>
      </c>
      <c r="AN262" s="25">
        <v>42175.45</v>
      </c>
      <c r="AO262" s="25">
        <v>42175.45</v>
      </c>
      <c r="AP262" s="25">
        <v>42175.45</v>
      </c>
    </row>
    <row r="263" spans="1:45" ht="16.5" hidden="1" x14ac:dyDescent="0.15">
      <c r="A263" s="9">
        <v>261</v>
      </c>
      <c r="B263" s="16" t="s">
        <v>42</v>
      </c>
      <c r="C263" s="32" t="s">
        <v>808</v>
      </c>
      <c r="D263" s="32" t="s">
        <v>809</v>
      </c>
      <c r="E263" s="9" t="s">
        <v>810</v>
      </c>
      <c r="F263" s="9" t="s">
        <v>37</v>
      </c>
      <c r="G263" s="9" t="s">
        <v>87</v>
      </c>
      <c r="H263" s="9" t="s">
        <v>46</v>
      </c>
      <c r="I263" s="9" t="s">
        <v>102</v>
      </c>
      <c r="J263" s="9" t="s">
        <v>64</v>
      </c>
      <c r="K263" s="9">
        <v>321.83999999999997</v>
      </c>
      <c r="L263" s="20">
        <v>42637</v>
      </c>
      <c r="M263" s="20">
        <v>44309</v>
      </c>
      <c r="N263" s="20">
        <v>43524</v>
      </c>
      <c r="O263" s="21"/>
      <c r="P263" s="20">
        <v>43367</v>
      </c>
      <c r="Q263" s="20">
        <v>43524</v>
      </c>
      <c r="R263" s="24">
        <v>154.35</v>
      </c>
      <c r="S263" s="25">
        <v>49676</v>
      </c>
      <c r="T263" s="25">
        <v>49676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25">
        <v>33117.332000000002</v>
      </c>
      <c r="AF263" s="25">
        <v>33117.332000000002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</row>
    <row r="264" spans="1:45" ht="16.5" x14ac:dyDescent="0.15">
      <c r="A264" s="9">
        <v>262</v>
      </c>
      <c r="B264" s="22" t="s">
        <v>805</v>
      </c>
      <c r="C264" s="32" t="s">
        <v>811</v>
      </c>
      <c r="D264" s="32" t="s">
        <v>812</v>
      </c>
      <c r="E264" s="9">
        <v>2016</v>
      </c>
      <c r="F264" s="22" t="s">
        <v>57</v>
      </c>
      <c r="G264" s="22" t="s">
        <v>38</v>
      </c>
      <c r="H264" s="16" t="s">
        <v>74</v>
      </c>
      <c r="I264" s="9" t="s">
        <v>40</v>
      </c>
      <c r="J264" s="9" t="s">
        <v>41</v>
      </c>
      <c r="K264" s="9">
        <v>150.19999999999999</v>
      </c>
      <c r="L264" s="20">
        <v>43640</v>
      </c>
      <c r="M264" s="20">
        <v>44735</v>
      </c>
      <c r="N264" s="20">
        <v>44735</v>
      </c>
      <c r="O264" s="20"/>
      <c r="P264" s="20">
        <v>43640</v>
      </c>
      <c r="Q264" s="20">
        <v>44005</v>
      </c>
      <c r="R264" s="9">
        <v>295</v>
      </c>
      <c r="S264" s="9"/>
      <c r="T264" s="9"/>
      <c r="U264" s="27"/>
      <c r="V264" s="9"/>
      <c r="W264" s="37"/>
      <c r="X264" s="9">
        <v>10338.77</v>
      </c>
      <c r="Y264" s="9">
        <v>44309</v>
      </c>
      <c r="Z264" s="9">
        <v>44309</v>
      </c>
      <c r="AA264" s="9">
        <v>44309</v>
      </c>
      <c r="AB264" s="9">
        <v>44309</v>
      </c>
      <c r="AC264" s="9">
        <v>44309</v>
      </c>
      <c r="AD264" s="9">
        <v>44309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10338.77</v>
      </c>
      <c r="AK264" s="25">
        <v>44309</v>
      </c>
      <c r="AL264" s="25">
        <v>44309</v>
      </c>
      <c r="AM264" s="25">
        <v>44309</v>
      </c>
      <c r="AN264" s="25">
        <v>44309</v>
      </c>
      <c r="AO264" s="25">
        <v>44309</v>
      </c>
      <c r="AP264" s="25">
        <v>44309</v>
      </c>
      <c r="AR264">
        <f>AK264*12</f>
        <v>531708</v>
      </c>
      <c r="AS264" s="47">
        <f t="shared" ref="AS264:AS268" si="29">AR264/365/K264</f>
        <v>9.6986301369863028</v>
      </c>
    </row>
    <row r="265" spans="1:45" ht="16.5" x14ac:dyDescent="0.15">
      <c r="A265" s="9">
        <v>263</v>
      </c>
      <c r="B265" s="22" t="s">
        <v>805</v>
      </c>
      <c r="C265" s="32" t="s">
        <v>813</v>
      </c>
      <c r="D265" s="32" t="s">
        <v>814</v>
      </c>
      <c r="E265" s="9">
        <v>2061</v>
      </c>
      <c r="F265" s="9" t="s">
        <v>37</v>
      </c>
      <c r="G265" s="9" t="s">
        <v>87</v>
      </c>
      <c r="H265" s="9" t="s">
        <v>58</v>
      </c>
      <c r="I265" s="22" t="s">
        <v>40</v>
      </c>
      <c r="J265" s="9" t="s">
        <v>41</v>
      </c>
      <c r="K265" s="9">
        <v>164.25</v>
      </c>
      <c r="L265" s="20">
        <v>43640</v>
      </c>
      <c r="M265" s="20">
        <v>44735</v>
      </c>
      <c r="N265" s="20">
        <v>44735</v>
      </c>
      <c r="O265" s="20"/>
      <c r="P265" s="20">
        <v>43640</v>
      </c>
      <c r="Q265" s="20">
        <v>44005</v>
      </c>
      <c r="R265" s="9">
        <v>260</v>
      </c>
      <c r="S265" s="9"/>
      <c r="T265" s="9"/>
      <c r="U265" s="9"/>
      <c r="V265" s="9"/>
      <c r="W265" s="9"/>
      <c r="X265" s="9">
        <v>9964.5</v>
      </c>
      <c r="Y265" s="9">
        <v>42705</v>
      </c>
      <c r="Z265" s="9">
        <v>42705</v>
      </c>
      <c r="AA265" s="9">
        <v>42705</v>
      </c>
      <c r="AB265" s="9">
        <v>42705</v>
      </c>
      <c r="AC265" s="9">
        <v>42705</v>
      </c>
      <c r="AD265" s="9">
        <v>42705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9964.5</v>
      </c>
      <c r="AK265" s="25">
        <v>42705</v>
      </c>
      <c r="AL265" s="25">
        <v>42705</v>
      </c>
      <c r="AM265" s="25">
        <v>42705</v>
      </c>
      <c r="AN265" s="25">
        <v>42705</v>
      </c>
      <c r="AO265" s="25">
        <v>42705</v>
      </c>
      <c r="AP265" s="25">
        <v>42705</v>
      </c>
      <c r="AR265">
        <f t="shared" ref="AR265:AR267" si="30">AK265*12</f>
        <v>512460</v>
      </c>
      <c r="AS265" s="47">
        <f t="shared" si="29"/>
        <v>8.5479452054794525</v>
      </c>
    </row>
    <row r="266" spans="1:45" ht="16.5" x14ac:dyDescent="0.15">
      <c r="A266" s="9">
        <v>264</v>
      </c>
      <c r="B266" s="9" t="s">
        <v>34</v>
      </c>
      <c r="C266" s="32" t="s">
        <v>815</v>
      </c>
      <c r="D266" s="32" t="s">
        <v>816</v>
      </c>
      <c r="E266" s="9">
        <v>2026</v>
      </c>
      <c r="F266" s="9" t="s">
        <v>37</v>
      </c>
      <c r="G266" s="9" t="s">
        <v>87</v>
      </c>
      <c r="H266" s="16" t="s">
        <v>74</v>
      </c>
      <c r="I266" s="9" t="s">
        <v>40</v>
      </c>
      <c r="J266" s="9" t="s">
        <v>41</v>
      </c>
      <c r="K266" s="9">
        <v>211.58</v>
      </c>
      <c r="L266" s="20">
        <v>43586</v>
      </c>
      <c r="M266" s="20">
        <v>44681</v>
      </c>
      <c r="N266" s="20">
        <v>44681</v>
      </c>
      <c r="O266" s="20"/>
      <c r="P266" s="20">
        <v>43586</v>
      </c>
      <c r="Q266" s="20">
        <v>43951</v>
      </c>
      <c r="R266" s="9">
        <v>256</v>
      </c>
      <c r="S266" s="9"/>
      <c r="T266" s="9"/>
      <c r="U266" s="9"/>
      <c r="V266" s="9"/>
      <c r="W266" s="9">
        <v>54164.480000000003</v>
      </c>
      <c r="X266" s="9">
        <v>54164.480000000003</v>
      </c>
      <c r="Y266" s="9">
        <v>54164.480000000003</v>
      </c>
      <c r="Z266" s="9">
        <v>54164.480000000003</v>
      </c>
      <c r="AA266" s="9">
        <v>54164.480000000003</v>
      </c>
      <c r="AB266" s="9">
        <v>54164.480000000003</v>
      </c>
      <c r="AC266" s="9">
        <v>54164.480000000003</v>
      </c>
      <c r="AD266" s="9">
        <v>54164.480000000003</v>
      </c>
      <c r="AE266" s="25">
        <v>0</v>
      </c>
      <c r="AF266" s="25">
        <v>0</v>
      </c>
      <c r="AG266" s="25">
        <v>0</v>
      </c>
      <c r="AH266" s="25">
        <v>0</v>
      </c>
      <c r="AI266" s="25">
        <v>54164.480000000003</v>
      </c>
      <c r="AJ266" s="25">
        <v>54164.480000000003</v>
      </c>
      <c r="AK266" s="25">
        <v>54164.480000000003</v>
      </c>
      <c r="AL266" s="25">
        <v>54164.480000000003</v>
      </c>
      <c r="AM266" s="25">
        <v>54164.480000000003</v>
      </c>
      <c r="AN266" s="25">
        <v>54164.480000000003</v>
      </c>
      <c r="AO266" s="25">
        <v>54164.480000000003</v>
      </c>
      <c r="AP266" s="25">
        <v>54164.480000000003</v>
      </c>
      <c r="AR266">
        <f>AK266*12</f>
        <v>649973.76000000001</v>
      </c>
      <c r="AS266" s="47">
        <f t="shared" si="29"/>
        <v>8.4164383561643827</v>
      </c>
    </row>
    <row r="267" spans="1:45" ht="16.5" x14ac:dyDescent="0.15">
      <c r="A267" s="9">
        <v>265</v>
      </c>
      <c r="B267" s="22" t="s">
        <v>805</v>
      </c>
      <c r="C267" s="32" t="s">
        <v>817</v>
      </c>
      <c r="D267" s="15" t="s">
        <v>324</v>
      </c>
      <c r="E267" s="9">
        <v>2057</v>
      </c>
      <c r="F267" s="9" t="s">
        <v>37</v>
      </c>
      <c r="G267" s="9" t="s">
        <v>87</v>
      </c>
      <c r="H267" s="9" t="s">
        <v>58</v>
      </c>
      <c r="I267" s="22" t="s">
        <v>40</v>
      </c>
      <c r="J267" s="9" t="s">
        <v>41</v>
      </c>
      <c r="K267" s="9">
        <v>108.13</v>
      </c>
      <c r="L267" s="20">
        <v>43586</v>
      </c>
      <c r="M267" s="20">
        <v>44681</v>
      </c>
      <c r="N267" s="20">
        <v>44681</v>
      </c>
      <c r="O267" s="20"/>
      <c r="P267" s="20">
        <v>43586</v>
      </c>
      <c r="Q267" s="20">
        <v>43951</v>
      </c>
      <c r="R267" s="9">
        <v>300</v>
      </c>
      <c r="S267" s="9"/>
      <c r="T267" s="9"/>
      <c r="U267" s="9"/>
      <c r="V267" s="9"/>
      <c r="W267" s="9">
        <v>32439</v>
      </c>
      <c r="X267" s="9">
        <v>32439</v>
      </c>
      <c r="Y267" s="9">
        <v>32439</v>
      </c>
      <c r="Z267" s="9">
        <v>32439</v>
      </c>
      <c r="AA267" s="9">
        <v>32439</v>
      </c>
      <c r="AB267" s="9">
        <v>32439</v>
      </c>
      <c r="AC267" s="9">
        <v>32439</v>
      </c>
      <c r="AD267" s="9">
        <v>32439</v>
      </c>
      <c r="AE267" s="25">
        <v>0</v>
      </c>
      <c r="AF267" s="25">
        <v>0</v>
      </c>
      <c r="AG267" s="25">
        <v>0</v>
      </c>
      <c r="AH267" s="25">
        <v>0</v>
      </c>
      <c r="AI267" s="25">
        <v>32439</v>
      </c>
      <c r="AJ267" s="25">
        <v>32439</v>
      </c>
      <c r="AK267" s="25">
        <v>32439</v>
      </c>
      <c r="AL267" s="25">
        <v>32439</v>
      </c>
      <c r="AM267" s="25">
        <v>32439</v>
      </c>
      <c r="AN267" s="25">
        <v>32439</v>
      </c>
      <c r="AO267" s="25">
        <v>32439</v>
      </c>
      <c r="AP267" s="25">
        <v>32439</v>
      </c>
      <c r="AR267">
        <f t="shared" si="30"/>
        <v>389268</v>
      </c>
      <c r="AS267" s="47">
        <f t="shared" si="29"/>
        <v>9.8630136986301373</v>
      </c>
    </row>
    <row r="268" spans="1:45" ht="16.5" x14ac:dyDescent="0.15">
      <c r="A268" s="9">
        <v>266</v>
      </c>
      <c r="B268" s="22" t="s">
        <v>805</v>
      </c>
      <c r="C268" s="32" t="s">
        <v>818</v>
      </c>
      <c r="D268" s="32" t="s">
        <v>819</v>
      </c>
      <c r="E268" s="9">
        <v>2086</v>
      </c>
      <c r="F268" s="9" t="s">
        <v>37</v>
      </c>
      <c r="G268" s="9" t="s">
        <v>87</v>
      </c>
      <c r="H268" s="16" t="s">
        <v>71</v>
      </c>
      <c r="I268" s="9" t="s">
        <v>40</v>
      </c>
      <c r="J268" s="9" t="s">
        <v>41</v>
      </c>
      <c r="K268" s="9">
        <v>169.46</v>
      </c>
      <c r="L268" s="20">
        <v>43586</v>
      </c>
      <c r="M268" s="20">
        <v>44681</v>
      </c>
      <c r="N268" s="20">
        <v>44681</v>
      </c>
      <c r="O268" s="20"/>
      <c r="P268" s="20">
        <v>43586</v>
      </c>
      <c r="Q268" s="20">
        <v>43951</v>
      </c>
      <c r="R268" s="9">
        <v>140</v>
      </c>
      <c r="S268" s="9"/>
      <c r="T268" s="9"/>
      <c r="U268" s="9"/>
      <c r="V268" s="9"/>
      <c r="W268" s="9">
        <v>23724.400000000001</v>
      </c>
      <c r="X268" s="9">
        <v>23724.400000000001</v>
      </c>
      <c r="Y268" s="9">
        <v>23724.400000000001</v>
      </c>
      <c r="Z268" s="9">
        <v>23724.400000000001</v>
      </c>
      <c r="AA268" s="9">
        <v>23724.400000000001</v>
      </c>
      <c r="AB268" s="9">
        <v>23724.400000000001</v>
      </c>
      <c r="AC268" s="9">
        <v>23724.400000000001</v>
      </c>
      <c r="AD268" s="9">
        <v>23724.400000000001</v>
      </c>
      <c r="AE268" s="25">
        <v>0</v>
      </c>
      <c r="AF268" s="25">
        <v>0</v>
      </c>
      <c r="AG268" s="25">
        <v>0</v>
      </c>
      <c r="AH268" s="25">
        <v>0</v>
      </c>
      <c r="AI268" s="25">
        <v>11862.2</v>
      </c>
      <c r="AJ268" s="25">
        <v>23724.400000000001</v>
      </c>
      <c r="AK268" s="25">
        <v>23724.400000000001</v>
      </c>
      <c r="AL268" s="25">
        <v>23724.400000000001</v>
      </c>
      <c r="AM268" s="25">
        <v>23724.400000000001</v>
      </c>
      <c r="AN268" s="25">
        <v>23724.400000000001</v>
      </c>
      <c r="AO268" s="25">
        <v>23724.400000000001</v>
      </c>
      <c r="AP268" s="25">
        <v>23724.400000000001</v>
      </c>
      <c r="AR268">
        <f>AK268*12</f>
        <v>284692.80000000005</v>
      </c>
      <c r="AS268" s="47">
        <f t="shared" si="29"/>
        <v>4.6027397260273979</v>
      </c>
    </row>
    <row r="269" spans="1:45" ht="16.5" hidden="1" x14ac:dyDescent="0.15">
      <c r="A269" s="9">
        <v>267</v>
      </c>
      <c r="B269" s="16" t="s">
        <v>805</v>
      </c>
      <c r="C269" s="32" t="s">
        <v>820</v>
      </c>
      <c r="D269" s="15" t="s">
        <v>821</v>
      </c>
      <c r="E269" s="9">
        <v>1081</v>
      </c>
      <c r="F269" s="9" t="s">
        <v>37</v>
      </c>
      <c r="G269" s="9" t="s">
        <v>87</v>
      </c>
      <c r="H269" s="9" t="s">
        <v>122</v>
      </c>
      <c r="I269" s="9" t="s">
        <v>40</v>
      </c>
      <c r="J269" s="9" t="s">
        <v>53</v>
      </c>
      <c r="K269" s="9">
        <v>217.48</v>
      </c>
      <c r="L269" s="20">
        <v>43586</v>
      </c>
      <c r="M269" s="20">
        <v>44681</v>
      </c>
      <c r="N269" s="20">
        <v>44681</v>
      </c>
      <c r="O269" s="20"/>
      <c r="P269" s="20">
        <v>43586</v>
      </c>
      <c r="Q269" s="20">
        <v>43951</v>
      </c>
      <c r="R269" s="9">
        <v>240</v>
      </c>
      <c r="S269" s="9"/>
      <c r="T269" s="9"/>
      <c r="U269" s="9"/>
      <c r="V269" s="9"/>
      <c r="W269" s="9">
        <v>52195.199999999997</v>
      </c>
      <c r="X269" s="9">
        <v>52195.199999999997</v>
      </c>
      <c r="Y269" s="9">
        <v>52195.199999999997</v>
      </c>
      <c r="Z269" s="9">
        <v>52195.199999999997</v>
      </c>
      <c r="AA269" s="9">
        <v>52195.199999999997</v>
      </c>
      <c r="AB269" s="9">
        <v>52195.199999999997</v>
      </c>
      <c r="AC269" s="9">
        <v>52195.199999999997</v>
      </c>
      <c r="AD269" s="9">
        <v>52195.199999999997</v>
      </c>
      <c r="AE269" s="25">
        <v>0</v>
      </c>
      <c r="AF269" s="25">
        <v>0</v>
      </c>
      <c r="AG269" s="25">
        <v>0</v>
      </c>
      <c r="AH269" s="25">
        <v>0</v>
      </c>
      <c r="AI269" s="25">
        <v>52195.199999999997</v>
      </c>
      <c r="AJ269" s="25">
        <v>52195.199999999997</v>
      </c>
      <c r="AK269" s="25">
        <v>52195.199999999997</v>
      </c>
      <c r="AL269" s="25">
        <v>52195.199999999997</v>
      </c>
      <c r="AM269" s="25">
        <v>52195.199999999997</v>
      </c>
      <c r="AN269" s="25">
        <v>52195.199999999997</v>
      </c>
      <c r="AO269" s="25">
        <v>52195.199999999997</v>
      </c>
      <c r="AP269" s="25">
        <v>52195.199999999997</v>
      </c>
    </row>
    <row r="270" spans="1:45" ht="16.5" hidden="1" x14ac:dyDescent="0.15">
      <c r="A270" s="9">
        <v>268</v>
      </c>
      <c r="B270" s="22" t="s">
        <v>805</v>
      </c>
      <c r="C270" s="32" t="s">
        <v>822</v>
      </c>
      <c r="D270" s="32" t="s">
        <v>823</v>
      </c>
      <c r="E270" s="9">
        <v>1071</v>
      </c>
      <c r="F270" s="9" t="s">
        <v>37</v>
      </c>
      <c r="G270" s="9" t="s">
        <v>87</v>
      </c>
      <c r="H270" s="22" t="s">
        <v>71</v>
      </c>
      <c r="I270" s="22" t="s">
        <v>40</v>
      </c>
      <c r="J270" s="9" t="s">
        <v>53</v>
      </c>
      <c r="K270" s="9">
        <v>130.71</v>
      </c>
      <c r="L270" s="20">
        <v>43640</v>
      </c>
      <c r="M270" s="20">
        <v>44735</v>
      </c>
      <c r="N270" s="20">
        <v>44735</v>
      </c>
      <c r="O270" s="20"/>
      <c r="P270" s="20">
        <v>43640</v>
      </c>
      <c r="Q270" s="20">
        <v>44005</v>
      </c>
      <c r="R270" s="9">
        <v>292</v>
      </c>
      <c r="S270" s="9"/>
      <c r="T270" s="9"/>
      <c r="U270" s="9"/>
      <c r="V270" s="9"/>
      <c r="W270" s="9"/>
      <c r="X270" s="9">
        <v>8905.7099999999991</v>
      </c>
      <c r="Y270" s="9">
        <v>38167.32</v>
      </c>
      <c r="Z270" s="9">
        <v>38167.32</v>
      </c>
      <c r="AA270" s="9">
        <v>38167.32</v>
      </c>
      <c r="AB270" s="9">
        <v>38167.32</v>
      </c>
      <c r="AC270" s="9">
        <v>38167.32</v>
      </c>
      <c r="AD270" s="9">
        <v>38167.32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8905.7099999999991</v>
      </c>
      <c r="AK270" s="25">
        <v>25444.880000000001</v>
      </c>
      <c r="AL270" s="25">
        <v>38167.32</v>
      </c>
      <c r="AM270" s="25">
        <v>38167.32</v>
      </c>
      <c r="AN270" s="25">
        <v>38167.32</v>
      </c>
      <c r="AO270" s="25">
        <v>38167.32</v>
      </c>
      <c r="AP270" s="25">
        <v>38167.32</v>
      </c>
    </row>
    <row r="271" spans="1:45" ht="16.5" hidden="1" x14ac:dyDescent="0.15">
      <c r="A271" s="9">
        <v>269</v>
      </c>
      <c r="B271" s="22" t="s">
        <v>805</v>
      </c>
      <c r="C271" s="32" t="s">
        <v>822</v>
      </c>
      <c r="D271" s="15" t="s">
        <v>824</v>
      </c>
      <c r="E271" s="9">
        <v>1012</v>
      </c>
      <c r="F271" s="9" t="s">
        <v>37</v>
      </c>
      <c r="G271" s="9" t="s">
        <v>87</v>
      </c>
      <c r="H271" s="22" t="s">
        <v>71</v>
      </c>
      <c r="I271" s="22" t="s">
        <v>40</v>
      </c>
      <c r="J271" s="9" t="s">
        <v>53</v>
      </c>
      <c r="K271" s="9">
        <v>203.56</v>
      </c>
      <c r="L271" s="20">
        <v>43640</v>
      </c>
      <c r="M271" s="20">
        <v>44735</v>
      </c>
      <c r="N271" s="20">
        <v>44735</v>
      </c>
      <c r="O271" s="20"/>
      <c r="P271" s="20">
        <v>43640</v>
      </c>
      <c r="Q271" s="20">
        <v>44005</v>
      </c>
      <c r="R271" s="9">
        <v>250</v>
      </c>
      <c r="S271" s="9"/>
      <c r="T271" s="9"/>
      <c r="U271" s="9"/>
      <c r="V271" s="9"/>
      <c r="W271" s="9"/>
      <c r="X271" s="9">
        <v>11874.33</v>
      </c>
      <c r="Y271" s="9">
        <v>50890</v>
      </c>
      <c r="Z271" s="9">
        <v>50890</v>
      </c>
      <c r="AA271" s="9">
        <v>50890</v>
      </c>
      <c r="AB271" s="9">
        <v>50890</v>
      </c>
      <c r="AC271" s="9">
        <v>50890</v>
      </c>
      <c r="AD271" s="9">
        <v>50890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11874.33</v>
      </c>
      <c r="AK271" s="25">
        <v>33926.67</v>
      </c>
      <c r="AL271" s="25">
        <v>33926.67</v>
      </c>
      <c r="AM271" s="25">
        <v>33926.67</v>
      </c>
      <c r="AN271" s="25">
        <v>50890</v>
      </c>
      <c r="AO271" s="25">
        <v>50890</v>
      </c>
      <c r="AP271" s="25">
        <v>50890</v>
      </c>
    </row>
    <row r="272" spans="1:45" ht="16.5" hidden="1" x14ac:dyDescent="0.15">
      <c r="A272" s="9">
        <v>270</v>
      </c>
      <c r="B272" s="22" t="s">
        <v>805</v>
      </c>
      <c r="C272" s="15" t="s">
        <v>567</v>
      </c>
      <c r="D272" s="15" t="s">
        <v>568</v>
      </c>
      <c r="E272" s="9" t="s">
        <v>569</v>
      </c>
      <c r="F272" s="9" t="s">
        <v>37</v>
      </c>
      <c r="G272" s="9" t="s">
        <v>87</v>
      </c>
      <c r="H272" s="9" t="s">
        <v>39</v>
      </c>
      <c r="I272" s="9" t="s">
        <v>40</v>
      </c>
      <c r="J272" s="9" t="s">
        <v>47</v>
      </c>
      <c r="K272" s="9">
        <v>107.77</v>
      </c>
      <c r="L272" s="20">
        <v>43640</v>
      </c>
      <c r="M272" s="20">
        <v>44735</v>
      </c>
      <c r="N272" s="20">
        <v>44735</v>
      </c>
      <c r="O272" s="20"/>
      <c r="P272" s="20">
        <v>43640</v>
      </c>
      <c r="Q272" s="20">
        <v>44005</v>
      </c>
      <c r="R272" s="9">
        <v>259</v>
      </c>
      <c r="S272" s="9"/>
      <c r="T272" s="9"/>
      <c r="U272" s="9"/>
      <c r="V272" s="9"/>
      <c r="W272" s="9"/>
      <c r="X272" s="9">
        <v>6512.9</v>
      </c>
      <c r="Y272" s="9">
        <v>27912.43</v>
      </c>
      <c r="Z272" s="9">
        <v>27912.43</v>
      </c>
      <c r="AA272" s="9">
        <v>27912.43</v>
      </c>
      <c r="AB272" s="9">
        <v>27912.43</v>
      </c>
      <c r="AC272" s="9">
        <v>27912.43</v>
      </c>
      <c r="AD272" s="9">
        <v>27912.43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6512.9</v>
      </c>
      <c r="AK272" s="25">
        <v>18608.2866666667</v>
      </c>
      <c r="AL272" s="25">
        <v>18608.2866666667</v>
      </c>
      <c r="AM272" s="25">
        <v>18608.2866666667</v>
      </c>
      <c r="AN272" s="25">
        <v>27912.43</v>
      </c>
      <c r="AO272" s="25">
        <v>27912.43</v>
      </c>
      <c r="AP272" s="25">
        <v>27912.43</v>
      </c>
    </row>
    <row r="273" spans="1:45" ht="16.5" hidden="1" x14ac:dyDescent="0.15">
      <c r="A273" s="9">
        <v>271</v>
      </c>
      <c r="B273" s="22" t="s">
        <v>805</v>
      </c>
      <c r="C273" s="32" t="s">
        <v>825</v>
      </c>
      <c r="D273" s="15" t="s">
        <v>826</v>
      </c>
      <c r="E273" s="9">
        <v>1025</v>
      </c>
      <c r="F273" s="9" t="s">
        <v>37</v>
      </c>
      <c r="G273" s="9" t="s">
        <v>87</v>
      </c>
      <c r="H273" s="9" t="s">
        <v>58</v>
      </c>
      <c r="I273" s="9" t="s">
        <v>40</v>
      </c>
      <c r="J273" s="9" t="s">
        <v>53</v>
      </c>
      <c r="K273" s="9">
        <v>198.68</v>
      </c>
      <c r="L273" s="20">
        <v>43601</v>
      </c>
      <c r="M273" s="20">
        <v>44696</v>
      </c>
      <c r="N273" s="20">
        <v>44696</v>
      </c>
      <c r="O273" s="20"/>
      <c r="P273" s="20">
        <v>43601</v>
      </c>
      <c r="Q273" s="20">
        <v>43966</v>
      </c>
      <c r="R273" s="9">
        <v>293</v>
      </c>
      <c r="S273" s="9"/>
      <c r="T273" s="9"/>
      <c r="U273" s="9"/>
      <c r="V273" s="9"/>
      <c r="W273" s="9">
        <v>31047.06</v>
      </c>
      <c r="X273" s="9">
        <v>58213.24</v>
      </c>
      <c r="Y273" s="9">
        <v>58213.24</v>
      </c>
      <c r="Z273" s="9">
        <v>58213.24</v>
      </c>
      <c r="AA273" s="9">
        <v>58213.24</v>
      </c>
      <c r="AB273" s="9">
        <v>58213.24</v>
      </c>
      <c r="AC273" s="9">
        <v>58213.24</v>
      </c>
      <c r="AD273" s="9">
        <v>58213.24</v>
      </c>
      <c r="AE273" s="25">
        <v>0</v>
      </c>
      <c r="AF273" s="25">
        <v>0</v>
      </c>
      <c r="AG273" s="25">
        <v>0</v>
      </c>
      <c r="AH273" s="25">
        <v>0</v>
      </c>
      <c r="AI273" s="25">
        <v>31047.06</v>
      </c>
      <c r="AJ273" s="25">
        <v>58213.24</v>
      </c>
      <c r="AK273" s="25">
        <v>58213.24</v>
      </c>
      <c r="AL273" s="25">
        <v>58213.24</v>
      </c>
      <c r="AM273" s="25">
        <v>58213.24</v>
      </c>
      <c r="AN273" s="25">
        <v>58213.24</v>
      </c>
      <c r="AO273" s="25">
        <v>58213.24</v>
      </c>
      <c r="AP273" s="25">
        <v>58213.24</v>
      </c>
    </row>
    <row r="274" spans="1:45" ht="16.5" hidden="1" x14ac:dyDescent="0.15">
      <c r="A274" s="9">
        <v>272</v>
      </c>
      <c r="B274" s="22" t="s">
        <v>805</v>
      </c>
      <c r="C274" s="32" t="s">
        <v>827</v>
      </c>
      <c r="D274" s="15" t="s">
        <v>350</v>
      </c>
      <c r="E274" s="9">
        <v>3005</v>
      </c>
      <c r="F274" s="9" t="s">
        <v>37</v>
      </c>
      <c r="G274" s="9" t="s">
        <v>87</v>
      </c>
      <c r="H274" s="9" t="s">
        <v>46</v>
      </c>
      <c r="I274" s="9" t="s">
        <v>40</v>
      </c>
      <c r="J274" s="9" t="s">
        <v>64</v>
      </c>
      <c r="K274" s="9">
        <v>169.48</v>
      </c>
      <c r="L274" s="20">
        <v>43640</v>
      </c>
      <c r="M274" s="20">
        <v>44735</v>
      </c>
      <c r="N274" s="20">
        <v>44735</v>
      </c>
      <c r="O274" s="20"/>
      <c r="P274" s="20">
        <v>43640</v>
      </c>
      <c r="Q274" s="20">
        <v>44005</v>
      </c>
      <c r="R274" s="9">
        <v>185.22</v>
      </c>
      <c r="S274" s="9"/>
      <c r="T274" s="9"/>
      <c r="U274" s="9"/>
      <c r="V274" s="9"/>
      <c r="W274" s="9"/>
      <c r="X274" s="9">
        <v>7324.59</v>
      </c>
      <c r="Y274" s="9">
        <v>31391.09</v>
      </c>
      <c r="Z274" s="9">
        <v>31391.09</v>
      </c>
      <c r="AA274" s="9">
        <v>31391.09</v>
      </c>
      <c r="AB274" s="9">
        <v>31391.09</v>
      </c>
      <c r="AC274" s="9">
        <v>31391.09</v>
      </c>
      <c r="AD274" s="9">
        <v>31391.09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7324.59</v>
      </c>
      <c r="AK274" s="25">
        <v>31391.09</v>
      </c>
      <c r="AL274" s="25">
        <v>31391.09</v>
      </c>
      <c r="AM274" s="25">
        <v>31391.09</v>
      </c>
      <c r="AN274" s="25">
        <v>31391.09</v>
      </c>
      <c r="AO274" s="25">
        <v>31391.09</v>
      </c>
      <c r="AP274" s="25">
        <v>31391.09</v>
      </c>
    </row>
    <row r="275" spans="1:45" ht="16.5" x14ac:dyDescent="0.15">
      <c r="A275" s="9">
        <v>273</v>
      </c>
      <c r="B275" s="22" t="s">
        <v>828</v>
      </c>
      <c r="C275" s="15" t="s">
        <v>309</v>
      </c>
      <c r="D275" s="15" t="s">
        <v>310</v>
      </c>
      <c r="E275" s="9">
        <v>2002</v>
      </c>
      <c r="F275" s="9" t="s">
        <v>37</v>
      </c>
      <c r="G275" s="9" t="s">
        <v>87</v>
      </c>
      <c r="H275" s="9" t="s">
        <v>39</v>
      </c>
      <c r="I275" s="9" t="s">
        <v>40</v>
      </c>
      <c r="J275" s="9" t="s">
        <v>41</v>
      </c>
      <c r="K275" s="9">
        <v>227.37</v>
      </c>
      <c r="L275" s="20">
        <v>43800</v>
      </c>
      <c r="M275" s="20">
        <v>44530</v>
      </c>
      <c r="N275" s="20">
        <v>44530</v>
      </c>
      <c r="O275" s="20"/>
      <c r="P275" s="20">
        <v>43800</v>
      </c>
      <c r="Q275" s="20">
        <v>44165</v>
      </c>
      <c r="R275" s="9">
        <v>135</v>
      </c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>
        <v>30694.95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30694.95</v>
      </c>
      <c r="AR275">
        <f>AP275*12</f>
        <v>368339.4</v>
      </c>
      <c r="AS275" s="47">
        <f>AR275/365/K275</f>
        <v>4.4383561643835616</v>
      </c>
    </row>
    <row r="276" spans="1:45" ht="16.5" hidden="1" x14ac:dyDescent="0.15">
      <c r="A276" s="9">
        <v>274</v>
      </c>
      <c r="B276" s="22" t="s">
        <v>805</v>
      </c>
      <c r="C276" s="15" t="s">
        <v>218</v>
      </c>
      <c r="D276" s="15" t="s">
        <v>219</v>
      </c>
      <c r="E276" s="9">
        <v>1080</v>
      </c>
      <c r="F276" s="9" t="s">
        <v>37</v>
      </c>
      <c r="G276" s="9" t="s">
        <v>87</v>
      </c>
      <c r="H276" s="9" t="s">
        <v>39</v>
      </c>
      <c r="I276" s="9" t="s">
        <v>40</v>
      </c>
      <c r="J276" s="9" t="s">
        <v>53</v>
      </c>
      <c r="K276" s="9">
        <v>148.07</v>
      </c>
      <c r="L276" s="20">
        <v>43640</v>
      </c>
      <c r="M276" s="20">
        <v>44735</v>
      </c>
      <c r="N276" s="20">
        <v>44735</v>
      </c>
      <c r="O276" s="20"/>
      <c r="P276" s="20">
        <v>43640</v>
      </c>
      <c r="Q276" s="20">
        <v>44005</v>
      </c>
      <c r="R276" s="9">
        <v>290</v>
      </c>
      <c r="S276" s="9"/>
      <c r="T276" s="9"/>
      <c r="U276" s="9"/>
      <c r="V276" s="9"/>
      <c r="W276" s="9"/>
      <c r="X276" s="9">
        <v>10019.4</v>
      </c>
      <c r="Y276" s="9">
        <v>42940.3</v>
      </c>
      <c r="Z276" s="9">
        <v>42940.3</v>
      </c>
      <c r="AA276" s="9">
        <v>42940.3</v>
      </c>
      <c r="AB276" s="9">
        <v>42940.3</v>
      </c>
      <c r="AC276" s="9">
        <v>42940.3</v>
      </c>
      <c r="AD276" s="9">
        <v>42940.3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10019.4</v>
      </c>
      <c r="AK276" s="25">
        <v>42940.3</v>
      </c>
      <c r="AL276" s="25">
        <v>42940.3</v>
      </c>
      <c r="AM276" s="25">
        <v>42940.3</v>
      </c>
      <c r="AN276" s="25">
        <v>42940.3</v>
      </c>
      <c r="AO276" s="25">
        <v>42940.3</v>
      </c>
      <c r="AP276" s="25">
        <v>42940.3</v>
      </c>
    </row>
    <row r="277" spans="1:45" ht="16.5" hidden="1" x14ac:dyDescent="0.15">
      <c r="A277" s="9">
        <v>275</v>
      </c>
      <c r="B277" s="22" t="s">
        <v>805</v>
      </c>
      <c r="C277" s="15" t="s">
        <v>726</v>
      </c>
      <c r="D277" s="15" t="s">
        <v>727</v>
      </c>
      <c r="E277" s="9" t="s">
        <v>728</v>
      </c>
      <c r="F277" s="9" t="s">
        <v>37</v>
      </c>
      <c r="G277" s="9" t="s">
        <v>87</v>
      </c>
      <c r="H277" s="9" t="s">
        <v>122</v>
      </c>
      <c r="I277" s="22" t="s">
        <v>40</v>
      </c>
      <c r="J277" s="9" t="s">
        <v>47</v>
      </c>
      <c r="K277" s="9">
        <v>60.7</v>
      </c>
      <c r="L277" s="20">
        <v>43640</v>
      </c>
      <c r="M277" s="20">
        <v>44735</v>
      </c>
      <c r="N277" s="20">
        <v>44735</v>
      </c>
      <c r="O277" s="20"/>
      <c r="P277" s="20">
        <v>43640</v>
      </c>
      <c r="Q277" s="20">
        <v>44005</v>
      </c>
      <c r="R277" s="9">
        <v>181</v>
      </c>
      <c r="S277" s="9"/>
      <c r="T277" s="9"/>
      <c r="U277" s="9"/>
      <c r="V277" s="9"/>
      <c r="W277" s="9"/>
      <c r="X277" s="9">
        <v>2563.56</v>
      </c>
      <c r="Y277" s="9">
        <v>10986.7</v>
      </c>
      <c r="Z277" s="9">
        <v>10986.7</v>
      </c>
      <c r="AA277" s="9">
        <v>10986.7</v>
      </c>
      <c r="AB277" s="9">
        <v>10986.7</v>
      </c>
      <c r="AC277" s="9">
        <v>10986.7</v>
      </c>
      <c r="AD277" s="9">
        <v>10986.7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2563.56</v>
      </c>
      <c r="AK277" s="25">
        <v>10986.7</v>
      </c>
      <c r="AL277" s="25">
        <v>10986.7</v>
      </c>
      <c r="AM277" s="25">
        <v>10986.7</v>
      </c>
      <c r="AN277" s="25">
        <v>10986.7</v>
      </c>
      <c r="AO277" s="25">
        <v>10986.7</v>
      </c>
      <c r="AP277" s="25">
        <v>10986.7</v>
      </c>
    </row>
    <row r="278" spans="1:45" ht="16.5" x14ac:dyDescent="0.15">
      <c r="A278" s="9">
        <v>276</v>
      </c>
      <c r="B278" s="22" t="s">
        <v>828</v>
      </c>
      <c r="C278" s="15" t="s">
        <v>192</v>
      </c>
      <c r="D278" s="15" t="s">
        <v>193</v>
      </c>
      <c r="E278" s="9" t="s">
        <v>194</v>
      </c>
      <c r="F278" s="9" t="s">
        <v>37</v>
      </c>
      <c r="G278" s="9" t="s">
        <v>87</v>
      </c>
      <c r="H278" s="9" t="s">
        <v>46</v>
      </c>
      <c r="I278" s="9" t="s">
        <v>40</v>
      </c>
      <c r="J278" s="9" t="s">
        <v>41</v>
      </c>
      <c r="K278" s="9">
        <v>27.8</v>
      </c>
      <c r="L278" s="20">
        <v>43800</v>
      </c>
      <c r="M278" s="20">
        <v>44530</v>
      </c>
      <c r="N278" s="20">
        <v>44530</v>
      </c>
      <c r="O278" s="20"/>
      <c r="P278" s="20">
        <v>43800</v>
      </c>
      <c r="Q278" s="20">
        <v>44165</v>
      </c>
      <c r="R278" s="9">
        <v>462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>
        <v>12843.6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12843.6</v>
      </c>
      <c r="AR278">
        <f>AP278*12</f>
        <v>154123.20000000001</v>
      </c>
      <c r="AS278" s="47">
        <f t="shared" ref="AS278:AS279" si="31">AR278/365/K278</f>
        <v>15.189041095890412</v>
      </c>
    </row>
    <row r="279" spans="1:45" ht="16.5" x14ac:dyDescent="0.15">
      <c r="A279" s="9">
        <v>277</v>
      </c>
      <c r="B279" s="22" t="s">
        <v>805</v>
      </c>
      <c r="C279" s="15" t="s">
        <v>579</v>
      </c>
      <c r="D279" s="15" t="s">
        <v>580</v>
      </c>
      <c r="E279" s="9" t="s">
        <v>581</v>
      </c>
      <c r="F279" s="9" t="s">
        <v>37</v>
      </c>
      <c r="G279" s="9" t="s">
        <v>87</v>
      </c>
      <c r="H279" s="9" t="s">
        <v>179</v>
      </c>
      <c r="I279" s="9" t="s">
        <v>40</v>
      </c>
      <c r="J279" s="9" t="s">
        <v>41</v>
      </c>
      <c r="K279" s="9">
        <v>215.7</v>
      </c>
      <c r="L279" s="20">
        <v>43640</v>
      </c>
      <c r="M279" s="20">
        <v>44735</v>
      </c>
      <c r="N279" s="20">
        <v>44735</v>
      </c>
      <c r="O279" s="20"/>
      <c r="P279" s="20">
        <v>43640</v>
      </c>
      <c r="Q279" s="20">
        <v>44005</v>
      </c>
      <c r="R279" s="9">
        <v>116</v>
      </c>
      <c r="S279" s="9"/>
      <c r="T279" s="9"/>
      <c r="U279" s="9"/>
      <c r="V279" s="9"/>
      <c r="W279" s="9"/>
      <c r="X279" s="9">
        <v>5838.28</v>
      </c>
      <c r="Y279" s="9">
        <v>25021.200000000001</v>
      </c>
      <c r="Z279" s="9">
        <v>25021.200000000001</v>
      </c>
      <c r="AA279" s="9">
        <v>25021.200000000001</v>
      </c>
      <c r="AB279" s="9">
        <v>25021.200000000001</v>
      </c>
      <c r="AC279" s="9">
        <v>25021.200000000001</v>
      </c>
      <c r="AD279" s="9">
        <v>25021.200000000001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5838.28</v>
      </c>
      <c r="AK279" s="25">
        <v>25021.200000000001</v>
      </c>
      <c r="AL279" s="25">
        <v>25021.200000000001</v>
      </c>
      <c r="AM279" s="25">
        <v>25021.200000000001</v>
      </c>
      <c r="AN279" s="25">
        <v>25021.200000000001</v>
      </c>
      <c r="AO279" s="25">
        <v>25021.200000000001</v>
      </c>
      <c r="AP279" s="25">
        <v>25021.200000000001</v>
      </c>
      <c r="AR279">
        <f t="shared" ref="AR279" si="32">AK279*12</f>
        <v>300254.40000000002</v>
      </c>
      <c r="AS279" s="47">
        <f t="shared" si="31"/>
        <v>3.8136986301369866</v>
      </c>
    </row>
    <row r="280" spans="1:45" ht="16.5" hidden="1" x14ac:dyDescent="0.15">
      <c r="A280" s="9">
        <v>278</v>
      </c>
      <c r="B280" s="22" t="s">
        <v>805</v>
      </c>
      <c r="C280" s="32" t="s">
        <v>829</v>
      </c>
      <c r="D280" s="15" t="s">
        <v>550</v>
      </c>
      <c r="E280" s="9">
        <v>1075</v>
      </c>
      <c r="F280" s="9" t="s">
        <v>37</v>
      </c>
      <c r="G280" s="9" t="s">
        <v>87</v>
      </c>
      <c r="H280" s="9" t="s">
        <v>39</v>
      </c>
      <c r="I280" s="9" t="s">
        <v>40</v>
      </c>
      <c r="J280" s="9" t="s">
        <v>53</v>
      </c>
      <c r="K280" s="9">
        <v>86.69</v>
      </c>
      <c r="L280" s="20">
        <v>43640</v>
      </c>
      <c r="M280" s="20">
        <v>44735</v>
      </c>
      <c r="N280" s="20">
        <v>44735</v>
      </c>
      <c r="O280" s="20"/>
      <c r="P280" s="20">
        <v>43640</v>
      </c>
      <c r="Q280" s="20">
        <v>44005</v>
      </c>
      <c r="R280" s="9">
        <v>322</v>
      </c>
      <c r="S280" s="9"/>
      <c r="T280" s="9"/>
      <c r="U280" s="9"/>
      <c r="V280" s="9"/>
      <c r="W280" s="9"/>
      <c r="X280" s="9">
        <v>6513.31</v>
      </c>
      <c r="Y280" s="9">
        <v>27914.18</v>
      </c>
      <c r="Z280" s="9">
        <v>27914.18</v>
      </c>
      <c r="AA280" s="9">
        <v>27914.18</v>
      </c>
      <c r="AB280" s="9">
        <v>27914.18</v>
      </c>
      <c r="AC280" s="9">
        <v>27914.18</v>
      </c>
      <c r="AD280" s="9">
        <v>27914.18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6513.31</v>
      </c>
      <c r="AK280" s="25">
        <v>27914.18</v>
      </c>
      <c r="AL280" s="25">
        <v>27914.18</v>
      </c>
      <c r="AM280" s="25">
        <v>27914.18</v>
      </c>
      <c r="AN280" s="25">
        <v>27914.18</v>
      </c>
      <c r="AO280" s="25">
        <v>27914.18</v>
      </c>
      <c r="AP280" s="25">
        <v>27914.18</v>
      </c>
    </row>
    <row r="281" spans="1:45" ht="16.5" hidden="1" x14ac:dyDescent="0.15">
      <c r="A281" s="9">
        <v>279</v>
      </c>
      <c r="B281" s="22" t="s">
        <v>828</v>
      </c>
      <c r="C281" s="17" t="s">
        <v>830</v>
      </c>
      <c r="D281" s="17" t="s">
        <v>127</v>
      </c>
      <c r="E281" s="9" t="s">
        <v>128</v>
      </c>
      <c r="F281" s="16" t="s">
        <v>57</v>
      </c>
      <c r="G281" s="9" t="s">
        <v>87</v>
      </c>
      <c r="H281" s="9" t="s">
        <v>46</v>
      </c>
      <c r="I281" s="9" t="s">
        <v>40</v>
      </c>
      <c r="J281" s="9" t="s">
        <v>47</v>
      </c>
      <c r="K281" s="9">
        <v>35.130000000000003</v>
      </c>
      <c r="L281" s="20">
        <v>43647</v>
      </c>
      <c r="M281" s="20">
        <v>44012</v>
      </c>
      <c r="N281" s="20">
        <v>44012</v>
      </c>
      <c r="O281" s="20"/>
      <c r="P281" s="20">
        <v>43647</v>
      </c>
      <c r="Q281" s="20">
        <v>44012</v>
      </c>
      <c r="R281" s="9">
        <v>405</v>
      </c>
      <c r="S281" s="9"/>
      <c r="T281" s="9"/>
      <c r="U281" s="9"/>
      <c r="V281" s="9"/>
      <c r="W281" s="9"/>
      <c r="X281" s="9"/>
      <c r="Y281" s="9">
        <v>14227.65</v>
      </c>
      <c r="Z281" s="9">
        <v>14227.65</v>
      </c>
      <c r="AA281" s="9">
        <v>14227.65</v>
      </c>
      <c r="AB281" s="9">
        <v>14227.65</v>
      </c>
      <c r="AC281" s="9">
        <v>14227.65</v>
      </c>
      <c r="AD281" s="9">
        <v>14227.65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14227.65</v>
      </c>
      <c r="AL281" s="25">
        <v>14227.65</v>
      </c>
      <c r="AM281" s="25">
        <v>14227.65</v>
      </c>
      <c r="AN281" s="25">
        <v>14227.65</v>
      </c>
      <c r="AO281" s="25">
        <v>14227.65</v>
      </c>
      <c r="AP281" s="25">
        <v>14227.65</v>
      </c>
    </row>
    <row r="282" spans="1:45" ht="16.5" hidden="1" x14ac:dyDescent="0.15">
      <c r="A282" s="9">
        <v>280</v>
      </c>
      <c r="B282" s="22" t="s">
        <v>805</v>
      </c>
      <c r="C282" s="32" t="s">
        <v>831</v>
      </c>
      <c r="D282" s="15" t="s">
        <v>321</v>
      </c>
      <c r="E282" s="9" t="s">
        <v>322</v>
      </c>
      <c r="F282" s="9" t="s">
        <v>37</v>
      </c>
      <c r="G282" s="9" t="s">
        <v>87</v>
      </c>
      <c r="H282" s="9" t="s">
        <v>179</v>
      </c>
      <c r="I282" s="9" t="s">
        <v>40</v>
      </c>
      <c r="J282" s="9" t="s">
        <v>47</v>
      </c>
      <c r="K282" s="9">
        <v>58.88</v>
      </c>
      <c r="L282" s="20">
        <v>43640</v>
      </c>
      <c r="M282" s="20">
        <v>44188</v>
      </c>
      <c r="N282" s="20">
        <v>44188</v>
      </c>
      <c r="O282" s="20"/>
      <c r="P282" s="20">
        <v>43640</v>
      </c>
      <c r="Q282" s="20">
        <v>44005</v>
      </c>
      <c r="R282" s="9">
        <v>281</v>
      </c>
      <c r="S282" s="9"/>
      <c r="T282" s="9"/>
      <c r="U282" s="9"/>
      <c r="V282" s="9"/>
      <c r="W282" s="9"/>
      <c r="X282" s="9">
        <v>3860.57</v>
      </c>
      <c r="Y282" s="9">
        <v>16545.28</v>
      </c>
      <c r="Z282" s="9">
        <v>16545.28</v>
      </c>
      <c r="AA282" s="9">
        <v>16545.28</v>
      </c>
      <c r="AB282" s="9">
        <v>16545.28</v>
      </c>
      <c r="AC282" s="9">
        <v>16545.28</v>
      </c>
      <c r="AD282" s="9">
        <v>16545.28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3860.57</v>
      </c>
      <c r="AK282" s="25">
        <v>16545.28</v>
      </c>
      <c r="AL282" s="25">
        <v>16545.28</v>
      </c>
      <c r="AM282" s="25">
        <v>16545.28</v>
      </c>
      <c r="AN282" s="25">
        <v>16545.28</v>
      </c>
      <c r="AO282" s="25">
        <v>16545.28</v>
      </c>
      <c r="AP282" s="25">
        <v>16545.28</v>
      </c>
    </row>
    <row r="283" spans="1:45" ht="16.5" hidden="1" x14ac:dyDescent="0.15">
      <c r="A283" s="9">
        <v>281</v>
      </c>
      <c r="B283" s="22" t="s">
        <v>805</v>
      </c>
      <c r="C283" s="32" t="s">
        <v>832</v>
      </c>
      <c r="D283" s="15" t="s">
        <v>700</v>
      </c>
      <c r="E283" s="9" t="s">
        <v>701</v>
      </c>
      <c r="F283" s="9" t="s">
        <v>37</v>
      </c>
      <c r="G283" s="9" t="s">
        <v>87</v>
      </c>
      <c r="H283" s="9" t="s">
        <v>46</v>
      </c>
      <c r="I283" s="9" t="s">
        <v>40</v>
      </c>
      <c r="J283" s="9" t="s">
        <v>47</v>
      </c>
      <c r="K283" s="9">
        <v>111.55</v>
      </c>
      <c r="L283" s="20">
        <v>43640</v>
      </c>
      <c r="M283" s="20">
        <v>44735</v>
      </c>
      <c r="N283" s="20">
        <v>44735</v>
      </c>
      <c r="O283" s="20"/>
      <c r="P283" s="20">
        <v>43640</v>
      </c>
      <c r="Q283" s="20">
        <v>44005</v>
      </c>
      <c r="R283" s="9">
        <v>255</v>
      </c>
      <c r="S283" s="9"/>
      <c r="T283" s="9"/>
      <c r="U283" s="9"/>
      <c r="V283" s="9"/>
      <c r="W283" s="9"/>
      <c r="X283" s="9">
        <v>6637.23</v>
      </c>
      <c r="Y283" s="9">
        <v>28445.25</v>
      </c>
      <c r="Z283" s="9">
        <v>28445.25</v>
      </c>
      <c r="AA283" s="9">
        <v>28445.25</v>
      </c>
      <c r="AB283" s="9">
        <v>28445.25</v>
      </c>
      <c r="AC283" s="9">
        <v>28445.25</v>
      </c>
      <c r="AD283" s="9">
        <v>28445.25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6637.23</v>
      </c>
      <c r="AK283" s="25">
        <v>28445.25</v>
      </c>
      <c r="AL283" s="25">
        <v>28445.25</v>
      </c>
      <c r="AM283" s="25">
        <v>28445.25</v>
      </c>
      <c r="AN283" s="25">
        <v>28445.25</v>
      </c>
      <c r="AO283" s="25">
        <v>28445.25</v>
      </c>
      <c r="AP283" s="25">
        <v>28445.25</v>
      </c>
    </row>
    <row r="284" spans="1:45" ht="16.5" hidden="1" x14ac:dyDescent="0.15">
      <c r="A284" s="9">
        <v>282</v>
      </c>
      <c r="B284" s="22" t="s">
        <v>805</v>
      </c>
      <c r="C284" s="32" t="s">
        <v>833</v>
      </c>
      <c r="D284" s="32" t="s">
        <v>834</v>
      </c>
      <c r="E284" s="9" t="s">
        <v>540</v>
      </c>
      <c r="F284" s="16" t="s">
        <v>57</v>
      </c>
      <c r="G284" s="9" t="s">
        <v>87</v>
      </c>
      <c r="H284" s="9" t="s">
        <v>46</v>
      </c>
      <c r="I284" s="9" t="s">
        <v>40</v>
      </c>
      <c r="J284" s="9" t="s">
        <v>47</v>
      </c>
      <c r="K284" s="9">
        <v>159.19999999999999</v>
      </c>
      <c r="L284" s="20">
        <v>43640</v>
      </c>
      <c r="M284" s="20">
        <v>44735</v>
      </c>
      <c r="N284" s="20">
        <v>44735</v>
      </c>
      <c r="O284" s="20"/>
      <c r="P284" s="20">
        <v>43640</v>
      </c>
      <c r="Q284" s="20">
        <v>44005</v>
      </c>
      <c r="R284" s="9">
        <v>209</v>
      </c>
      <c r="S284" s="9"/>
      <c r="T284" s="9"/>
      <c r="U284" s="9"/>
      <c r="V284" s="9"/>
      <c r="W284" s="9"/>
      <c r="X284" s="9">
        <v>7763.65</v>
      </c>
      <c r="Y284" s="9">
        <v>33272.800000000003</v>
      </c>
      <c r="Z284" s="9">
        <v>33272.800000000003</v>
      </c>
      <c r="AA284" s="9">
        <v>33272.800000000003</v>
      </c>
      <c r="AB284" s="9">
        <v>33272.800000000003</v>
      </c>
      <c r="AC284" s="9">
        <v>33272.800000000003</v>
      </c>
      <c r="AD284" s="9">
        <v>33272.800000000003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7763.65</v>
      </c>
      <c r="AK284" s="25">
        <v>11090.93</v>
      </c>
      <c r="AL284" s="25">
        <v>11090.93</v>
      </c>
      <c r="AM284" s="25">
        <v>11090.93</v>
      </c>
      <c r="AN284" s="25">
        <v>33272.800000000003</v>
      </c>
      <c r="AO284" s="25">
        <v>33272.800000000003</v>
      </c>
      <c r="AP284" s="25">
        <v>33272.800000000003</v>
      </c>
    </row>
    <row r="285" spans="1:45" ht="16.5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S285" s="9"/>
      <c r="T285" s="9"/>
      <c r="U285" s="9"/>
      <c r="V285" s="9"/>
      <c r="W285" s="9"/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  <c r="AR285">
        <f t="shared" ref="AR285:AR288" si="33">AK285*12</f>
        <v>552776.39999999991</v>
      </c>
      <c r="AS285" s="47">
        <f t="shared" ref="AS285:AS289" si="34">AR285/365/K285</f>
        <v>8.8767123287671197</v>
      </c>
    </row>
    <row r="286" spans="1:45" ht="16.5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S286" s="9"/>
      <c r="T286" s="9"/>
      <c r="U286" s="9"/>
      <c r="V286" s="9"/>
      <c r="W286" s="9"/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  <c r="AR286">
        <f t="shared" si="33"/>
        <v>585835.19999999995</v>
      </c>
      <c r="AS286" s="47">
        <f t="shared" si="34"/>
        <v>9.336986301369862</v>
      </c>
    </row>
    <row r="287" spans="1:45" ht="16.5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S287" s="9"/>
      <c r="T287" s="9"/>
      <c r="U287" s="9"/>
      <c r="V287" s="9"/>
      <c r="W287" s="9"/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  <c r="AR287">
        <f t="shared" si="33"/>
        <v>237233.52</v>
      </c>
      <c r="AS287" s="47">
        <f t="shared" si="34"/>
        <v>10.980821917808219</v>
      </c>
    </row>
    <row r="288" spans="1:45" ht="16.5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S288" s="9"/>
      <c r="T288" s="9"/>
      <c r="U288" s="9"/>
      <c r="V288" s="9"/>
      <c r="W288" s="9"/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  <c r="AR288">
        <f t="shared" si="33"/>
        <v>295917.12</v>
      </c>
      <c r="AS288" s="47">
        <f t="shared" si="34"/>
        <v>9.7315068493150694</v>
      </c>
    </row>
    <row r="289" spans="1:45" ht="16.5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S289" s="9"/>
      <c r="T289" s="9"/>
      <c r="U289" s="9"/>
      <c r="V289" s="9"/>
      <c r="W289" s="9"/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  <c r="AR289">
        <f>AK289*12</f>
        <v>191011.32</v>
      </c>
      <c r="AS289" s="47">
        <f t="shared" si="34"/>
        <v>12.854794520547944</v>
      </c>
    </row>
    <row r="290" spans="1:45" ht="16.5" hidden="1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S290" s="11"/>
      <c r="T290" s="11"/>
      <c r="U290" s="11"/>
      <c r="V290" s="11"/>
      <c r="W290" s="11"/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</row>
    <row r="291" spans="1:45" ht="16.5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S291" s="9"/>
      <c r="T291" s="9"/>
      <c r="U291" s="9"/>
      <c r="V291" s="9"/>
      <c r="W291" s="9"/>
      <c r="X291" s="9"/>
      <c r="Y291" s="9"/>
      <c r="Z291" s="9"/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  <c r="AR291">
        <f>AN291*12</f>
        <v>198681.59999999998</v>
      </c>
      <c r="AS291" s="47">
        <f>AR291/365/K291</f>
        <v>13.084931506849312</v>
      </c>
    </row>
    <row r="292" spans="1:45" ht="16.5" hidden="1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S292" s="11"/>
      <c r="T292" s="11"/>
      <c r="U292" s="11"/>
      <c r="V292" s="11"/>
      <c r="W292" s="11"/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</row>
    <row r="293" spans="1:45" ht="16.5" hidden="1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S293" s="11"/>
      <c r="T293" s="11"/>
      <c r="U293" s="11"/>
      <c r="V293" s="11"/>
      <c r="W293" s="11"/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</row>
    <row r="294" spans="1:45" ht="16.5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S294" s="11"/>
      <c r="T294" s="11"/>
      <c r="U294" s="11"/>
      <c r="V294" s="11"/>
      <c r="W294" s="11"/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  <c r="AR294">
        <f>AK294*12</f>
        <v>490941</v>
      </c>
      <c r="AS294" s="47">
        <f>AR294/365/K294</f>
        <v>9.3698630136986303</v>
      </c>
    </row>
    <row r="295" spans="1:45" ht="16.5" hidden="1" x14ac:dyDescent="0.15">
      <c r="A295" s="9">
        <v>293</v>
      </c>
      <c r="B295" s="16" t="s">
        <v>805</v>
      </c>
      <c r="C295" s="32" t="s">
        <v>845</v>
      </c>
      <c r="D295" s="15" t="s">
        <v>846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S295" s="9"/>
      <c r="T295" s="9"/>
      <c r="U295" s="9"/>
      <c r="V295" s="9"/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</row>
    <row r="296" spans="1:45" ht="16.5" hidden="1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S296" s="11"/>
      <c r="T296" s="11"/>
      <c r="U296" s="11"/>
      <c r="V296" s="11"/>
      <c r="W296" s="11"/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</row>
    <row r="297" spans="1:45" ht="16.5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S297" s="11"/>
      <c r="T297" s="11"/>
      <c r="U297" s="11"/>
      <c r="V297" s="11"/>
      <c r="W297" s="11"/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  <c r="AR297">
        <f>AK297*12</f>
        <v>450316.68</v>
      </c>
      <c r="AS297" s="47">
        <f t="shared" ref="AS297:AS298" si="35">AR297/365/K297</f>
        <v>7.2496434878782656</v>
      </c>
    </row>
    <row r="298" spans="1:45" ht="16.5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S298" s="11"/>
      <c r="T298" s="11"/>
      <c r="U298" s="11"/>
      <c r="V298" s="11"/>
      <c r="W298" s="11"/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  <c r="AR298">
        <f t="shared" ref="AR298" si="36">AK298*12</f>
        <v>592986.36</v>
      </c>
      <c r="AS298" s="47">
        <f t="shared" si="35"/>
        <v>8.9020282979921177</v>
      </c>
    </row>
    <row r="299" spans="1:45" ht="16.5" hidden="1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S299" s="11"/>
      <c r="T299" s="11"/>
      <c r="U299" s="11"/>
      <c r="V299" s="11"/>
      <c r="W299" s="11"/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</row>
    <row r="300" spans="1:45" ht="16.5" hidden="1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S300" s="11"/>
      <c r="T300" s="11"/>
      <c r="U300" s="11"/>
      <c r="V300" s="11"/>
      <c r="W300" s="11"/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</row>
    <row r="301" spans="1:45" ht="16.5" hidden="1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S301" s="11"/>
      <c r="T301" s="11"/>
      <c r="U301" s="11"/>
      <c r="V301" s="11"/>
      <c r="W301" s="11"/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</row>
    <row r="302" spans="1:45" ht="16.5" hidden="1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S302" s="11"/>
      <c r="T302" s="11"/>
      <c r="U302" s="11"/>
      <c r="V302" s="11"/>
      <c r="W302" s="11"/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</row>
    <row r="303" spans="1:45" ht="16.5" hidden="1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S303" s="11"/>
      <c r="T303" s="11"/>
      <c r="U303" s="11"/>
      <c r="V303" s="11"/>
      <c r="W303" s="11"/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</row>
    <row r="304" spans="1:45" ht="16.5" hidden="1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S304" s="11"/>
      <c r="T304" s="11"/>
      <c r="U304" s="11"/>
      <c r="V304" s="11"/>
      <c r="W304" s="11"/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</row>
    <row r="305" spans="1:45" ht="16.5" hidden="1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S305" s="11"/>
      <c r="T305" s="11"/>
      <c r="U305" s="11"/>
      <c r="V305" s="11"/>
      <c r="W305" s="11"/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</row>
    <row r="306" spans="1:45" ht="16.5" hidden="1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S306" s="11"/>
      <c r="T306" s="11"/>
      <c r="U306" s="11"/>
      <c r="V306" s="11"/>
      <c r="W306" s="11"/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</row>
    <row r="307" spans="1:45" ht="16.5" hidden="1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S307" s="11"/>
      <c r="T307" s="11"/>
      <c r="U307" s="11"/>
      <c r="V307" s="11"/>
      <c r="W307" s="11"/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</row>
    <row r="308" spans="1:45" ht="16.5" hidden="1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S308" s="11"/>
      <c r="T308" s="11"/>
      <c r="U308" s="11"/>
      <c r="V308" s="11"/>
      <c r="W308" s="11"/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</row>
    <row r="309" spans="1:45" ht="16.5" hidden="1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S309" s="11"/>
      <c r="T309" s="11"/>
      <c r="U309" s="11"/>
      <c r="V309" s="11"/>
      <c r="W309" s="11"/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</row>
    <row r="310" spans="1:45" ht="16.5" hidden="1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S310" s="9"/>
      <c r="T310" s="9"/>
      <c r="U310" s="9"/>
      <c r="V310" s="9"/>
      <c r="W310" s="9"/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</row>
    <row r="311" spans="1:45" ht="16.5" hidden="1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S311" s="9"/>
      <c r="T311" s="9"/>
      <c r="U311" s="9"/>
      <c r="V311" s="9"/>
      <c r="W311" s="9"/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</row>
    <row r="312" spans="1:45" ht="16.5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S312" s="9"/>
      <c r="T312" s="9"/>
      <c r="U312" s="9"/>
      <c r="V312" s="9"/>
      <c r="W312" s="9"/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  <c r="AR312">
        <f t="shared" ref="AR312:AR313" si="37">AK312*12</f>
        <v>420210</v>
      </c>
      <c r="AS312" s="47">
        <f t="shared" ref="AS312:AS313" si="38">AR312/365/K312</f>
        <v>9.5342465753424666</v>
      </c>
    </row>
    <row r="313" spans="1:45" ht="16.5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S313" s="9"/>
      <c r="T313" s="9"/>
      <c r="U313" s="9"/>
      <c r="V313" s="9"/>
      <c r="W313" s="9"/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  <c r="AR313">
        <f t="shared" si="37"/>
        <v>554939.28</v>
      </c>
      <c r="AS313" s="47">
        <f t="shared" si="38"/>
        <v>10.158904109589042</v>
      </c>
    </row>
    <row r="314" spans="1:45" ht="16.5" hidden="1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S314" s="9"/>
      <c r="T314" s="9"/>
      <c r="U314" s="9"/>
      <c r="V314" s="9"/>
      <c r="W314" s="9"/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</row>
    <row r="315" spans="1:45" ht="16.5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S315" s="9"/>
      <c r="T315" s="9"/>
      <c r="U315" s="9"/>
      <c r="V315" s="9"/>
      <c r="W315" s="9"/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  <c r="AR315">
        <f t="shared" ref="AR315:AR317" si="39">AK315*12</f>
        <v>328428.96000000002</v>
      </c>
      <c r="AS315" s="47">
        <f t="shared" ref="AS315:AS317" si="40">AR315/365/K315</f>
        <v>9.3369863013698637</v>
      </c>
    </row>
    <row r="316" spans="1:45" ht="16.5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S316" s="11"/>
      <c r="T316" s="11"/>
      <c r="U316" s="11"/>
      <c r="V316" s="11"/>
      <c r="W316" s="11"/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  <c r="AR316">
        <f t="shared" si="39"/>
        <v>269139</v>
      </c>
      <c r="AS316" s="47">
        <f t="shared" si="40"/>
        <v>10.684931506849315</v>
      </c>
    </row>
    <row r="317" spans="1:45" ht="16.5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S317" s="11"/>
      <c r="T317" s="11"/>
      <c r="U317" s="11"/>
      <c r="V317" s="11"/>
      <c r="W317" s="11"/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  <c r="AR317">
        <f t="shared" si="39"/>
        <v>385930.80000000005</v>
      </c>
      <c r="AS317" s="47">
        <f t="shared" si="40"/>
        <v>9.6986301369863028</v>
      </c>
    </row>
    <row r="318" spans="1:45" ht="16.5" hidden="1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S318" s="11"/>
      <c r="T318" s="11"/>
      <c r="U318" s="11"/>
      <c r="V318" s="11"/>
      <c r="W318" s="11"/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</row>
    <row r="319" spans="1:45" ht="16.5" hidden="1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S319" s="11"/>
      <c r="T319" s="38"/>
      <c r="U319" s="11"/>
      <c r="V319" s="11"/>
      <c r="W319" s="11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</row>
    <row r="320" spans="1:45" ht="16.5" hidden="1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S320" s="11"/>
      <c r="T320" s="11"/>
      <c r="U320" s="11"/>
      <c r="V320" s="11"/>
      <c r="W320" s="11"/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</row>
    <row r="321" spans="1:45" ht="16.5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S321" s="11"/>
      <c r="T321" s="11"/>
      <c r="U321" s="11"/>
      <c r="V321" s="11"/>
      <c r="W321" s="11"/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  <c r="AR321">
        <f>AK321*12</f>
        <v>540754.19999999995</v>
      </c>
      <c r="AS321" s="47">
        <f>AR321/365/K321</f>
        <v>8.0547945205479436</v>
      </c>
    </row>
    <row r="322" spans="1:45" ht="16.5" hidden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S322" s="11"/>
      <c r="T322" s="11"/>
      <c r="U322" s="11"/>
      <c r="V322" s="11"/>
      <c r="W322" s="11"/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</row>
    <row r="323" spans="1:45" ht="16.5" hidden="1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S323" s="11"/>
      <c r="T323" s="11"/>
      <c r="U323" s="11"/>
      <c r="V323" s="11"/>
      <c r="W323" s="11"/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</row>
    <row r="324" spans="1:45" ht="16.5" hidden="1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S324" s="11"/>
      <c r="T324" s="11"/>
      <c r="U324" s="11"/>
      <c r="V324" s="11"/>
      <c r="W324" s="11"/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</row>
    <row r="325" spans="1:45" ht="16.5" hidden="1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S325" s="11"/>
      <c r="T325" s="11"/>
      <c r="U325" s="11"/>
      <c r="V325" s="11"/>
      <c r="W325" s="11"/>
      <c r="X325" s="11"/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</row>
    <row r="326" spans="1:45" ht="16.5" hidden="1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S326" s="11"/>
      <c r="T326" s="11"/>
      <c r="U326" s="11"/>
      <c r="V326" s="11"/>
      <c r="W326" s="11"/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</row>
    <row r="327" spans="1:45" ht="16.5" hidden="1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S327" s="11"/>
      <c r="T327" s="11"/>
      <c r="U327" s="11"/>
      <c r="V327" s="11"/>
      <c r="W327" s="11"/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</row>
    <row r="328" spans="1:45" ht="16.5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S328" s="11"/>
      <c r="T328" s="11"/>
      <c r="U328" s="11"/>
      <c r="V328" s="11"/>
      <c r="W328" s="11"/>
      <c r="X328" s="25">
        <v>4824.01</v>
      </c>
      <c r="Y328" s="25">
        <v>20674.310000000001</v>
      </c>
      <c r="Z328" s="25">
        <v>20674.310000000001</v>
      </c>
      <c r="AA328" s="11"/>
      <c r="AB328" s="11"/>
      <c r="AC328" s="11"/>
      <c r="AD328" s="11"/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  <c r="AR328">
        <f>AK328*12</f>
        <v>248091.72000000003</v>
      </c>
      <c r="AS328" s="47">
        <f>AR328/365/K328</f>
        <v>8.2809861411519687</v>
      </c>
    </row>
    <row r="329" spans="1:45" ht="16.5" hidden="1" x14ac:dyDescent="0.15">
      <c r="A329" s="9">
        <v>327</v>
      </c>
      <c r="B329" s="34" t="s">
        <v>805</v>
      </c>
      <c r="C329" s="15" t="s">
        <v>870</v>
      </c>
      <c r="D329" s="15" t="s">
        <v>871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S329" s="9"/>
      <c r="T329" s="9"/>
      <c r="U329" s="9"/>
      <c r="V329" s="9"/>
      <c r="W329" s="9"/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</row>
    <row r="330" spans="1:45" ht="16.5" hidden="1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S330" s="9"/>
      <c r="T330" s="9"/>
      <c r="U330" s="9"/>
      <c r="V330" s="9"/>
      <c r="W330" s="9"/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</row>
    <row r="331" spans="1:45" ht="16.5" hidden="1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S331" s="11"/>
      <c r="T331" s="11"/>
      <c r="U331" s="11"/>
      <c r="V331" s="11"/>
      <c r="W331" s="11"/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B331" s="11"/>
      <c r="AC331" s="11"/>
      <c r="AD331" s="11"/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</row>
    <row r="332" spans="1:45" x14ac:dyDescent="0.15">
      <c r="A332" s="11"/>
      <c r="B332" s="11"/>
      <c r="C332" s="12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1:45" x14ac:dyDescent="0.15">
      <c r="A333" s="11"/>
      <c r="B333" s="11"/>
      <c r="C333" s="12"/>
      <c r="D333" s="1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3">
        <f>SUM(O3:O331)</f>
        <v>17925448.205499999</v>
      </c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1:45" x14ac:dyDescent="0.15">
      <c r="AS334">
        <f>SUMPRODUCT(K6:K330,AS6:AS330)/19076.14</f>
        <v>5.6601425255455373</v>
      </c>
    </row>
  </sheetData>
  <autoFilter ref="A1:AP331">
    <filterColumn colId="6">
      <filters>
        <filter val="固定金额"/>
      </filters>
    </filterColumn>
    <filterColumn colId="9">
      <filters>
        <filter val="2F"/>
      </filters>
    </filterColumn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F1:F2"/>
    <mergeCell ref="A1:A2"/>
    <mergeCell ref="B1:B2"/>
    <mergeCell ref="C1:C2"/>
    <mergeCell ref="D1:D2"/>
    <mergeCell ref="E1:E2"/>
    <mergeCell ref="N1:N2"/>
    <mergeCell ref="P1:R1"/>
    <mergeCell ref="S1:AD1"/>
    <mergeCell ref="AE1:AP1"/>
    <mergeCell ref="G1:G2"/>
    <mergeCell ref="H1:H2"/>
    <mergeCell ref="I1:I2"/>
    <mergeCell ref="J1:J2"/>
    <mergeCell ref="K1:K2"/>
    <mergeCell ref="L1:M1"/>
  </mergeCells>
  <phoneticPr fontId="12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S334"/>
  <sheetViews>
    <sheetView zoomScale="90" zoomScaleNormal="90" workbookViewId="0">
      <selection activeCell="AS335" sqref="AS335"/>
    </sheetView>
  </sheetViews>
  <sheetFormatPr defaultRowHeight="13.5" x14ac:dyDescent="0.15"/>
  <sheetData>
    <row r="1" spans="1:45" ht="16.5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14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R1" s="43" t="s">
        <v>895</v>
      </c>
      <c r="AS1" s="43" t="s">
        <v>896</v>
      </c>
    </row>
    <row r="2" spans="1:45" ht="16.5" hidden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40" t="s">
        <v>17</v>
      </c>
      <c r="M2" s="40" t="s">
        <v>18</v>
      </c>
      <c r="N2" s="78"/>
      <c r="O2" s="18"/>
      <c r="P2" s="39" t="s">
        <v>19</v>
      </c>
      <c r="Q2" s="39" t="s">
        <v>20</v>
      </c>
      <c r="R2" s="39" t="s">
        <v>21</v>
      </c>
      <c r="S2" s="23" t="s">
        <v>22</v>
      </c>
      <c r="T2" s="23" t="s">
        <v>23</v>
      </c>
      <c r="U2" s="23" t="s">
        <v>24</v>
      </c>
      <c r="V2" s="23">
        <v>43556</v>
      </c>
      <c r="W2" s="23" t="s">
        <v>25</v>
      </c>
      <c r="X2" s="23">
        <v>43617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22</v>
      </c>
      <c r="AF2" s="23" t="s">
        <v>23</v>
      </c>
      <c r="AG2" s="23" t="s">
        <v>24</v>
      </c>
      <c r="AH2" s="23" t="s">
        <v>32</v>
      </c>
      <c r="AI2" s="23" t="s">
        <v>25</v>
      </c>
      <c r="AJ2" s="23">
        <v>43617</v>
      </c>
      <c r="AK2" s="23" t="s">
        <v>26</v>
      </c>
      <c r="AL2" s="23" t="s">
        <v>27</v>
      </c>
      <c r="AM2" s="23" t="s">
        <v>28</v>
      </c>
      <c r="AN2" s="23" t="s">
        <v>29</v>
      </c>
      <c r="AO2" s="23" t="s">
        <v>30</v>
      </c>
      <c r="AP2" s="23" t="s">
        <v>31</v>
      </c>
    </row>
    <row r="3" spans="1:45" ht="16.5" hidden="1" x14ac:dyDescent="0.15">
      <c r="A3" s="9">
        <v>1</v>
      </c>
      <c r="B3" s="9" t="s">
        <v>34</v>
      </c>
      <c r="C3" s="15" t="s">
        <v>35</v>
      </c>
      <c r="D3" s="15" t="s">
        <v>36</v>
      </c>
      <c r="E3" s="9">
        <v>2011</v>
      </c>
      <c r="F3" s="9" t="s">
        <v>37</v>
      </c>
      <c r="G3" s="16" t="s">
        <v>38</v>
      </c>
      <c r="H3" s="9" t="s">
        <v>39</v>
      </c>
      <c r="I3" s="9" t="s">
        <v>40</v>
      </c>
      <c r="J3" s="9" t="s">
        <v>41</v>
      </c>
      <c r="K3" s="9">
        <v>50.84</v>
      </c>
      <c r="L3" s="20">
        <v>43435</v>
      </c>
      <c r="M3" s="20">
        <v>44165</v>
      </c>
      <c r="N3" s="20">
        <v>44165</v>
      </c>
      <c r="O3" s="21">
        <f>R3*K3</f>
        <v>17031.400000000001</v>
      </c>
      <c r="P3" s="20">
        <v>43435</v>
      </c>
      <c r="Q3" s="20">
        <v>43799</v>
      </c>
      <c r="R3" s="24">
        <v>335</v>
      </c>
      <c r="S3" s="25">
        <v>17031.400000000001</v>
      </c>
      <c r="T3" s="25">
        <v>17031.400000000001</v>
      </c>
      <c r="U3" s="25">
        <v>17031.400000000001</v>
      </c>
      <c r="V3" s="25">
        <v>17031.400000000001</v>
      </c>
      <c r="W3" s="25">
        <v>17031.400000000001</v>
      </c>
      <c r="X3" s="25">
        <v>17031.400000000001</v>
      </c>
      <c r="Y3" s="25">
        <v>17031.400000000001</v>
      </c>
      <c r="Z3" s="25">
        <v>17031.400000000001</v>
      </c>
      <c r="AA3" s="25">
        <v>17031.400000000001</v>
      </c>
      <c r="AB3" s="25">
        <v>17031.400000000001</v>
      </c>
      <c r="AC3" s="25">
        <v>17031.400000000001</v>
      </c>
      <c r="AD3" s="25">
        <v>18223.598000000002</v>
      </c>
      <c r="AE3" s="25">
        <v>17031.400000000001</v>
      </c>
      <c r="AF3" s="25">
        <v>17031.400000000001</v>
      </c>
      <c r="AG3" s="25">
        <v>17031.400000000001</v>
      </c>
      <c r="AH3" s="25">
        <v>17031.400000000001</v>
      </c>
      <c r="AI3" s="25">
        <v>17031.400000000001</v>
      </c>
      <c r="AJ3" s="25">
        <v>17031.400000000001</v>
      </c>
      <c r="AK3" s="25">
        <v>17031.400000000001</v>
      </c>
      <c r="AL3" s="25">
        <v>17031.400000000001</v>
      </c>
      <c r="AM3" s="25">
        <v>17031.400000000001</v>
      </c>
      <c r="AN3" s="25">
        <v>17031.400000000001</v>
      </c>
      <c r="AO3" s="25">
        <v>17031.400000000001</v>
      </c>
      <c r="AP3" s="25">
        <v>18223.598000000002</v>
      </c>
    </row>
    <row r="4" spans="1:45" ht="16.5" hidden="1" x14ac:dyDescent="0.15">
      <c r="A4" s="9">
        <v>2</v>
      </c>
      <c r="B4" s="16" t="s">
        <v>42</v>
      </c>
      <c r="C4" s="17" t="s">
        <v>43</v>
      </c>
      <c r="D4" s="15" t="s">
        <v>44</v>
      </c>
      <c r="E4" s="9" t="s">
        <v>45</v>
      </c>
      <c r="F4" s="9" t="s">
        <v>37</v>
      </c>
      <c r="G4" s="16" t="s">
        <v>38</v>
      </c>
      <c r="H4" s="9" t="s">
        <v>46</v>
      </c>
      <c r="I4" s="9" t="s">
        <v>40</v>
      </c>
      <c r="J4" s="9" t="s">
        <v>47</v>
      </c>
      <c r="K4" s="9">
        <v>79.89</v>
      </c>
      <c r="L4" s="20">
        <v>43410</v>
      </c>
      <c r="M4" s="20">
        <v>44505</v>
      </c>
      <c r="N4" s="20">
        <v>43585</v>
      </c>
      <c r="O4" s="21">
        <f>R4*K4*2</f>
        <v>30358.2</v>
      </c>
      <c r="P4" s="20">
        <v>43410</v>
      </c>
      <c r="Q4" s="20">
        <v>43774</v>
      </c>
      <c r="R4" s="24">
        <v>190</v>
      </c>
      <c r="S4" s="25">
        <v>15179.1</v>
      </c>
      <c r="T4" s="25">
        <v>15179.1</v>
      </c>
      <c r="U4" s="25">
        <v>15179.1</v>
      </c>
      <c r="V4" s="25">
        <v>15179.1</v>
      </c>
      <c r="W4" s="25"/>
      <c r="X4" s="25"/>
      <c r="Y4" s="25"/>
      <c r="Z4" s="25"/>
      <c r="AA4" s="25"/>
      <c r="AB4" s="25"/>
      <c r="AC4" s="25"/>
      <c r="AD4" s="25"/>
      <c r="AE4" s="25">
        <v>15179.1</v>
      </c>
      <c r="AF4" s="25">
        <v>15179.1</v>
      </c>
      <c r="AG4" s="25">
        <v>15179.1</v>
      </c>
      <c r="AH4" s="25">
        <v>15179.1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</row>
    <row r="5" spans="1:45" ht="16.5" hidden="1" x14ac:dyDescent="0.15">
      <c r="A5" s="9">
        <v>3</v>
      </c>
      <c r="B5" s="9" t="s">
        <v>34</v>
      </c>
      <c r="C5" s="15" t="s">
        <v>48</v>
      </c>
      <c r="D5" s="15" t="s">
        <v>49</v>
      </c>
      <c r="E5" s="9" t="s">
        <v>50</v>
      </c>
      <c r="F5" s="9" t="s">
        <v>37</v>
      </c>
      <c r="G5" s="16" t="s">
        <v>38</v>
      </c>
      <c r="H5" s="9" t="s">
        <v>46</v>
      </c>
      <c r="I5" s="9" t="s">
        <v>40</v>
      </c>
      <c r="J5" s="9" t="s">
        <v>47</v>
      </c>
      <c r="K5" s="9">
        <v>96.42</v>
      </c>
      <c r="L5" s="20">
        <v>43420</v>
      </c>
      <c r="M5" s="20">
        <v>44515</v>
      </c>
      <c r="N5" s="20">
        <v>44515</v>
      </c>
      <c r="O5" s="21">
        <f>R5*K5*2</f>
        <v>50138.400000000001</v>
      </c>
      <c r="P5" s="20">
        <v>43420</v>
      </c>
      <c r="Q5" s="20">
        <v>43784</v>
      </c>
      <c r="R5" s="24">
        <v>260</v>
      </c>
      <c r="S5" s="25">
        <v>25069.200000000001</v>
      </c>
      <c r="T5" s="25">
        <v>25069.200000000001</v>
      </c>
      <c r="U5" s="25">
        <v>25069.200000000001</v>
      </c>
      <c r="V5" s="25">
        <v>25069.200000000001</v>
      </c>
      <c r="W5" s="25">
        <v>25069.200000000001</v>
      </c>
      <c r="X5" s="25">
        <v>25069.200000000001</v>
      </c>
      <c r="Y5" s="25">
        <v>25069.200000000001</v>
      </c>
      <c r="Z5" s="25">
        <v>25069.200000000001</v>
      </c>
      <c r="AA5" s="25">
        <v>25069.200000000001</v>
      </c>
      <c r="AB5" s="25">
        <v>25069.200000000001</v>
      </c>
      <c r="AC5" s="25">
        <v>25695.93</v>
      </c>
      <c r="AD5" s="25">
        <v>26322.66</v>
      </c>
      <c r="AE5" s="25">
        <v>25069.200000000001</v>
      </c>
      <c r="AF5" s="25">
        <v>25069.200000000001</v>
      </c>
      <c r="AG5" s="25">
        <v>25069.200000000001</v>
      </c>
      <c r="AH5" s="25">
        <v>25069.200000000001</v>
      </c>
      <c r="AI5" s="25">
        <v>25069.200000000001</v>
      </c>
      <c r="AJ5" s="25">
        <v>25069.200000000001</v>
      </c>
      <c r="AK5" s="25">
        <v>25069.200000000001</v>
      </c>
      <c r="AL5" s="25">
        <v>25069.200000000001</v>
      </c>
      <c r="AM5" s="25">
        <v>25069.200000000001</v>
      </c>
      <c r="AN5" s="25">
        <v>25069.200000000001</v>
      </c>
      <c r="AO5" s="25">
        <v>25695.93</v>
      </c>
      <c r="AP5" s="25">
        <v>26322.66</v>
      </c>
    </row>
    <row r="6" spans="1:45" ht="16.5" hidden="1" x14ac:dyDescent="0.15">
      <c r="A6" s="9">
        <v>4</v>
      </c>
      <c r="B6" s="9" t="s">
        <v>42</v>
      </c>
      <c r="C6" s="15" t="s">
        <v>51</v>
      </c>
      <c r="D6" s="15" t="s">
        <v>52</v>
      </c>
      <c r="E6" s="9">
        <v>1059</v>
      </c>
      <c r="F6" s="9" t="s">
        <v>37</v>
      </c>
      <c r="G6" s="16" t="s">
        <v>38</v>
      </c>
      <c r="H6" s="9" t="s">
        <v>39</v>
      </c>
      <c r="I6" s="9" t="s">
        <v>40</v>
      </c>
      <c r="J6" s="9" t="s">
        <v>53</v>
      </c>
      <c r="K6" s="9">
        <v>110.33</v>
      </c>
      <c r="L6" s="20">
        <v>42637</v>
      </c>
      <c r="M6" s="20">
        <v>43639</v>
      </c>
      <c r="N6" s="20">
        <v>43639</v>
      </c>
      <c r="O6" s="21"/>
      <c r="P6" s="20">
        <v>43367</v>
      </c>
      <c r="Q6" s="20">
        <v>43639</v>
      </c>
      <c r="R6" s="24">
        <v>309.12</v>
      </c>
      <c r="S6" s="25">
        <v>34105.21</v>
      </c>
      <c r="T6" s="25">
        <v>34105.21</v>
      </c>
      <c r="U6" s="25">
        <v>34105.21</v>
      </c>
      <c r="V6" s="25">
        <v>34105.21</v>
      </c>
      <c r="W6" s="25">
        <v>34105.21</v>
      </c>
      <c r="X6" s="25">
        <v>26147.33</v>
      </c>
      <c r="Y6" s="25"/>
      <c r="Z6" s="25"/>
      <c r="AA6" s="25"/>
      <c r="AB6" s="25"/>
      <c r="AC6" s="25"/>
      <c r="AD6" s="25"/>
      <c r="AE6" s="25">
        <v>34105.21</v>
      </c>
      <c r="AF6" s="25">
        <v>34105.21</v>
      </c>
      <c r="AG6" s="25">
        <v>34105.21</v>
      </c>
      <c r="AH6" s="25">
        <v>34105.21</v>
      </c>
      <c r="AI6" s="25">
        <v>34105.21</v>
      </c>
      <c r="AJ6" s="25">
        <v>26147.33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</row>
    <row r="7" spans="1:45" ht="16.5" hidden="1" x14ac:dyDescent="0.15">
      <c r="A7" s="9">
        <v>5</v>
      </c>
      <c r="B7" s="9" t="s">
        <v>34</v>
      </c>
      <c r="C7" s="15" t="s">
        <v>54</v>
      </c>
      <c r="D7" s="15" t="s">
        <v>55</v>
      </c>
      <c r="E7" s="9" t="s">
        <v>56</v>
      </c>
      <c r="F7" s="16" t="s">
        <v>57</v>
      </c>
      <c r="G7" s="16" t="s">
        <v>38</v>
      </c>
      <c r="H7" s="9" t="s">
        <v>58</v>
      </c>
      <c r="I7" s="9" t="s">
        <v>40</v>
      </c>
      <c r="J7" s="9" t="s">
        <v>41</v>
      </c>
      <c r="K7" s="9">
        <v>155.97</v>
      </c>
      <c r="L7" s="20">
        <v>43191</v>
      </c>
      <c r="M7" s="20">
        <v>44286</v>
      </c>
      <c r="N7" s="20">
        <v>44286</v>
      </c>
      <c r="O7" s="21">
        <f>R7*K7*9</f>
        <v>367987.81949999998</v>
      </c>
      <c r="P7" s="20">
        <v>43556</v>
      </c>
      <c r="Q7" s="20">
        <v>43921</v>
      </c>
      <c r="R7" s="24">
        <v>262.14999999999998</v>
      </c>
      <c r="S7" s="25">
        <v>38212.65</v>
      </c>
      <c r="T7" s="25">
        <v>38212.65</v>
      </c>
      <c r="U7" s="25">
        <v>38212.65</v>
      </c>
      <c r="V7" s="25">
        <v>40887.54</v>
      </c>
      <c r="W7" s="25">
        <v>40887.54</v>
      </c>
      <c r="X7" s="25">
        <v>40887.54</v>
      </c>
      <c r="Y7" s="25">
        <v>40887.54</v>
      </c>
      <c r="Z7" s="25">
        <v>40887.54</v>
      </c>
      <c r="AA7" s="25">
        <v>40887.54</v>
      </c>
      <c r="AB7" s="25">
        <v>40887.54</v>
      </c>
      <c r="AC7" s="25">
        <v>40887.54</v>
      </c>
      <c r="AD7" s="25">
        <v>40887.54</v>
      </c>
      <c r="AE7" s="25">
        <v>38212.65</v>
      </c>
      <c r="AF7" s="25">
        <v>38212.65</v>
      </c>
      <c r="AG7" s="25">
        <v>38212.65</v>
      </c>
      <c r="AH7" s="25">
        <v>40887.54</v>
      </c>
      <c r="AI7" s="25">
        <v>40887.54</v>
      </c>
      <c r="AJ7" s="25">
        <v>40887.54</v>
      </c>
      <c r="AK7" s="25">
        <v>40887.54</v>
      </c>
      <c r="AL7" s="25">
        <v>40887.54</v>
      </c>
      <c r="AM7" s="25">
        <v>40887.54</v>
      </c>
      <c r="AN7" s="25">
        <v>40887.54</v>
      </c>
      <c r="AO7" s="25">
        <v>40887.54</v>
      </c>
      <c r="AP7" s="25">
        <v>40887.54</v>
      </c>
    </row>
    <row r="8" spans="1:45" ht="16.5" hidden="1" x14ac:dyDescent="0.15">
      <c r="A8" s="9">
        <v>6</v>
      </c>
      <c r="B8" s="9" t="s">
        <v>34</v>
      </c>
      <c r="C8" s="17" t="s">
        <v>59</v>
      </c>
      <c r="D8" s="15" t="s">
        <v>60</v>
      </c>
      <c r="E8" s="9" t="s">
        <v>61</v>
      </c>
      <c r="F8" s="9" t="s">
        <v>37</v>
      </c>
      <c r="G8" s="16" t="s">
        <v>38</v>
      </c>
      <c r="H8" s="9" t="s">
        <v>46</v>
      </c>
      <c r="I8" s="9" t="s">
        <v>40</v>
      </c>
      <c r="J8" s="9" t="s">
        <v>47</v>
      </c>
      <c r="K8" s="9">
        <v>108.9</v>
      </c>
      <c r="L8" s="20">
        <v>42988</v>
      </c>
      <c r="M8" s="20">
        <v>43991</v>
      </c>
      <c r="N8" s="20">
        <v>43991</v>
      </c>
      <c r="O8" s="21"/>
      <c r="P8" s="20">
        <v>43353</v>
      </c>
      <c r="Q8" s="20">
        <v>43717</v>
      </c>
      <c r="R8" s="24">
        <v>231</v>
      </c>
      <c r="S8" s="25">
        <v>25155.9</v>
      </c>
      <c r="T8" s="25">
        <v>25155.9</v>
      </c>
      <c r="U8" s="25">
        <v>25155.9</v>
      </c>
      <c r="V8" s="25">
        <v>25155.9</v>
      </c>
      <c r="W8" s="25">
        <v>25155.9</v>
      </c>
      <c r="X8" s="25">
        <v>25155.9</v>
      </c>
      <c r="Y8" s="25">
        <v>25155.9</v>
      </c>
      <c r="Z8" s="25">
        <v>25155.9</v>
      </c>
      <c r="AA8" s="25">
        <v>26036.356500000002</v>
      </c>
      <c r="AB8" s="25">
        <v>26413.695</v>
      </c>
      <c r="AC8" s="25">
        <v>26413.695</v>
      </c>
      <c r="AD8" s="25">
        <v>26413.695</v>
      </c>
      <c r="AE8" s="25">
        <v>25155.9</v>
      </c>
      <c r="AF8" s="25">
        <v>25155.9</v>
      </c>
      <c r="AG8" s="25">
        <v>25155.9</v>
      </c>
      <c r="AH8" s="25">
        <v>25155.9</v>
      </c>
      <c r="AI8" s="25">
        <v>25155.9</v>
      </c>
      <c r="AJ8" s="25">
        <v>25155.9</v>
      </c>
      <c r="AK8" s="25">
        <v>25155.9</v>
      </c>
      <c r="AL8" s="25">
        <v>25155.9</v>
      </c>
      <c r="AM8" s="25">
        <v>26036.356500000002</v>
      </c>
      <c r="AN8" s="25">
        <v>26413.695</v>
      </c>
      <c r="AO8" s="25">
        <v>26413.695</v>
      </c>
      <c r="AP8" s="25">
        <v>26413.695</v>
      </c>
    </row>
    <row r="9" spans="1:45" ht="16.5" x14ac:dyDescent="0.15">
      <c r="A9" s="9">
        <v>7</v>
      </c>
      <c r="B9" s="9" t="s">
        <v>34</v>
      </c>
      <c r="C9" s="15" t="s">
        <v>62</v>
      </c>
      <c r="D9" s="15" t="s">
        <v>63</v>
      </c>
      <c r="E9" s="9">
        <v>3011</v>
      </c>
      <c r="F9" s="16" t="s">
        <v>57</v>
      </c>
      <c r="G9" s="16" t="s">
        <v>38</v>
      </c>
      <c r="H9" s="9" t="s">
        <v>46</v>
      </c>
      <c r="I9" s="9" t="s">
        <v>40</v>
      </c>
      <c r="J9" s="9" t="s">
        <v>64</v>
      </c>
      <c r="K9" s="9">
        <v>45.73</v>
      </c>
      <c r="L9" s="20">
        <v>42637</v>
      </c>
      <c r="M9" s="20">
        <v>43731</v>
      </c>
      <c r="N9" s="20">
        <v>43731</v>
      </c>
      <c r="O9" s="21"/>
      <c r="P9" s="20">
        <v>43367</v>
      </c>
      <c r="Q9" s="20">
        <v>43731</v>
      </c>
      <c r="R9" s="24">
        <v>330.75</v>
      </c>
      <c r="S9" s="25">
        <v>15125.2</v>
      </c>
      <c r="T9" s="25">
        <v>15125.2</v>
      </c>
      <c r="U9" s="25">
        <v>15125.2</v>
      </c>
      <c r="V9" s="25">
        <v>15125.2</v>
      </c>
      <c r="W9" s="25">
        <v>15125.2</v>
      </c>
      <c r="X9" s="25">
        <v>15125.2</v>
      </c>
      <c r="Y9" s="25">
        <v>15125.2</v>
      </c>
      <c r="Z9" s="25">
        <v>15125.2</v>
      </c>
      <c r="AA9" s="25">
        <v>11595.98</v>
      </c>
      <c r="AB9" s="25"/>
      <c r="AC9" s="25"/>
      <c r="AD9" s="25"/>
      <c r="AE9" s="25">
        <v>15125.2</v>
      </c>
      <c r="AF9" s="25">
        <v>15125.2</v>
      </c>
      <c r="AG9" s="25">
        <v>15125.2</v>
      </c>
      <c r="AH9" s="25">
        <v>15125.2</v>
      </c>
      <c r="AI9" s="25">
        <v>15125.2</v>
      </c>
      <c r="AJ9" s="25">
        <v>15125.2</v>
      </c>
      <c r="AK9" s="25">
        <v>15125.2</v>
      </c>
      <c r="AL9" s="25">
        <v>15125.2</v>
      </c>
      <c r="AM9" s="25">
        <v>11595.98</v>
      </c>
      <c r="AN9" s="25">
        <v>0</v>
      </c>
      <c r="AO9" s="25">
        <v>0</v>
      </c>
      <c r="AP9" s="25">
        <v>0</v>
      </c>
      <c r="AR9">
        <f>AH9*12</f>
        <v>181502.40000000002</v>
      </c>
      <c r="AS9" s="47">
        <f>AR9/365/K9</f>
        <v>10.873974400067102</v>
      </c>
    </row>
    <row r="10" spans="1:45" ht="16.5" hidden="1" x14ac:dyDescent="0.15">
      <c r="A10" s="9">
        <v>8</v>
      </c>
      <c r="B10" s="9" t="s">
        <v>34</v>
      </c>
      <c r="C10" s="17" t="s">
        <v>65</v>
      </c>
      <c r="D10" s="15" t="s">
        <v>66</v>
      </c>
      <c r="E10" s="9" t="s">
        <v>67</v>
      </c>
      <c r="F10" s="16" t="s">
        <v>57</v>
      </c>
      <c r="G10" s="16" t="s">
        <v>38</v>
      </c>
      <c r="H10" s="16" t="s">
        <v>68</v>
      </c>
      <c r="I10" s="9" t="s">
        <v>40</v>
      </c>
      <c r="J10" s="9" t="s">
        <v>41</v>
      </c>
      <c r="K10" s="9">
        <v>504.91</v>
      </c>
      <c r="L10" s="20">
        <v>42917</v>
      </c>
      <c r="M10" s="20">
        <v>44012</v>
      </c>
      <c r="N10" s="20">
        <v>44012</v>
      </c>
      <c r="O10" s="21"/>
      <c r="P10" s="20">
        <v>43282</v>
      </c>
      <c r="Q10" s="20">
        <v>43646</v>
      </c>
      <c r="R10" s="24">
        <v>107</v>
      </c>
      <c r="S10" s="25">
        <v>54025.37</v>
      </c>
      <c r="T10" s="25">
        <v>54025.37</v>
      </c>
      <c r="U10" s="25">
        <v>54025.37</v>
      </c>
      <c r="V10" s="25">
        <v>54025.37</v>
      </c>
      <c r="W10" s="25">
        <v>54025.37</v>
      </c>
      <c r="X10" s="25">
        <v>54025.37</v>
      </c>
      <c r="Y10" s="25">
        <v>57807.145900000003</v>
      </c>
      <c r="Z10" s="25">
        <v>57807.145900000003</v>
      </c>
      <c r="AA10" s="25">
        <v>57807.145900000003</v>
      </c>
      <c r="AB10" s="25">
        <v>57807.145900000003</v>
      </c>
      <c r="AC10" s="25">
        <v>57807.145900000003</v>
      </c>
      <c r="AD10" s="25">
        <v>57807.145900000003</v>
      </c>
      <c r="AE10" s="25">
        <v>54025.37</v>
      </c>
      <c r="AF10" s="25">
        <v>54025.37</v>
      </c>
      <c r="AG10" s="25">
        <v>54025.37</v>
      </c>
      <c r="AH10" s="25">
        <v>54025.37</v>
      </c>
      <c r="AI10" s="25">
        <v>54025.37</v>
      </c>
      <c r="AJ10" s="25">
        <v>54025.37</v>
      </c>
      <c r="AK10" s="25">
        <v>57807.145900000003</v>
      </c>
      <c r="AL10" s="25">
        <v>57807.145900000003</v>
      </c>
      <c r="AM10" s="25">
        <v>57807.145900000003</v>
      </c>
      <c r="AN10" s="25">
        <v>57807.145900000003</v>
      </c>
      <c r="AO10" s="25">
        <v>57807.145900000003</v>
      </c>
      <c r="AP10" s="25">
        <v>57807.145900000003</v>
      </c>
    </row>
    <row r="11" spans="1:45" ht="16.5" hidden="1" x14ac:dyDescent="0.15">
      <c r="A11" s="9">
        <v>9</v>
      </c>
      <c r="B11" s="9" t="s">
        <v>34</v>
      </c>
      <c r="C11" s="15" t="s">
        <v>69</v>
      </c>
      <c r="D11" s="15" t="s">
        <v>70</v>
      </c>
      <c r="E11" s="9">
        <v>2019</v>
      </c>
      <c r="F11" s="16" t="s">
        <v>57</v>
      </c>
      <c r="G11" s="16" t="s">
        <v>38</v>
      </c>
      <c r="H11" s="16" t="s">
        <v>71</v>
      </c>
      <c r="I11" s="9" t="s">
        <v>40</v>
      </c>
      <c r="J11" s="9" t="s">
        <v>41</v>
      </c>
      <c r="K11" s="9">
        <v>201.18</v>
      </c>
      <c r="L11" s="20">
        <v>43102</v>
      </c>
      <c r="M11" s="20">
        <v>44135</v>
      </c>
      <c r="N11" s="20">
        <v>44135</v>
      </c>
      <c r="O11" s="21">
        <f>R11*K11*12</f>
        <v>568293.26400000008</v>
      </c>
      <c r="P11" s="20">
        <v>43467</v>
      </c>
      <c r="Q11" s="20">
        <v>43831</v>
      </c>
      <c r="R11" s="24">
        <v>235.4</v>
      </c>
      <c r="S11" s="25">
        <v>47357.771999999997</v>
      </c>
      <c r="T11" s="25">
        <v>47357.771999999997</v>
      </c>
      <c r="U11" s="25">
        <v>47357.771999999997</v>
      </c>
      <c r="V11" s="25">
        <v>47357.771999999997</v>
      </c>
      <c r="W11" s="25">
        <v>47357.771999999997</v>
      </c>
      <c r="X11" s="25">
        <v>47357.771999999997</v>
      </c>
      <c r="Y11" s="25">
        <v>47357.771999999997</v>
      </c>
      <c r="Z11" s="25">
        <v>47357.771999999997</v>
      </c>
      <c r="AA11" s="25">
        <v>47357.771999999997</v>
      </c>
      <c r="AB11" s="25">
        <v>47357.771999999997</v>
      </c>
      <c r="AC11" s="25">
        <v>47357.771999999997</v>
      </c>
      <c r="AD11" s="25">
        <v>47357.771999999997</v>
      </c>
      <c r="AE11" s="25">
        <v>47357.771999999997</v>
      </c>
      <c r="AF11" s="25">
        <v>47357.771999999997</v>
      </c>
      <c r="AG11" s="25">
        <v>47357.771999999997</v>
      </c>
      <c r="AH11" s="25">
        <v>47357.771999999997</v>
      </c>
      <c r="AI11" s="25">
        <v>47357.771999999997</v>
      </c>
      <c r="AJ11" s="25">
        <v>47357.771999999997</v>
      </c>
      <c r="AK11" s="25">
        <v>47357.771999999997</v>
      </c>
      <c r="AL11" s="25">
        <v>47357.771999999997</v>
      </c>
      <c r="AM11" s="25">
        <v>47357.771999999997</v>
      </c>
      <c r="AN11" s="25">
        <v>47357.771999999997</v>
      </c>
      <c r="AO11" s="25">
        <v>47357.771999999997</v>
      </c>
      <c r="AP11" s="25">
        <v>47357.771999999997</v>
      </c>
    </row>
    <row r="12" spans="1:45" ht="16.5" hidden="1" x14ac:dyDescent="0.15">
      <c r="A12" s="9">
        <v>10</v>
      </c>
      <c r="B12" s="9" t="s">
        <v>34</v>
      </c>
      <c r="C12" s="15" t="s">
        <v>72</v>
      </c>
      <c r="D12" s="15" t="s">
        <v>73</v>
      </c>
      <c r="E12" s="9">
        <v>1017</v>
      </c>
      <c r="F12" s="16" t="s">
        <v>57</v>
      </c>
      <c r="G12" s="16" t="s">
        <v>38</v>
      </c>
      <c r="H12" s="16" t="s">
        <v>74</v>
      </c>
      <c r="I12" s="9" t="s">
        <v>40</v>
      </c>
      <c r="J12" s="9" t="s">
        <v>53</v>
      </c>
      <c r="K12" s="9">
        <v>189.58</v>
      </c>
      <c r="L12" s="20">
        <v>42637</v>
      </c>
      <c r="M12" s="20">
        <v>44462</v>
      </c>
      <c r="N12" s="20">
        <v>44462</v>
      </c>
      <c r="O12" s="21"/>
      <c r="P12" s="20">
        <v>43367</v>
      </c>
      <c r="Q12" s="20">
        <v>43731</v>
      </c>
      <c r="R12" s="26">
        <v>194.63</v>
      </c>
      <c r="S12" s="25">
        <v>36897.96</v>
      </c>
      <c r="T12" s="25">
        <v>36897.96</v>
      </c>
      <c r="U12" s="25">
        <v>36897.96</v>
      </c>
      <c r="V12" s="25">
        <v>36897.96</v>
      </c>
      <c r="W12" s="25">
        <v>36897.96</v>
      </c>
      <c r="X12" s="25">
        <v>36897.96</v>
      </c>
      <c r="Y12" s="25">
        <v>36897.96</v>
      </c>
      <c r="Z12" s="25">
        <v>36897.96</v>
      </c>
      <c r="AA12" s="25">
        <v>37931.29</v>
      </c>
      <c r="AB12" s="25">
        <v>41326.54</v>
      </c>
      <c r="AC12" s="25">
        <v>41326.54</v>
      </c>
      <c r="AD12" s="25">
        <v>41326.54</v>
      </c>
      <c r="AE12" s="25">
        <v>36897.96</v>
      </c>
      <c r="AF12" s="25">
        <v>36897.96</v>
      </c>
      <c r="AG12" s="25">
        <v>36897.96</v>
      </c>
      <c r="AH12" s="25">
        <v>36897.96</v>
      </c>
      <c r="AI12" s="25">
        <v>36897.96</v>
      </c>
      <c r="AJ12" s="25">
        <v>36897.96</v>
      </c>
      <c r="AK12" s="25">
        <v>36897.96</v>
      </c>
      <c r="AL12" s="25">
        <v>36897.96</v>
      </c>
      <c r="AM12" s="25">
        <v>37931.29</v>
      </c>
      <c r="AN12" s="25">
        <v>41326.54</v>
      </c>
      <c r="AO12" s="25">
        <v>41326.54</v>
      </c>
      <c r="AP12" s="25">
        <v>41326.54</v>
      </c>
    </row>
    <row r="13" spans="1:45" ht="16.5" hidden="1" x14ac:dyDescent="0.15">
      <c r="A13" s="9">
        <v>11</v>
      </c>
      <c r="B13" s="9" t="s">
        <v>42</v>
      </c>
      <c r="C13" s="15" t="s">
        <v>75</v>
      </c>
      <c r="D13" s="15" t="s">
        <v>76</v>
      </c>
      <c r="E13" s="9" t="s">
        <v>77</v>
      </c>
      <c r="F13" s="9" t="s">
        <v>37</v>
      </c>
      <c r="G13" s="16" t="s">
        <v>38</v>
      </c>
      <c r="H13" s="16" t="s">
        <v>74</v>
      </c>
      <c r="I13" s="9" t="s">
        <v>40</v>
      </c>
      <c r="J13" s="9" t="s">
        <v>53</v>
      </c>
      <c r="K13" s="9">
        <v>130.19999999999999</v>
      </c>
      <c r="L13" s="20">
        <v>42637</v>
      </c>
      <c r="M13" s="20">
        <v>43639</v>
      </c>
      <c r="N13" s="20">
        <v>43639</v>
      </c>
      <c r="O13" s="21"/>
      <c r="P13" s="20">
        <v>43367</v>
      </c>
      <c r="Q13" s="20">
        <v>43639</v>
      </c>
      <c r="R13" s="24">
        <v>297.67</v>
      </c>
      <c r="S13" s="25">
        <v>38756.629999999997</v>
      </c>
      <c r="T13" s="25">
        <v>38756.629999999997</v>
      </c>
      <c r="U13" s="25">
        <v>38756.629999999997</v>
      </c>
      <c r="V13" s="25">
        <v>38756.629999999997</v>
      </c>
      <c r="W13" s="25">
        <v>38756.629999999997</v>
      </c>
      <c r="X13" s="25">
        <v>29713.42</v>
      </c>
      <c r="Y13" s="25"/>
      <c r="Z13" s="25"/>
      <c r="AA13" s="25"/>
      <c r="AB13" s="25"/>
      <c r="AC13" s="25"/>
      <c r="AD13" s="25"/>
      <c r="AE13" s="25">
        <v>38756.629999999997</v>
      </c>
      <c r="AF13" s="25">
        <v>38756.629999999997</v>
      </c>
      <c r="AG13" s="25">
        <v>38756.629999999997</v>
      </c>
      <c r="AH13" s="25">
        <v>38756.629999999997</v>
      </c>
      <c r="AI13" s="25">
        <v>38756.629999999997</v>
      </c>
      <c r="AJ13" s="25">
        <v>29713.42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</row>
    <row r="14" spans="1:45" ht="16.5" hidden="1" x14ac:dyDescent="0.15">
      <c r="A14" s="9">
        <v>12</v>
      </c>
      <c r="B14" s="16" t="s">
        <v>42</v>
      </c>
      <c r="C14" s="15" t="s">
        <v>78</v>
      </c>
      <c r="D14" s="17" t="s">
        <v>79</v>
      </c>
      <c r="E14" s="9" t="s">
        <v>80</v>
      </c>
      <c r="F14" s="9" t="s">
        <v>37</v>
      </c>
      <c r="G14" s="16" t="s">
        <v>38</v>
      </c>
      <c r="H14" s="9" t="s">
        <v>39</v>
      </c>
      <c r="I14" s="9" t="s">
        <v>40</v>
      </c>
      <c r="J14" s="9" t="s">
        <v>41</v>
      </c>
      <c r="K14" s="9">
        <v>63.1</v>
      </c>
      <c r="L14" s="20">
        <v>42637</v>
      </c>
      <c r="M14" s="20">
        <v>43639</v>
      </c>
      <c r="N14" s="20">
        <v>43639</v>
      </c>
      <c r="O14" s="21"/>
      <c r="P14" s="20">
        <v>43367</v>
      </c>
      <c r="Q14" s="20">
        <v>43639</v>
      </c>
      <c r="R14" s="24">
        <v>309.12</v>
      </c>
      <c r="S14" s="25">
        <v>19505.47</v>
      </c>
      <c r="T14" s="25">
        <v>19505.47</v>
      </c>
      <c r="U14" s="25">
        <v>19505.47</v>
      </c>
      <c r="V14" s="25">
        <v>19505.47</v>
      </c>
      <c r="W14" s="25">
        <v>19505.47</v>
      </c>
      <c r="X14" s="25">
        <v>14954.2</v>
      </c>
      <c r="Y14" s="25"/>
      <c r="Z14" s="25"/>
      <c r="AA14" s="25"/>
      <c r="AB14" s="25"/>
      <c r="AC14" s="25"/>
      <c r="AD14" s="25"/>
      <c r="AE14" s="25">
        <v>19505.47</v>
      </c>
      <c r="AF14" s="25">
        <v>19505.47</v>
      </c>
      <c r="AG14" s="25">
        <v>19505.47</v>
      </c>
      <c r="AH14" s="25">
        <v>19505.47</v>
      </c>
      <c r="AI14" s="25">
        <v>19505.47</v>
      </c>
      <c r="AJ14" s="25">
        <v>14954.2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</row>
    <row r="15" spans="1:45" ht="16.5" hidden="1" x14ac:dyDescent="0.15">
      <c r="A15" s="9">
        <v>13</v>
      </c>
      <c r="B15" s="9" t="s">
        <v>42</v>
      </c>
      <c r="C15" s="15" t="s">
        <v>81</v>
      </c>
      <c r="D15" s="15" t="s">
        <v>82</v>
      </c>
      <c r="E15" s="9" t="s">
        <v>83</v>
      </c>
      <c r="F15" s="9" t="s">
        <v>37</v>
      </c>
      <c r="G15" s="16" t="s">
        <v>38</v>
      </c>
      <c r="H15" s="9" t="s">
        <v>39</v>
      </c>
      <c r="I15" s="9" t="s">
        <v>40</v>
      </c>
      <c r="J15" s="9" t="s">
        <v>53</v>
      </c>
      <c r="K15" s="9">
        <v>234.47</v>
      </c>
      <c r="L15" s="20">
        <v>42637</v>
      </c>
      <c r="M15" s="20">
        <v>43639</v>
      </c>
      <c r="N15" s="20">
        <v>43639</v>
      </c>
      <c r="O15" s="21"/>
      <c r="P15" s="20">
        <v>43367</v>
      </c>
      <c r="Q15" s="20">
        <v>43639</v>
      </c>
      <c r="R15" s="24">
        <v>234.7</v>
      </c>
      <c r="S15" s="25">
        <v>55030.11</v>
      </c>
      <c r="T15" s="25">
        <v>55030.11</v>
      </c>
      <c r="U15" s="25">
        <v>55030.11</v>
      </c>
      <c r="V15" s="25">
        <v>55030.11</v>
      </c>
      <c r="W15" s="25">
        <v>55030.11</v>
      </c>
      <c r="X15" s="25">
        <v>42189.75</v>
      </c>
      <c r="Y15" s="25"/>
      <c r="Z15" s="25"/>
      <c r="AA15" s="25"/>
      <c r="AB15" s="25"/>
      <c r="AC15" s="25"/>
      <c r="AD15" s="25"/>
      <c r="AE15" s="25">
        <v>55030.11</v>
      </c>
      <c r="AF15" s="25">
        <v>55030.11</v>
      </c>
      <c r="AG15" s="25">
        <v>55030.11</v>
      </c>
      <c r="AH15" s="25">
        <v>55030.11</v>
      </c>
      <c r="AI15" s="25">
        <v>55030.11</v>
      </c>
      <c r="AJ15" s="25">
        <v>42189.75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</row>
    <row r="16" spans="1:45" ht="16.5" hidden="1" x14ac:dyDescent="0.15">
      <c r="A16" s="9">
        <v>14</v>
      </c>
      <c r="B16" s="9" t="s">
        <v>42</v>
      </c>
      <c r="C16" s="15" t="s">
        <v>84</v>
      </c>
      <c r="D16" s="15" t="s">
        <v>85</v>
      </c>
      <c r="E16" s="9" t="s">
        <v>86</v>
      </c>
      <c r="F16" s="9" t="s">
        <v>37</v>
      </c>
      <c r="G16" s="9" t="s">
        <v>87</v>
      </c>
      <c r="H16" s="9" t="s">
        <v>39</v>
      </c>
      <c r="I16" s="9" t="s">
        <v>40</v>
      </c>
      <c r="J16" s="9" t="s">
        <v>41</v>
      </c>
      <c r="K16" s="9">
        <v>143.55000000000001</v>
      </c>
      <c r="L16" s="20">
        <v>42637</v>
      </c>
      <c r="M16" s="20">
        <v>43639</v>
      </c>
      <c r="N16" s="20">
        <v>43639</v>
      </c>
      <c r="O16" s="21"/>
      <c r="P16" s="20">
        <v>43367</v>
      </c>
      <c r="Q16" s="20">
        <v>43639</v>
      </c>
      <c r="R16" s="24">
        <v>257.60000000000002</v>
      </c>
      <c r="S16" s="25">
        <v>36978.480000000003</v>
      </c>
      <c r="T16" s="25">
        <v>36978.480000000003</v>
      </c>
      <c r="U16" s="25">
        <v>36978.480000000003</v>
      </c>
      <c r="V16" s="25">
        <v>36978.480000000003</v>
      </c>
      <c r="W16" s="25">
        <v>36978.480000000003</v>
      </c>
      <c r="X16" s="25">
        <v>28350.17</v>
      </c>
      <c r="Y16" s="25"/>
      <c r="Z16" s="25"/>
      <c r="AA16" s="25"/>
      <c r="AB16" s="25"/>
      <c r="AC16" s="25"/>
      <c r="AD16" s="25"/>
      <c r="AE16" s="25">
        <v>36978.480000000003</v>
      </c>
      <c r="AF16" s="25">
        <v>36978.480000000003</v>
      </c>
      <c r="AG16" s="25">
        <v>36978.480000000003</v>
      </c>
      <c r="AH16" s="25">
        <v>36978.480000000003</v>
      </c>
      <c r="AI16" s="25">
        <v>36978.480000000003</v>
      </c>
      <c r="AJ16" s="25">
        <v>28350.17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</row>
    <row r="17" spans="1:45" ht="16.5" hidden="1" x14ac:dyDescent="0.15">
      <c r="A17" s="9">
        <v>15</v>
      </c>
      <c r="B17" s="9" t="s">
        <v>42</v>
      </c>
      <c r="C17" s="15" t="s">
        <v>88</v>
      </c>
      <c r="D17" s="15" t="s">
        <v>89</v>
      </c>
      <c r="E17" s="9" t="s">
        <v>90</v>
      </c>
      <c r="F17" s="9" t="s">
        <v>37</v>
      </c>
      <c r="G17" s="9" t="s">
        <v>87</v>
      </c>
      <c r="H17" s="9" t="s">
        <v>58</v>
      </c>
      <c r="I17" s="9" t="s">
        <v>40</v>
      </c>
      <c r="J17" s="9" t="s">
        <v>41</v>
      </c>
      <c r="K17" s="9">
        <v>107.99</v>
      </c>
      <c r="L17" s="20">
        <v>42637</v>
      </c>
      <c r="M17" s="20">
        <v>43639</v>
      </c>
      <c r="N17" s="20">
        <v>43639</v>
      </c>
      <c r="O17" s="21"/>
      <c r="P17" s="20">
        <v>43367</v>
      </c>
      <c r="Q17" s="20">
        <v>43639</v>
      </c>
      <c r="R17" s="24">
        <v>280.500046</v>
      </c>
      <c r="S17" s="25">
        <v>30291.200000000001</v>
      </c>
      <c r="T17" s="25">
        <v>30291.200000000001</v>
      </c>
      <c r="U17" s="25">
        <v>30291.200000000001</v>
      </c>
      <c r="V17" s="25">
        <v>30291.200000000001</v>
      </c>
      <c r="W17" s="25">
        <v>30291.200000000001</v>
      </c>
      <c r="X17" s="25">
        <v>23223.25</v>
      </c>
      <c r="Y17" s="25"/>
      <c r="Z17" s="25"/>
      <c r="AA17" s="25"/>
      <c r="AB17" s="25"/>
      <c r="AC17" s="25"/>
      <c r="AD17" s="25"/>
      <c r="AE17" s="25">
        <v>30291.200000000001</v>
      </c>
      <c r="AF17" s="25">
        <v>30291.200000000001</v>
      </c>
      <c r="AG17" s="25">
        <v>30291.200000000001</v>
      </c>
      <c r="AH17" s="25">
        <v>30291.200000000001</v>
      </c>
      <c r="AI17" s="25">
        <v>30291.200000000001</v>
      </c>
      <c r="AJ17" s="25">
        <v>23223.25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</row>
    <row r="18" spans="1:45" ht="16.5" x14ac:dyDescent="0.15">
      <c r="A18" s="9">
        <v>16</v>
      </c>
      <c r="B18" s="9" t="s">
        <v>34</v>
      </c>
      <c r="C18" s="15" t="s">
        <v>91</v>
      </c>
      <c r="D18" s="15" t="s">
        <v>92</v>
      </c>
      <c r="E18" s="9" t="s">
        <v>93</v>
      </c>
      <c r="F18" s="9" t="s">
        <v>37</v>
      </c>
      <c r="G18" s="9" t="s">
        <v>87</v>
      </c>
      <c r="H18" s="9" t="s">
        <v>46</v>
      </c>
      <c r="I18" s="9" t="s">
        <v>40</v>
      </c>
      <c r="J18" s="9" t="s">
        <v>64</v>
      </c>
      <c r="K18" s="9">
        <v>234.56</v>
      </c>
      <c r="L18" s="20">
        <v>43080</v>
      </c>
      <c r="M18" s="20">
        <v>44309</v>
      </c>
      <c r="N18" s="20">
        <v>44309</v>
      </c>
      <c r="O18" s="21"/>
      <c r="P18" s="20">
        <v>43367</v>
      </c>
      <c r="Q18" s="20">
        <v>43731</v>
      </c>
      <c r="R18" s="24">
        <v>198.44999100000001</v>
      </c>
      <c r="S18" s="25">
        <v>46548.43</v>
      </c>
      <c r="T18" s="25">
        <v>46548.43</v>
      </c>
      <c r="U18" s="25">
        <v>46548.43</v>
      </c>
      <c r="V18" s="25">
        <v>46548.43</v>
      </c>
      <c r="W18" s="25">
        <v>46548.43</v>
      </c>
      <c r="X18" s="25">
        <v>46548.43</v>
      </c>
      <c r="Y18" s="25">
        <v>46548.43</v>
      </c>
      <c r="Z18" s="25">
        <v>46548.43</v>
      </c>
      <c r="AA18" s="25">
        <v>47091.360000000001</v>
      </c>
      <c r="AB18" s="25">
        <v>48875.27</v>
      </c>
      <c r="AC18" s="25">
        <v>48875.27</v>
      </c>
      <c r="AD18" s="25">
        <v>48875.27</v>
      </c>
      <c r="AE18" s="25">
        <v>46548.43</v>
      </c>
      <c r="AF18" s="25">
        <v>46548.43</v>
      </c>
      <c r="AG18" s="25">
        <v>46548.43</v>
      </c>
      <c r="AH18" s="25">
        <v>46548.43</v>
      </c>
      <c r="AI18" s="25">
        <v>46548.43</v>
      </c>
      <c r="AJ18" s="25">
        <v>46548.43</v>
      </c>
      <c r="AK18" s="25">
        <v>46548.43</v>
      </c>
      <c r="AL18" s="25">
        <v>46548.43</v>
      </c>
      <c r="AM18" s="25">
        <v>47091.360000000001</v>
      </c>
      <c r="AN18" s="25">
        <v>48875.27</v>
      </c>
      <c r="AO18" s="25">
        <v>48875.27</v>
      </c>
      <c r="AP18" s="25">
        <v>48875.27</v>
      </c>
      <c r="AR18">
        <f>AH18*12</f>
        <v>558581.16</v>
      </c>
      <c r="AS18" s="47">
        <f t="shared" ref="AS18:AS19" si="0">AR18/365/K18</f>
        <v>6.5243832813171618</v>
      </c>
    </row>
    <row r="19" spans="1:45" ht="16.5" x14ac:dyDescent="0.15">
      <c r="A19" s="9">
        <v>17</v>
      </c>
      <c r="B19" s="9" t="s">
        <v>34</v>
      </c>
      <c r="C19" s="15" t="s">
        <v>94</v>
      </c>
      <c r="D19" s="17" t="s">
        <v>95</v>
      </c>
      <c r="E19" s="9" t="s">
        <v>96</v>
      </c>
      <c r="F19" s="9" t="s">
        <v>37</v>
      </c>
      <c r="G19" s="9" t="s">
        <v>87</v>
      </c>
      <c r="H19" s="9" t="s">
        <v>46</v>
      </c>
      <c r="I19" s="9" t="s">
        <v>40</v>
      </c>
      <c r="J19" s="9" t="s">
        <v>64</v>
      </c>
      <c r="K19" s="9">
        <v>224.4</v>
      </c>
      <c r="L19" s="20">
        <v>42637</v>
      </c>
      <c r="M19" s="20">
        <v>44309</v>
      </c>
      <c r="N19" s="20">
        <v>44309</v>
      </c>
      <c r="O19" s="21"/>
      <c r="P19" s="20">
        <v>43367</v>
      </c>
      <c r="Q19" s="20">
        <v>43731</v>
      </c>
      <c r="R19" s="24">
        <v>198.45</v>
      </c>
      <c r="S19" s="25">
        <v>44532.18</v>
      </c>
      <c r="T19" s="25">
        <v>44532.18</v>
      </c>
      <c r="U19" s="25">
        <v>44532.18</v>
      </c>
      <c r="V19" s="25">
        <v>44532.18</v>
      </c>
      <c r="W19" s="25">
        <v>44532.18</v>
      </c>
      <c r="X19" s="25">
        <v>44532.18</v>
      </c>
      <c r="Y19" s="25">
        <v>44532.18</v>
      </c>
      <c r="Z19" s="25">
        <v>44532.18</v>
      </c>
      <c r="AA19" s="25">
        <v>45051.59</v>
      </c>
      <c r="AB19" s="25">
        <v>46758.23</v>
      </c>
      <c r="AC19" s="25">
        <v>46758.23</v>
      </c>
      <c r="AD19" s="25">
        <v>46758.23</v>
      </c>
      <c r="AE19" s="25">
        <v>44532.18</v>
      </c>
      <c r="AF19" s="25">
        <v>44532.18</v>
      </c>
      <c r="AG19" s="25">
        <v>44532.18</v>
      </c>
      <c r="AH19" s="25">
        <v>44532.18</v>
      </c>
      <c r="AI19" s="25">
        <v>44532.18</v>
      </c>
      <c r="AJ19" s="25">
        <v>44532.18</v>
      </c>
      <c r="AK19" s="25">
        <v>44532.18</v>
      </c>
      <c r="AL19" s="25">
        <v>44532.18</v>
      </c>
      <c r="AM19" s="25">
        <v>45051.59</v>
      </c>
      <c r="AN19" s="25">
        <v>46758.23</v>
      </c>
      <c r="AO19" s="25">
        <v>46758.23</v>
      </c>
      <c r="AP19" s="25">
        <v>46758.23</v>
      </c>
      <c r="AR19">
        <f t="shared" ref="AR19" si="1">AH19*12</f>
        <v>534386.16</v>
      </c>
      <c r="AS19" s="47">
        <f t="shared" si="0"/>
        <v>6.5243835616438357</v>
      </c>
    </row>
    <row r="20" spans="1:45" ht="16.5" hidden="1" x14ac:dyDescent="0.15">
      <c r="A20" s="9">
        <v>18</v>
      </c>
      <c r="B20" s="9" t="s">
        <v>34</v>
      </c>
      <c r="C20" s="15" t="s">
        <v>97</v>
      </c>
      <c r="D20" s="15" t="s">
        <v>98</v>
      </c>
      <c r="E20" s="9">
        <v>2060</v>
      </c>
      <c r="F20" s="9" t="s">
        <v>37</v>
      </c>
      <c r="G20" s="9" t="s">
        <v>87</v>
      </c>
      <c r="H20" s="9" t="s">
        <v>58</v>
      </c>
      <c r="I20" s="9" t="s">
        <v>40</v>
      </c>
      <c r="J20" s="9" t="s">
        <v>41</v>
      </c>
      <c r="K20" s="9">
        <v>163.86</v>
      </c>
      <c r="L20" s="20">
        <v>43525</v>
      </c>
      <c r="M20" s="20">
        <v>44620</v>
      </c>
      <c r="N20" s="20">
        <v>44620</v>
      </c>
      <c r="O20" s="20"/>
      <c r="P20" s="20">
        <v>43525</v>
      </c>
      <c r="Q20" s="20">
        <v>43889</v>
      </c>
      <c r="R20" s="24">
        <v>280</v>
      </c>
      <c r="S20" s="25"/>
      <c r="T20" s="25"/>
      <c r="U20" s="25">
        <v>45880.800000000003</v>
      </c>
      <c r="V20" s="25">
        <v>45880.800000000003</v>
      </c>
      <c r="W20" s="25">
        <v>45880.800000000003</v>
      </c>
      <c r="X20" s="25">
        <v>45880.800000000003</v>
      </c>
      <c r="Y20" s="25">
        <v>45880.800000000003</v>
      </c>
      <c r="Z20" s="25">
        <v>45880.800000000003</v>
      </c>
      <c r="AA20" s="25">
        <v>45880.800000000003</v>
      </c>
      <c r="AB20" s="25">
        <v>45880.800000000003</v>
      </c>
      <c r="AC20" s="25">
        <v>45880.800000000003</v>
      </c>
      <c r="AD20" s="25">
        <v>45880.800000000003</v>
      </c>
      <c r="AE20" s="25">
        <v>0</v>
      </c>
      <c r="AF20" s="25">
        <v>0</v>
      </c>
      <c r="AG20" s="25">
        <v>45880.800000000003</v>
      </c>
      <c r="AH20" s="25">
        <v>45880.800000000003</v>
      </c>
      <c r="AI20" s="25">
        <v>45880.800000000003</v>
      </c>
      <c r="AJ20" s="25">
        <v>45880.800000000003</v>
      </c>
      <c r="AK20" s="25">
        <v>45880.800000000003</v>
      </c>
      <c r="AL20" s="25">
        <v>45880.800000000003</v>
      </c>
      <c r="AM20" s="25">
        <v>45880.800000000003</v>
      </c>
      <c r="AN20" s="25">
        <v>45880.800000000003</v>
      </c>
      <c r="AO20" s="25">
        <v>45880.800000000003</v>
      </c>
      <c r="AP20" s="25">
        <v>45880.800000000003</v>
      </c>
    </row>
    <row r="21" spans="1:45" ht="16.5" hidden="1" x14ac:dyDescent="0.15">
      <c r="A21" s="9">
        <v>19</v>
      </c>
      <c r="B21" s="9" t="s">
        <v>34</v>
      </c>
      <c r="C21" s="15" t="s">
        <v>99</v>
      </c>
      <c r="D21" s="15" t="s">
        <v>100</v>
      </c>
      <c r="E21" s="9">
        <v>1001</v>
      </c>
      <c r="F21" s="9" t="s">
        <v>37</v>
      </c>
      <c r="G21" s="9" t="s">
        <v>101</v>
      </c>
      <c r="H21" s="9" t="s">
        <v>46</v>
      </c>
      <c r="I21" s="9" t="s">
        <v>102</v>
      </c>
      <c r="J21" s="9" t="s">
        <v>53</v>
      </c>
      <c r="K21" s="9">
        <v>229.35</v>
      </c>
      <c r="L21" s="20">
        <v>43450</v>
      </c>
      <c r="M21" s="20">
        <v>46288</v>
      </c>
      <c r="N21" s="20">
        <v>46288</v>
      </c>
      <c r="O21" s="21">
        <f>R21*K21</f>
        <v>32109</v>
      </c>
      <c r="P21" s="20">
        <v>43450</v>
      </c>
      <c r="Q21" s="20">
        <v>43731</v>
      </c>
      <c r="R21" s="24">
        <v>140</v>
      </c>
      <c r="S21" s="25">
        <v>38553.68</v>
      </c>
      <c r="T21" s="25">
        <v>41965.08</v>
      </c>
      <c r="U21" s="25">
        <v>38069.910000000003</v>
      </c>
      <c r="V21" s="25">
        <v>42113.9</v>
      </c>
      <c r="W21" s="25">
        <v>47063.32</v>
      </c>
      <c r="X21" s="25"/>
      <c r="Y21" s="25"/>
      <c r="Z21" s="25"/>
      <c r="AA21" s="25"/>
      <c r="AB21" s="25"/>
      <c r="AC21" s="25"/>
      <c r="AD21" s="25"/>
      <c r="AE21" s="25">
        <v>38553.68</v>
      </c>
      <c r="AF21" s="25">
        <v>41965.08</v>
      </c>
      <c r="AG21" s="25">
        <v>38069.910000000003</v>
      </c>
      <c r="AH21" s="25">
        <v>42113.9</v>
      </c>
      <c r="AI21" s="25">
        <v>47063.32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</row>
    <row r="22" spans="1:45" ht="16.5" hidden="1" x14ac:dyDescent="0.15">
      <c r="A22" s="9">
        <v>20</v>
      </c>
      <c r="B22" s="9" t="s">
        <v>42</v>
      </c>
      <c r="C22" s="15" t="s">
        <v>103</v>
      </c>
      <c r="D22" s="15" t="s">
        <v>104</v>
      </c>
      <c r="E22" s="9" t="s">
        <v>105</v>
      </c>
      <c r="F22" s="9" t="s">
        <v>37</v>
      </c>
      <c r="G22" s="9" t="s">
        <v>87</v>
      </c>
      <c r="H22" s="9" t="s">
        <v>58</v>
      </c>
      <c r="I22" s="9" t="s">
        <v>40</v>
      </c>
      <c r="J22" s="9" t="s">
        <v>53</v>
      </c>
      <c r="K22" s="9">
        <v>365.11</v>
      </c>
      <c r="L22" s="20">
        <v>42637</v>
      </c>
      <c r="M22" s="20">
        <v>43639</v>
      </c>
      <c r="N22" s="20">
        <v>43639</v>
      </c>
      <c r="O22" s="21"/>
      <c r="P22" s="20">
        <v>43367</v>
      </c>
      <c r="Q22" s="20">
        <v>43639</v>
      </c>
      <c r="R22" s="24">
        <v>251.87798100000001</v>
      </c>
      <c r="S22" s="25">
        <v>91963.17</v>
      </c>
      <c r="T22" s="25">
        <v>91963.17</v>
      </c>
      <c r="U22" s="25">
        <v>91963.17</v>
      </c>
      <c r="V22" s="25">
        <v>91963.17</v>
      </c>
      <c r="W22" s="25">
        <v>91963.17</v>
      </c>
      <c r="X22" s="25">
        <v>70505.100000000006</v>
      </c>
      <c r="Y22" s="25"/>
      <c r="Z22" s="25"/>
      <c r="AA22" s="25"/>
      <c r="AB22" s="25"/>
      <c r="AC22" s="25"/>
      <c r="AD22" s="25"/>
      <c r="AE22" s="25">
        <v>91963.17</v>
      </c>
      <c r="AF22" s="25">
        <v>91963.17</v>
      </c>
      <c r="AG22" s="25">
        <v>91963.17</v>
      </c>
      <c r="AH22" s="25">
        <v>91963.17</v>
      </c>
      <c r="AI22" s="25">
        <v>91963.17</v>
      </c>
      <c r="AJ22" s="25">
        <v>70505.100000000006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</row>
    <row r="23" spans="1:45" ht="16.5" hidden="1" x14ac:dyDescent="0.15">
      <c r="A23" s="9">
        <v>21</v>
      </c>
      <c r="B23" s="9" t="s">
        <v>42</v>
      </c>
      <c r="C23" s="15" t="s">
        <v>106</v>
      </c>
      <c r="D23" s="15" t="s">
        <v>107</v>
      </c>
      <c r="E23" s="9" t="s">
        <v>108</v>
      </c>
      <c r="F23" s="9" t="s">
        <v>37</v>
      </c>
      <c r="G23" s="9" t="s">
        <v>87</v>
      </c>
      <c r="H23" s="9" t="s">
        <v>39</v>
      </c>
      <c r="I23" s="9" t="s">
        <v>40</v>
      </c>
      <c r="J23" s="9" t="s">
        <v>41</v>
      </c>
      <c r="K23" s="9">
        <v>82.08</v>
      </c>
      <c r="L23" s="20">
        <v>42874</v>
      </c>
      <c r="M23" s="20">
        <v>43639</v>
      </c>
      <c r="N23" s="20">
        <v>43639</v>
      </c>
      <c r="O23" s="21"/>
      <c r="P23" s="20">
        <v>43604</v>
      </c>
      <c r="Q23" s="20">
        <v>43639</v>
      </c>
      <c r="R23" s="24">
        <v>251.88</v>
      </c>
      <c r="S23" s="25">
        <v>19321.63</v>
      </c>
      <c r="T23" s="25">
        <v>19321.63</v>
      </c>
      <c r="U23" s="25">
        <v>19321.63</v>
      </c>
      <c r="V23" s="25">
        <v>19321.63</v>
      </c>
      <c r="W23" s="25">
        <v>19907.791506666701</v>
      </c>
      <c r="X23" s="25">
        <v>15850.3</v>
      </c>
      <c r="Y23" s="25"/>
      <c r="Z23" s="25"/>
      <c r="AA23" s="25"/>
      <c r="AB23" s="25"/>
      <c r="AC23" s="25"/>
      <c r="AD23" s="25"/>
      <c r="AE23" s="25">
        <v>19321.63</v>
      </c>
      <c r="AF23" s="25">
        <v>19321.63</v>
      </c>
      <c r="AG23" s="25">
        <v>19321.63</v>
      </c>
      <c r="AH23" s="25">
        <v>19321.63</v>
      </c>
      <c r="AI23" s="25">
        <v>19907.791506666701</v>
      </c>
      <c r="AJ23" s="25">
        <v>15850.3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</row>
    <row r="24" spans="1:45" ht="16.5" hidden="1" x14ac:dyDescent="0.15">
      <c r="A24" s="9">
        <v>22</v>
      </c>
      <c r="B24" s="16" t="s">
        <v>42</v>
      </c>
      <c r="C24" s="15" t="s">
        <v>109</v>
      </c>
      <c r="D24" s="17" t="s">
        <v>110</v>
      </c>
      <c r="E24" s="9" t="s">
        <v>111</v>
      </c>
      <c r="F24" s="9" t="s">
        <v>37</v>
      </c>
      <c r="G24" s="9" t="s">
        <v>87</v>
      </c>
      <c r="H24" s="9" t="s">
        <v>39</v>
      </c>
      <c r="I24" s="22" t="s">
        <v>102</v>
      </c>
      <c r="J24" s="9" t="s">
        <v>41</v>
      </c>
      <c r="K24" s="9">
        <v>129.02000000000001</v>
      </c>
      <c r="L24" s="20">
        <v>42795</v>
      </c>
      <c r="M24" s="20">
        <v>43639</v>
      </c>
      <c r="N24" s="20">
        <v>43585</v>
      </c>
      <c r="O24" s="21"/>
      <c r="P24" s="20">
        <v>43525</v>
      </c>
      <c r="Q24" s="20">
        <v>43639</v>
      </c>
      <c r="R24" s="24">
        <v>269.05</v>
      </c>
      <c r="S24" s="25">
        <v>34712.83</v>
      </c>
      <c r="T24" s="25">
        <v>34712.83</v>
      </c>
      <c r="U24" s="25">
        <v>34712.83</v>
      </c>
      <c r="V24" s="25">
        <v>34712.83</v>
      </c>
      <c r="W24" s="25"/>
      <c r="X24" s="25"/>
      <c r="Y24" s="25"/>
      <c r="Z24" s="25"/>
      <c r="AA24" s="25"/>
      <c r="AB24" s="25"/>
      <c r="AC24" s="25"/>
      <c r="AD24" s="25"/>
      <c r="AE24" s="25">
        <v>34712.83</v>
      </c>
      <c r="AF24" s="25">
        <v>34712.83</v>
      </c>
      <c r="AG24" s="25">
        <v>34712.83</v>
      </c>
      <c r="AH24" s="25">
        <v>34712.83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</row>
    <row r="25" spans="1:45" ht="16.5" hidden="1" x14ac:dyDescent="0.15">
      <c r="A25" s="9">
        <v>23</v>
      </c>
      <c r="B25" s="9" t="s">
        <v>34</v>
      </c>
      <c r="C25" s="15" t="s">
        <v>112</v>
      </c>
      <c r="D25" s="15" t="s">
        <v>113</v>
      </c>
      <c r="E25" s="9" t="s">
        <v>114</v>
      </c>
      <c r="F25" s="9" t="s">
        <v>37</v>
      </c>
      <c r="G25" s="9" t="s">
        <v>115</v>
      </c>
      <c r="H25" s="9" t="s">
        <v>39</v>
      </c>
      <c r="I25" s="9" t="s">
        <v>102</v>
      </c>
      <c r="J25" s="9" t="s">
        <v>41</v>
      </c>
      <c r="K25" s="9">
        <v>325.27999999999997</v>
      </c>
      <c r="L25" s="20">
        <v>42637</v>
      </c>
      <c r="M25" s="20">
        <v>45558</v>
      </c>
      <c r="N25" s="20">
        <v>45558</v>
      </c>
      <c r="O25" s="21"/>
      <c r="P25" s="20"/>
      <c r="Q25" s="20"/>
      <c r="R25" s="24"/>
      <c r="S25" s="25">
        <v>29082.400000000001</v>
      </c>
      <c r="T25" s="25">
        <v>31232.23</v>
      </c>
      <c r="U25" s="25">
        <v>34272.35</v>
      </c>
      <c r="V25" s="25">
        <v>27209.15</v>
      </c>
      <c r="W25" s="25">
        <v>32006.91</v>
      </c>
      <c r="X25" s="25"/>
      <c r="Y25" s="25"/>
      <c r="Z25" s="25"/>
      <c r="AA25" s="25"/>
      <c r="AB25" s="25"/>
      <c r="AC25" s="25"/>
      <c r="AD25" s="25"/>
      <c r="AE25" s="25">
        <v>29082.400000000001</v>
      </c>
      <c r="AF25" s="25">
        <v>31232.23</v>
      </c>
      <c r="AG25" s="25">
        <v>34272.35</v>
      </c>
      <c r="AH25" s="25">
        <v>27209.15</v>
      </c>
      <c r="AI25" s="25">
        <v>32006.91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</row>
    <row r="26" spans="1:45" ht="16.5" hidden="1" x14ac:dyDescent="0.15">
      <c r="A26" s="9">
        <v>24</v>
      </c>
      <c r="B26" s="16" t="s">
        <v>42</v>
      </c>
      <c r="C26" s="15" t="s">
        <v>116</v>
      </c>
      <c r="D26" s="15" t="s">
        <v>117</v>
      </c>
      <c r="E26" s="9" t="s">
        <v>118</v>
      </c>
      <c r="F26" s="9" t="s">
        <v>37</v>
      </c>
      <c r="G26" s="9" t="s">
        <v>87</v>
      </c>
      <c r="H26" s="9" t="s">
        <v>46</v>
      </c>
      <c r="I26" s="9" t="s">
        <v>40</v>
      </c>
      <c r="J26" s="9" t="s">
        <v>47</v>
      </c>
      <c r="K26" s="9">
        <v>32.68</v>
      </c>
      <c r="L26" s="20">
        <v>42907</v>
      </c>
      <c r="M26" s="20">
        <v>43636</v>
      </c>
      <c r="N26" s="20">
        <v>43636</v>
      </c>
      <c r="O26" s="21"/>
      <c r="P26" s="20">
        <v>43272</v>
      </c>
      <c r="Q26" s="20">
        <v>43636</v>
      </c>
      <c r="R26" s="24">
        <v>367.5</v>
      </c>
      <c r="S26" s="25">
        <v>12009.9</v>
      </c>
      <c r="T26" s="25">
        <v>12009.9</v>
      </c>
      <c r="U26" s="25">
        <v>12009.9</v>
      </c>
      <c r="V26" s="25">
        <v>12009.9</v>
      </c>
      <c r="W26" s="25">
        <v>12009.9</v>
      </c>
      <c r="X26" s="25">
        <v>8006.6</v>
      </c>
      <c r="Y26" s="25"/>
      <c r="Z26" s="25"/>
      <c r="AA26" s="25"/>
      <c r="AB26" s="25"/>
      <c r="AC26" s="25"/>
      <c r="AD26" s="25"/>
      <c r="AE26" s="25">
        <v>12009.9</v>
      </c>
      <c r="AF26" s="25">
        <v>12009.9</v>
      </c>
      <c r="AG26" s="25">
        <v>12009.9</v>
      </c>
      <c r="AH26" s="25">
        <v>12009.9</v>
      </c>
      <c r="AI26" s="25">
        <v>12009.9</v>
      </c>
      <c r="AJ26" s="25">
        <v>8006.6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</row>
    <row r="27" spans="1:45" ht="16.5" hidden="1" x14ac:dyDescent="0.15">
      <c r="A27" s="9">
        <v>25</v>
      </c>
      <c r="B27" s="9" t="s">
        <v>34</v>
      </c>
      <c r="C27" s="15" t="s">
        <v>119</v>
      </c>
      <c r="D27" s="15" t="s">
        <v>120</v>
      </c>
      <c r="E27" s="9" t="s">
        <v>121</v>
      </c>
      <c r="F27" s="9" t="s">
        <v>37</v>
      </c>
      <c r="G27" s="9" t="s">
        <v>87</v>
      </c>
      <c r="H27" s="9" t="s">
        <v>122</v>
      </c>
      <c r="I27" s="9" t="s">
        <v>40</v>
      </c>
      <c r="J27" s="9" t="s">
        <v>53</v>
      </c>
      <c r="K27" s="9">
        <v>637.46</v>
      </c>
      <c r="L27" s="20">
        <v>43106</v>
      </c>
      <c r="M27" s="20">
        <v>44309</v>
      </c>
      <c r="N27" s="20">
        <v>44309</v>
      </c>
      <c r="O27" s="21">
        <f>R27*K27*12</f>
        <v>860265.01919999998</v>
      </c>
      <c r="P27" s="20">
        <v>43471</v>
      </c>
      <c r="Q27" s="20">
        <v>43835</v>
      </c>
      <c r="R27" s="24">
        <v>112.46</v>
      </c>
      <c r="S27" s="25">
        <v>71233.584923174596</v>
      </c>
      <c r="T27" s="25">
        <v>71688.751600000003</v>
      </c>
      <c r="U27" s="25">
        <v>71688.751600000003</v>
      </c>
      <c r="V27" s="25">
        <v>71688.751600000003</v>
      </c>
      <c r="W27" s="25">
        <v>71688.751600000003</v>
      </c>
      <c r="X27" s="25">
        <v>71688.751600000003</v>
      </c>
      <c r="Y27" s="25">
        <v>71688.751600000003</v>
      </c>
      <c r="Z27" s="25">
        <v>71688.751600000003</v>
      </c>
      <c r="AA27" s="25">
        <v>71688.751600000003</v>
      </c>
      <c r="AB27" s="25">
        <v>71688.751600000003</v>
      </c>
      <c r="AC27" s="25">
        <v>71688.751600000003</v>
      </c>
      <c r="AD27" s="25">
        <v>71688.751600000003</v>
      </c>
      <c r="AE27" s="25">
        <v>71233.584923174596</v>
      </c>
      <c r="AF27" s="25">
        <v>71688.751600000003</v>
      </c>
      <c r="AG27" s="25">
        <v>71688.751600000003</v>
      </c>
      <c r="AH27" s="25">
        <v>71688.751600000003</v>
      </c>
      <c r="AI27" s="25">
        <v>71688.751600000003</v>
      </c>
      <c r="AJ27" s="25">
        <v>71688.751600000003</v>
      </c>
      <c r="AK27" s="25">
        <v>71688.751600000003</v>
      </c>
      <c r="AL27" s="25">
        <v>71688.751600000003</v>
      </c>
      <c r="AM27" s="25">
        <v>71688.751600000003</v>
      </c>
      <c r="AN27" s="25">
        <v>71688.751600000003</v>
      </c>
      <c r="AO27" s="25">
        <v>71688.751600000003</v>
      </c>
      <c r="AP27" s="25">
        <v>71688.751600000003</v>
      </c>
    </row>
    <row r="28" spans="1:45" ht="16.5" hidden="1" x14ac:dyDescent="0.15">
      <c r="A28" s="9">
        <v>26</v>
      </c>
      <c r="B28" s="9" t="s">
        <v>42</v>
      </c>
      <c r="C28" s="15" t="s">
        <v>123</v>
      </c>
      <c r="D28" s="15" t="s">
        <v>124</v>
      </c>
      <c r="E28" s="9" t="s">
        <v>125</v>
      </c>
      <c r="F28" s="9" t="s">
        <v>37</v>
      </c>
      <c r="G28" s="9" t="s">
        <v>87</v>
      </c>
      <c r="H28" s="9" t="s">
        <v>39</v>
      </c>
      <c r="I28" s="9" t="s">
        <v>40</v>
      </c>
      <c r="J28" s="9" t="s">
        <v>41</v>
      </c>
      <c r="K28" s="9">
        <v>231.39</v>
      </c>
      <c r="L28" s="20">
        <v>42637</v>
      </c>
      <c r="M28" s="20">
        <v>43639</v>
      </c>
      <c r="N28" s="20">
        <v>43639</v>
      </c>
      <c r="O28" s="21"/>
      <c r="P28" s="20">
        <v>43367</v>
      </c>
      <c r="Q28" s="20">
        <v>43639</v>
      </c>
      <c r="R28" s="24">
        <v>211.81001699999999</v>
      </c>
      <c r="S28" s="25">
        <v>49010.720000000001</v>
      </c>
      <c r="T28" s="25">
        <v>49010.720000000001</v>
      </c>
      <c r="U28" s="25">
        <v>49010.720000000001</v>
      </c>
      <c r="V28" s="25">
        <v>49010.720000000001</v>
      </c>
      <c r="W28" s="25">
        <v>49010.720000000001</v>
      </c>
      <c r="X28" s="25">
        <v>37574.89</v>
      </c>
      <c r="Y28" s="25"/>
      <c r="Z28" s="25"/>
      <c r="AA28" s="25"/>
      <c r="AB28" s="25"/>
      <c r="AC28" s="25"/>
      <c r="AD28" s="25"/>
      <c r="AE28" s="25">
        <v>49010.720000000001</v>
      </c>
      <c r="AF28" s="25">
        <v>49010.720000000001</v>
      </c>
      <c r="AG28" s="25">
        <v>49010.720000000001</v>
      </c>
      <c r="AH28" s="25">
        <v>49010.720000000001</v>
      </c>
      <c r="AI28" s="25">
        <v>49010.720000000001</v>
      </c>
      <c r="AJ28" s="25">
        <v>37574.89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</row>
    <row r="29" spans="1:45" ht="16.5" hidden="1" x14ac:dyDescent="0.15">
      <c r="A29" s="9">
        <v>27</v>
      </c>
      <c r="B29" s="9" t="s">
        <v>34</v>
      </c>
      <c r="C29" s="15" t="s">
        <v>126</v>
      </c>
      <c r="D29" s="17" t="s">
        <v>127</v>
      </c>
      <c r="E29" s="9" t="s">
        <v>128</v>
      </c>
      <c r="F29" s="16" t="s">
        <v>57</v>
      </c>
      <c r="G29" s="9" t="s">
        <v>87</v>
      </c>
      <c r="H29" s="9" t="s">
        <v>46</v>
      </c>
      <c r="I29" s="9" t="s">
        <v>40</v>
      </c>
      <c r="J29" s="9" t="s">
        <v>47</v>
      </c>
      <c r="K29" s="9">
        <v>35.130000000000003</v>
      </c>
      <c r="L29" s="20">
        <v>42917</v>
      </c>
      <c r="M29" s="20">
        <v>43646</v>
      </c>
      <c r="N29" s="20">
        <v>43646</v>
      </c>
      <c r="O29" s="21"/>
      <c r="P29" s="20">
        <v>43282</v>
      </c>
      <c r="Q29" s="20">
        <v>43646</v>
      </c>
      <c r="R29" s="24">
        <v>367.50014199999998</v>
      </c>
      <c r="S29" s="25">
        <v>12910.279988460001</v>
      </c>
      <c r="T29" s="25">
        <v>12910.279988460001</v>
      </c>
      <c r="U29" s="25">
        <v>12910.279988460001</v>
      </c>
      <c r="V29" s="25">
        <v>12910.279988460001</v>
      </c>
      <c r="W29" s="25">
        <v>12910.279988460001</v>
      </c>
      <c r="X29" s="25">
        <v>12910.279988460001</v>
      </c>
      <c r="Y29" s="25"/>
      <c r="Z29" s="25"/>
      <c r="AA29" s="25"/>
      <c r="AB29" s="25"/>
      <c r="AC29" s="25"/>
      <c r="AD29" s="25"/>
      <c r="AE29" s="25">
        <v>12910.279988460001</v>
      </c>
      <c r="AF29" s="25">
        <v>12910.279988460001</v>
      </c>
      <c r="AG29" s="25">
        <v>12910.279988460001</v>
      </c>
      <c r="AH29" s="25">
        <v>12910.279988460001</v>
      </c>
      <c r="AI29" s="25">
        <v>12910.279988460001</v>
      </c>
      <c r="AJ29" s="25">
        <v>12910.279988460001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</row>
    <row r="30" spans="1:45" ht="16.5" x14ac:dyDescent="0.15">
      <c r="A30" s="9">
        <v>28</v>
      </c>
      <c r="B30" s="9" t="s">
        <v>34</v>
      </c>
      <c r="C30" s="15" t="s">
        <v>129</v>
      </c>
      <c r="D30" s="15" t="s">
        <v>130</v>
      </c>
      <c r="E30" s="9" t="s">
        <v>131</v>
      </c>
      <c r="F30" s="9" t="s">
        <v>37</v>
      </c>
      <c r="G30" s="9" t="s">
        <v>87</v>
      </c>
      <c r="H30" s="16" t="s">
        <v>132</v>
      </c>
      <c r="I30" s="22" t="s">
        <v>102</v>
      </c>
      <c r="J30" s="9" t="s">
        <v>64</v>
      </c>
      <c r="K30" s="9">
        <v>41.74</v>
      </c>
      <c r="L30" s="20">
        <v>43525</v>
      </c>
      <c r="M30" s="20">
        <v>44255</v>
      </c>
      <c r="N30" s="20">
        <v>44255</v>
      </c>
      <c r="O30" s="20"/>
      <c r="P30" s="20">
        <v>43525</v>
      </c>
      <c r="Q30" s="20">
        <v>43889</v>
      </c>
      <c r="R30" s="24">
        <v>245</v>
      </c>
      <c r="S30" s="25"/>
      <c r="T30" s="25"/>
      <c r="U30" s="25">
        <v>10226.299999999999</v>
      </c>
      <c r="V30" s="25">
        <v>10226.299999999999</v>
      </c>
      <c r="W30" s="25">
        <v>10226.299999999999</v>
      </c>
      <c r="X30" s="25">
        <v>10226.299999999999</v>
      </c>
      <c r="Y30" s="25">
        <v>10226.299999999999</v>
      </c>
      <c r="Z30" s="25">
        <v>10226.299999999999</v>
      </c>
      <c r="AA30" s="25">
        <v>10226.299999999999</v>
      </c>
      <c r="AB30" s="25">
        <v>10226.299999999999</v>
      </c>
      <c r="AC30" s="25">
        <v>10226.299999999999</v>
      </c>
      <c r="AD30" s="25">
        <v>10226.299999999999</v>
      </c>
      <c r="AE30" s="25">
        <v>0</v>
      </c>
      <c r="AF30" s="25">
        <v>0</v>
      </c>
      <c r="AG30" s="25">
        <v>10226.299999999999</v>
      </c>
      <c r="AH30" s="25">
        <v>10226.299999999999</v>
      </c>
      <c r="AI30" s="25">
        <v>10226.299999999999</v>
      </c>
      <c r="AJ30" s="25">
        <v>10226.299999999999</v>
      </c>
      <c r="AK30" s="25">
        <v>10226.299999999999</v>
      </c>
      <c r="AL30" s="25">
        <v>10226.299999999999</v>
      </c>
      <c r="AM30" s="25">
        <v>10226.299999999999</v>
      </c>
      <c r="AN30" s="25">
        <v>10226.299999999999</v>
      </c>
      <c r="AO30" s="25">
        <v>10226.299999999999</v>
      </c>
      <c r="AP30" s="25">
        <v>10226.299999999999</v>
      </c>
      <c r="AR30">
        <f t="shared" ref="AR30:AR31" si="2">AH30*12</f>
        <v>122715.59999999999</v>
      </c>
      <c r="AS30" s="47">
        <f t="shared" ref="AS30:AS31" si="3">AR30/365/K30</f>
        <v>8.0547945205479436</v>
      </c>
    </row>
    <row r="31" spans="1:45" ht="16.5" x14ac:dyDescent="0.15">
      <c r="A31" s="9">
        <v>29</v>
      </c>
      <c r="B31" s="9" t="s">
        <v>34</v>
      </c>
      <c r="C31" s="15" t="s">
        <v>133</v>
      </c>
      <c r="D31" s="15" t="s">
        <v>134</v>
      </c>
      <c r="E31" s="9" t="s">
        <v>135</v>
      </c>
      <c r="F31" s="9" t="s">
        <v>37</v>
      </c>
      <c r="G31" s="9" t="s">
        <v>87</v>
      </c>
      <c r="H31" s="9" t="s">
        <v>46</v>
      </c>
      <c r="I31" s="9" t="s">
        <v>40</v>
      </c>
      <c r="J31" s="9" t="s">
        <v>64</v>
      </c>
      <c r="K31" s="9">
        <v>114.31</v>
      </c>
      <c r="L31" s="20">
        <v>43525</v>
      </c>
      <c r="M31" s="20">
        <v>44255</v>
      </c>
      <c r="N31" s="20">
        <v>44255</v>
      </c>
      <c r="O31" s="20"/>
      <c r="P31" s="20">
        <v>43525</v>
      </c>
      <c r="Q31" s="20">
        <v>43889</v>
      </c>
      <c r="R31" s="24">
        <v>235</v>
      </c>
      <c r="S31" s="25"/>
      <c r="T31" s="25"/>
      <c r="U31" s="25">
        <v>26862.85</v>
      </c>
      <c r="V31" s="25">
        <v>26862.85</v>
      </c>
      <c r="W31" s="25">
        <v>26862.85</v>
      </c>
      <c r="X31" s="25">
        <v>26862.85</v>
      </c>
      <c r="Y31" s="25">
        <v>26862.85</v>
      </c>
      <c r="Z31" s="25">
        <v>26862.85</v>
      </c>
      <c r="AA31" s="25">
        <v>26862.85</v>
      </c>
      <c r="AB31" s="25">
        <v>26862.85</v>
      </c>
      <c r="AC31" s="25">
        <v>26862.85</v>
      </c>
      <c r="AD31" s="25">
        <v>26862.85</v>
      </c>
      <c r="AE31" s="25">
        <v>0</v>
      </c>
      <c r="AF31" s="25">
        <v>0</v>
      </c>
      <c r="AG31" s="25">
        <v>26862.85</v>
      </c>
      <c r="AH31" s="25">
        <v>26862.85</v>
      </c>
      <c r="AI31" s="25">
        <v>26862.85</v>
      </c>
      <c r="AJ31" s="25">
        <v>26862.85</v>
      </c>
      <c r="AK31" s="25">
        <v>26862.85</v>
      </c>
      <c r="AL31" s="25">
        <v>26862.85</v>
      </c>
      <c r="AM31" s="25">
        <v>26862.85</v>
      </c>
      <c r="AN31" s="25">
        <v>26862.85</v>
      </c>
      <c r="AO31" s="25">
        <v>26862.85</v>
      </c>
      <c r="AP31" s="25">
        <v>26862.85</v>
      </c>
      <c r="AR31">
        <f t="shared" si="2"/>
        <v>322354.19999999995</v>
      </c>
      <c r="AS31" s="47">
        <f t="shared" si="3"/>
        <v>7.7260273972602729</v>
      </c>
    </row>
    <row r="32" spans="1:45" ht="16.5" hidden="1" x14ac:dyDescent="0.15">
      <c r="A32" s="9">
        <v>30</v>
      </c>
      <c r="B32" s="9" t="s">
        <v>42</v>
      </c>
      <c r="C32" s="15" t="s">
        <v>136</v>
      </c>
      <c r="D32" s="15" t="s">
        <v>137</v>
      </c>
      <c r="E32" s="9" t="s">
        <v>138</v>
      </c>
      <c r="F32" s="9" t="s">
        <v>37</v>
      </c>
      <c r="G32" s="9" t="s">
        <v>87</v>
      </c>
      <c r="H32" s="9" t="s">
        <v>39</v>
      </c>
      <c r="I32" s="9" t="s">
        <v>40</v>
      </c>
      <c r="J32" s="9" t="s">
        <v>41</v>
      </c>
      <c r="K32" s="9">
        <v>211.74</v>
      </c>
      <c r="L32" s="20">
        <v>42637</v>
      </c>
      <c r="M32" s="20">
        <v>43639</v>
      </c>
      <c r="N32" s="20">
        <v>43639</v>
      </c>
      <c r="O32" s="21"/>
      <c r="P32" s="20">
        <v>43367</v>
      </c>
      <c r="Q32" s="20">
        <v>43639</v>
      </c>
      <c r="R32" s="24">
        <v>200.360017</v>
      </c>
      <c r="S32" s="25">
        <v>42424.23</v>
      </c>
      <c r="T32" s="25">
        <v>42424.23</v>
      </c>
      <c r="U32" s="25">
        <v>42424.23</v>
      </c>
      <c r="V32" s="25">
        <v>42424.23</v>
      </c>
      <c r="W32" s="25">
        <v>42424.23</v>
      </c>
      <c r="X32" s="25">
        <v>32525.24</v>
      </c>
      <c r="Y32" s="25"/>
      <c r="Z32" s="25"/>
      <c r="AA32" s="25"/>
      <c r="AB32" s="25"/>
      <c r="AC32" s="25"/>
      <c r="AD32" s="25"/>
      <c r="AE32" s="25">
        <v>42424.23</v>
      </c>
      <c r="AF32" s="25">
        <v>42424.23</v>
      </c>
      <c r="AG32" s="25">
        <v>42424.23</v>
      </c>
      <c r="AH32" s="25">
        <v>42424.23</v>
      </c>
      <c r="AI32" s="25">
        <v>42424.23</v>
      </c>
      <c r="AJ32" s="25">
        <v>32525.24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</row>
    <row r="33" spans="1:45" ht="16.5" hidden="1" x14ac:dyDescent="0.15">
      <c r="A33" s="9">
        <v>31</v>
      </c>
      <c r="B33" s="9" t="s">
        <v>42</v>
      </c>
      <c r="C33" s="15" t="s">
        <v>139</v>
      </c>
      <c r="D33" s="17" t="s">
        <v>140</v>
      </c>
      <c r="E33" s="9" t="s">
        <v>141</v>
      </c>
      <c r="F33" s="9" t="s">
        <v>37</v>
      </c>
      <c r="G33" s="9" t="s">
        <v>87</v>
      </c>
      <c r="H33" s="9" t="s">
        <v>46</v>
      </c>
      <c r="I33" s="9" t="s">
        <v>40</v>
      </c>
      <c r="J33" s="9" t="s">
        <v>47</v>
      </c>
      <c r="K33" s="9">
        <v>13.53</v>
      </c>
      <c r="L33" s="20">
        <v>42917</v>
      </c>
      <c r="M33" s="20">
        <v>43639</v>
      </c>
      <c r="N33" s="20">
        <v>43639</v>
      </c>
      <c r="O33" s="21"/>
      <c r="P33" s="20">
        <v>43282</v>
      </c>
      <c r="Q33" s="20">
        <v>43639</v>
      </c>
      <c r="R33" s="24">
        <v>420</v>
      </c>
      <c r="S33" s="25">
        <v>5682.6</v>
      </c>
      <c r="T33" s="25">
        <v>5682.6</v>
      </c>
      <c r="U33" s="25">
        <v>5682.6</v>
      </c>
      <c r="V33" s="25">
        <v>5682.6</v>
      </c>
      <c r="W33" s="25">
        <v>5682.6</v>
      </c>
      <c r="X33" s="25">
        <v>4356.66</v>
      </c>
      <c r="Y33" s="25"/>
      <c r="Z33" s="25"/>
      <c r="AA33" s="25"/>
      <c r="AB33" s="25"/>
      <c r="AC33" s="25"/>
      <c r="AD33" s="25"/>
      <c r="AE33" s="25">
        <v>5682.6</v>
      </c>
      <c r="AF33" s="25">
        <v>5682.6</v>
      </c>
      <c r="AG33" s="25">
        <v>5682.6</v>
      </c>
      <c r="AH33" s="25">
        <v>5682.6</v>
      </c>
      <c r="AI33" s="25">
        <v>5682.6</v>
      </c>
      <c r="AJ33" s="25">
        <v>4356.66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</row>
    <row r="34" spans="1:45" ht="16.5" x14ac:dyDescent="0.15">
      <c r="A34" s="9">
        <v>32</v>
      </c>
      <c r="B34" s="9" t="s">
        <v>34</v>
      </c>
      <c r="C34" s="15" t="s">
        <v>142</v>
      </c>
      <c r="D34" s="15" t="s">
        <v>143</v>
      </c>
      <c r="E34" s="9" t="s">
        <v>144</v>
      </c>
      <c r="F34" s="9" t="s">
        <v>37</v>
      </c>
      <c r="G34" s="9" t="s">
        <v>87</v>
      </c>
      <c r="H34" s="9" t="s">
        <v>46</v>
      </c>
      <c r="I34" s="9" t="s">
        <v>102</v>
      </c>
      <c r="J34" s="9" t="s">
        <v>64</v>
      </c>
      <c r="K34" s="9">
        <v>229.83</v>
      </c>
      <c r="L34" s="20">
        <v>42637</v>
      </c>
      <c r="M34" s="20">
        <v>44309</v>
      </c>
      <c r="N34" s="20">
        <v>44309</v>
      </c>
      <c r="O34" s="21"/>
      <c r="P34" s="20">
        <v>43367</v>
      </c>
      <c r="Q34" s="20">
        <v>43731</v>
      </c>
      <c r="R34" s="24">
        <v>198.449984</v>
      </c>
      <c r="S34" s="25">
        <v>45609.760000000002</v>
      </c>
      <c r="T34" s="25">
        <v>45609.760000000002</v>
      </c>
      <c r="U34" s="25">
        <v>45609.760000000002</v>
      </c>
      <c r="V34" s="25">
        <v>45609.760000000002</v>
      </c>
      <c r="W34" s="25">
        <v>45609.760000000002</v>
      </c>
      <c r="X34" s="25">
        <v>45609.760000000002</v>
      </c>
      <c r="Y34" s="25">
        <v>45609.760000000002</v>
      </c>
      <c r="Z34" s="25">
        <v>45609.760000000002</v>
      </c>
      <c r="AA34" s="25">
        <v>46141.74</v>
      </c>
      <c r="AB34" s="25">
        <v>47889.68</v>
      </c>
      <c r="AC34" s="25">
        <v>47889.68</v>
      </c>
      <c r="AD34" s="25">
        <v>47889.68</v>
      </c>
      <c r="AE34" s="25">
        <v>45609.760000000002</v>
      </c>
      <c r="AF34" s="25">
        <v>45609.760000000002</v>
      </c>
      <c r="AG34" s="25">
        <v>45609.760000000002</v>
      </c>
      <c r="AH34" s="25">
        <v>45609.760000000002</v>
      </c>
      <c r="AI34" s="25">
        <v>45609.760000000002</v>
      </c>
      <c r="AJ34" s="25">
        <v>45609.760000000002</v>
      </c>
      <c r="AK34" s="25">
        <v>45609.760000000002</v>
      </c>
      <c r="AL34" s="25">
        <v>45609.760000000002</v>
      </c>
      <c r="AM34" s="25">
        <v>46141.74</v>
      </c>
      <c r="AN34" s="25">
        <v>47889.68</v>
      </c>
      <c r="AO34" s="25">
        <v>47889.68</v>
      </c>
      <c r="AP34" s="25">
        <v>47889.68</v>
      </c>
      <c r="AR34">
        <f t="shared" ref="AR34:AR36" si="4">AH34*12</f>
        <v>547317.12</v>
      </c>
      <c r="AS34" s="47">
        <f t="shared" ref="AS34:AS36" si="5">AR34/365/K34</f>
        <v>6.5243830609759801</v>
      </c>
    </row>
    <row r="35" spans="1:45" ht="16.5" x14ac:dyDescent="0.15">
      <c r="A35" s="9">
        <v>33</v>
      </c>
      <c r="B35" s="9" t="s">
        <v>34</v>
      </c>
      <c r="C35" s="15" t="s">
        <v>145</v>
      </c>
      <c r="D35" s="15" t="s">
        <v>146</v>
      </c>
      <c r="E35" s="9" t="s">
        <v>147</v>
      </c>
      <c r="F35" s="9" t="s">
        <v>37</v>
      </c>
      <c r="G35" s="9" t="s">
        <v>87</v>
      </c>
      <c r="H35" s="9" t="s">
        <v>46</v>
      </c>
      <c r="I35" s="9" t="s">
        <v>40</v>
      </c>
      <c r="J35" s="9" t="s">
        <v>64</v>
      </c>
      <c r="K35" s="9">
        <v>962.8</v>
      </c>
      <c r="L35" s="20">
        <v>42637</v>
      </c>
      <c r="M35" s="20">
        <v>45558</v>
      </c>
      <c r="N35" s="20">
        <v>45558</v>
      </c>
      <c r="O35" s="21"/>
      <c r="P35" s="20">
        <v>43367</v>
      </c>
      <c r="Q35" s="20">
        <v>43731</v>
      </c>
      <c r="R35" s="24">
        <v>77.174999999999997</v>
      </c>
      <c r="S35" s="25">
        <v>74304.09</v>
      </c>
      <c r="T35" s="25">
        <v>74304.09</v>
      </c>
      <c r="U35" s="25">
        <v>74304.09</v>
      </c>
      <c r="V35" s="25">
        <v>74304.09</v>
      </c>
      <c r="W35" s="25">
        <v>74304.09</v>
      </c>
      <c r="X35" s="25">
        <v>74304.09</v>
      </c>
      <c r="Y35" s="25">
        <v>74304.09</v>
      </c>
      <c r="Z35" s="25">
        <v>74304.09</v>
      </c>
      <c r="AA35" s="25">
        <v>75170.13</v>
      </c>
      <c r="AB35" s="25">
        <v>78015.679999999993</v>
      </c>
      <c r="AC35" s="25">
        <v>78015.679999999993</v>
      </c>
      <c r="AD35" s="25">
        <v>78015.679999999993</v>
      </c>
      <c r="AE35" s="25">
        <v>74304.09</v>
      </c>
      <c r="AF35" s="25">
        <v>74304.09</v>
      </c>
      <c r="AG35" s="25">
        <v>74304.09</v>
      </c>
      <c r="AH35" s="25">
        <v>74304.09</v>
      </c>
      <c r="AI35" s="25">
        <v>74304.09</v>
      </c>
      <c r="AJ35" s="25">
        <v>74304.09</v>
      </c>
      <c r="AK35" s="25">
        <v>74304.09</v>
      </c>
      <c r="AL35" s="25">
        <v>74304.09</v>
      </c>
      <c r="AM35" s="25">
        <v>75170.13</v>
      </c>
      <c r="AN35" s="25">
        <v>78015.679999999993</v>
      </c>
      <c r="AO35" s="25">
        <v>78015.679999999993</v>
      </c>
      <c r="AP35" s="25">
        <v>78015.679999999993</v>
      </c>
      <c r="AR35">
        <f t="shared" si="4"/>
        <v>891649.08</v>
      </c>
      <c r="AS35" s="47">
        <f t="shared" si="5"/>
        <v>2.5372602739726031</v>
      </c>
    </row>
    <row r="36" spans="1:45" ht="16.5" x14ac:dyDescent="0.15">
      <c r="A36" s="9">
        <v>34</v>
      </c>
      <c r="B36" s="9" t="s">
        <v>34</v>
      </c>
      <c r="C36" s="15" t="s">
        <v>148</v>
      </c>
      <c r="D36" s="15" t="s">
        <v>149</v>
      </c>
      <c r="E36" s="9" t="s">
        <v>150</v>
      </c>
      <c r="F36" s="9" t="s">
        <v>37</v>
      </c>
      <c r="G36" s="9" t="s">
        <v>87</v>
      </c>
      <c r="H36" s="9" t="s">
        <v>46</v>
      </c>
      <c r="I36" s="9" t="s">
        <v>40</v>
      </c>
      <c r="J36" s="9" t="s">
        <v>64</v>
      </c>
      <c r="K36" s="9">
        <v>319.81</v>
      </c>
      <c r="L36" s="20">
        <v>42637</v>
      </c>
      <c r="M36" s="20">
        <v>44309</v>
      </c>
      <c r="N36" s="20">
        <v>44309</v>
      </c>
      <c r="O36" s="21"/>
      <c r="P36" s="20">
        <v>43367</v>
      </c>
      <c r="Q36" s="20">
        <v>43731</v>
      </c>
      <c r="R36" s="24">
        <v>143.325005</v>
      </c>
      <c r="S36" s="25">
        <v>45836.77</v>
      </c>
      <c r="T36" s="25">
        <v>45836.77</v>
      </c>
      <c r="U36" s="25">
        <v>45836.77</v>
      </c>
      <c r="V36" s="25">
        <v>45836.77</v>
      </c>
      <c r="W36" s="25">
        <v>45836.77</v>
      </c>
      <c r="X36" s="25">
        <v>45836.77</v>
      </c>
      <c r="Y36" s="25">
        <v>45836.77</v>
      </c>
      <c r="Z36" s="25">
        <v>45836.77</v>
      </c>
      <c r="AA36" s="25">
        <v>46371.44</v>
      </c>
      <c r="AB36" s="25">
        <v>48128.21</v>
      </c>
      <c r="AC36" s="25">
        <v>48128.21</v>
      </c>
      <c r="AD36" s="25">
        <v>48128.21</v>
      </c>
      <c r="AE36" s="25">
        <v>45836.77</v>
      </c>
      <c r="AF36" s="25">
        <v>45836.77</v>
      </c>
      <c r="AG36" s="25">
        <v>45836.77</v>
      </c>
      <c r="AH36" s="25">
        <v>45836.77</v>
      </c>
      <c r="AI36" s="25">
        <v>45836.77</v>
      </c>
      <c r="AJ36" s="25">
        <v>45836.77</v>
      </c>
      <c r="AK36" s="25">
        <v>45836.77</v>
      </c>
      <c r="AL36" s="25">
        <v>45836.77</v>
      </c>
      <c r="AM36" s="25">
        <v>46371.44</v>
      </c>
      <c r="AN36" s="25">
        <v>48128.21</v>
      </c>
      <c r="AO36" s="25">
        <v>48128.21</v>
      </c>
      <c r="AP36" s="25">
        <v>48128.21</v>
      </c>
      <c r="AR36">
        <f t="shared" si="4"/>
        <v>550041.24</v>
      </c>
      <c r="AS36" s="47">
        <f t="shared" si="5"/>
        <v>4.7120549744218847</v>
      </c>
    </row>
    <row r="37" spans="1:45" ht="16.5" hidden="1" x14ac:dyDescent="0.15">
      <c r="A37" s="9">
        <v>35</v>
      </c>
      <c r="B37" s="9" t="s">
        <v>42</v>
      </c>
      <c r="C37" s="15" t="s">
        <v>151</v>
      </c>
      <c r="D37" s="15" t="s">
        <v>152</v>
      </c>
      <c r="E37" s="9" t="s">
        <v>153</v>
      </c>
      <c r="F37" s="9" t="s">
        <v>37</v>
      </c>
      <c r="G37" s="9" t="s">
        <v>87</v>
      </c>
      <c r="H37" s="9" t="s">
        <v>39</v>
      </c>
      <c r="I37" s="9" t="s">
        <v>40</v>
      </c>
      <c r="J37" s="9" t="s">
        <v>41</v>
      </c>
      <c r="K37" s="9">
        <v>83.31</v>
      </c>
      <c r="L37" s="20">
        <v>42637</v>
      </c>
      <c r="M37" s="20">
        <v>43639</v>
      </c>
      <c r="N37" s="20">
        <v>43639</v>
      </c>
      <c r="O37" s="21"/>
      <c r="P37" s="20">
        <v>43367</v>
      </c>
      <c r="Q37" s="20">
        <v>43639</v>
      </c>
      <c r="R37" s="24">
        <v>269.05005399999999</v>
      </c>
      <c r="S37" s="25">
        <v>22414.560000000001</v>
      </c>
      <c r="T37" s="25">
        <v>22414.560000000001</v>
      </c>
      <c r="U37" s="25">
        <v>22414.560000000001</v>
      </c>
      <c r="V37" s="25">
        <v>22414.560000000001</v>
      </c>
      <c r="W37" s="25">
        <v>22414.560000000001</v>
      </c>
      <c r="X37" s="25">
        <v>17184.5</v>
      </c>
      <c r="Y37" s="25"/>
      <c r="Z37" s="25"/>
      <c r="AA37" s="25"/>
      <c r="AB37" s="25"/>
      <c r="AC37" s="25"/>
      <c r="AD37" s="25"/>
      <c r="AE37" s="25">
        <v>22414.560000000001</v>
      </c>
      <c r="AF37" s="25">
        <v>22414.560000000001</v>
      </c>
      <c r="AG37" s="25">
        <v>22414.560000000001</v>
      </c>
      <c r="AH37" s="25">
        <v>22414.560000000001</v>
      </c>
      <c r="AI37" s="25">
        <v>22414.560000000001</v>
      </c>
      <c r="AJ37" s="25">
        <v>17184.5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</row>
    <row r="38" spans="1:45" ht="16.5" hidden="1" x14ac:dyDescent="0.15">
      <c r="A38" s="9">
        <v>36</v>
      </c>
      <c r="B38" s="9" t="s">
        <v>42</v>
      </c>
      <c r="C38" s="15" t="s">
        <v>154</v>
      </c>
      <c r="D38" s="15" t="s">
        <v>155</v>
      </c>
      <c r="E38" s="9" t="s">
        <v>156</v>
      </c>
      <c r="F38" s="9" t="s">
        <v>37</v>
      </c>
      <c r="G38" s="9" t="s">
        <v>87</v>
      </c>
      <c r="H38" s="9" t="s">
        <v>46</v>
      </c>
      <c r="I38" s="9" t="s">
        <v>40</v>
      </c>
      <c r="J38" s="9" t="s">
        <v>41</v>
      </c>
      <c r="K38" s="9">
        <v>40.71</v>
      </c>
      <c r="L38" s="20">
        <v>42637</v>
      </c>
      <c r="M38" s="20">
        <v>43639</v>
      </c>
      <c r="N38" s="20">
        <v>43639</v>
      </c>
      <c r="O38" s="21"/>
      <c r="P38" s="20">
        <v>43367</v>
      </c>
      <c r="Q38" s="20">
        <v>43639</v>
      </c>
      <c r="R38" s="24">
        <v>354.91992099999999</v>
      </c>
      <c r="S38" s="25">
        <v>14448.79</v>
      </c>
      <c r="T38" s="25">
        <v>14448.79</v>
      </c>
      <c r="U38" s="25">
        <v>14448.79</v>
      </c>
      <c r="V38" s="25">
        <v>14448.79</v>
      </c>
      <c r="W38" s="25">
        <v>14448.79</v>
      </c>
      <c r="X38" s="25">
        <v>11077.41</v>
      </c>
      <c r="Y38" s="25"/>
      <c r="Z38" s="25"/>
      <c r="AA38" s="25"/>
      <c r="AB38" s="25"/>
      <c r="AC38" s="25"/>
      <c r="AD38" s="25"/>
      <c r="AE38" s="25">
        <v>14448.79</v>
      </c>
      <c r="AF38" s="25">
        <v>14448.79</v>
      </c>
      <c r="AG38" s="25">
        <v>14448.79</v>
      </c>
      <c r="AH38" s="25">
        <v>14448.79</v>
      </c>
      <c r="AI38" s="25">
        <v>14448.79</v>
      </c>
      <c r="AJ38" s="25">
        <v>11077.41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</row>
    <row r="39" spans="1:45" ht="16.5" x14ac:dyDescent="0.15">
      <c r="A39" s="9">
        <v>37</v>
      </c>
      <c r="B39" s="9" t="s">
        <v>34</v>
      </c>
      <c r="C39" s="15" t="s">
        <v>157</v>
      </c>
      <c r="D39" s="15" t="s">
        <v>158</v>
      </c>
      <c r="E39" s="9" t="s">
        <v>159</v>
      </c>
      <c r="F39" s="9" t="s">
        <v>37</v>
      </c>
      <c r="G39" s="9" t="s">
        <v>87</v>
      </c>
      <c r="H39" s="9" t="s">
        <v>46</v>
      </c>
      <c r="I39" s="9" t="s">
        <v>102</v>
      </c>
      <c r="J39" s="9" t="s">
        <v>64</v>
      </c>
      <c r="K39" s="9">
        <v>250.93</v>
      </c>
      <c r="L39" s="20">
        <v>42637</v>
      </c>
      <c r="M39" s="20">
        <v>44309</v>
      </c>
      <c r="N39" s="20">
        <v>44309</v>
      </c>
      <c r="O39" s="21"/>
      <c r="P39" s="20">
        <v>43367</v>
      </c>
      <c r="Q39" s="20">
        <v>43731</v>
      </c>
      <c r="R39" s="24">
        <v>198.450005</v>
      </c>
      <c r="S39" s="25">
        <v>49797.06</v>
      </c>
      <c r="T39" s="25">
        <v>49797.06</v>
      </c>
      <c r="U39" s="25">
        <v>49797.06</v>
      </c>
      <c r="V39" s="25">
        <v>49797.06</v>
      </c>
      <c r="W39" s="25">
        <v>49797.06</v>
      </c>
      <c r="X39" s="25">
        <v>49797.06</v>
      </c>
      <c r="Y39" s="25">
        <v>49797.06</v>
      </c>
      <c r="Z39" s="25">
        <v>49797.06</v>
      </c>
      <c r="AA39" s="25">
        <v>50377.88</v>
      </c>
      <c r="AB39" s="25">
        <v>52286.28</v>
      </c>
      <c r="AC39" s="25">
        <v>52286.28</v>
      </c>
      <c r="AD39" s="25">
        <v>52286.28</v>
      </c>
      <c r="AE39" s="25">
        <v>49797.06</v>
      </c>
      <c r="AF39" s="25">
        <v>49797.06</v>
      </c>
      <c r="AG39" s="25">
        <v>49797.06</v>
      </c>
      <c r="AH39" s="25">
        <v>49797.06</v>
      </c>
      <c r="AI39" s="25">
        <v>49797.06</v>
      </c>
      <c r="AJ39" s="25">
        <v>49797.06</v>
      </c>
      <c r="AK39" s="25">
        <v>49797.06</v>
      </c>
      <c r="AL39" s="25">
        <v>49797.06</v>
      </c>
      <c r="AM39" s="25">
        <v>50377.88</v>
      </c>
      <c r="AN39" s="25">
        <v>52286.28</v>
      </c>
      <c r="AO39" s="25">
        <v>52286.28</v>
      </c>
      <c r="AP39" s="25">
        <v>52286.28</v>
      </c>
      <c r="AR39">
        <f>AH39*12</f>
        <v>597564.72</v>
      </c>
      <c r="AS39" s="47">
        <f>AR39/365/K39</f>
        <v>6.5243837581730206</v>
      </c>
    </row>
    <row r="40" spans="1:45" ht="16.5" hidden="1" x14ac:dyDescent="0.15">
      <c r="A40" s="9">
        <v>38</v>
      </c>
      <c r="B40" s="9" t="s">
        <v>34</v>
      </c>
      <c r="C40" s="15" t="s">
        <v>109</v>
      </c>
      <c r="D40" s="17" t="s">
        <v>160</v>
      </c>
      <c r="E40" s="9">
        <v>2033</v>
      </c>
      <c r="F40" s="9" t="s">
        <v>37</v>
      </c>
      <c r="G40" s="9" t="s">
        <v>87</v>
      </c>
      <c r="H40" s="9" t="s">
        <v>39</v>
      </c>
      <c r="I40" s="9" t="s">
        <v>40</v>
      </c>
      <c r="J40" s="9" t="s">
        <v>41</v>
      </c>
      <c r="K40" s="9">
        <v>82.83</v>
      </c>
      <c r="L40" s="20">
        <v>43556</v>
      </c>
      <c r="M40" s="20">
        <v>44651</v>
      </c>
      <c r="N40" s="20">
        <v>44651</v>
      </c>
      <c r="O40" s="20"/>
      <c r="P40" s="20">
        <v>43556</v>
      </c>
      <c r="Q40" s="20">
        <v>43921</v>
      </c>
      <c r="R40" s="24">
        <v>303</v>
      </c>
      <c r="S40" s="25"/>
      <c r="T40" s="25"/>
      <c r="U40" s="25"/>
      <c r="V40" s="25">
        <v>25097.49</v>
      </c>
      <c r="W40" s="25">
        <v>25097.49</v>
      </c>
      <c r="X40" s="25">
        <v>25097.49</v>
      </c>
      <c r="Y40" s="25">
        <v>25097.49</v>
      </c>
      <c r="Z40" s="25">
        <v>25097.49</v>
      </c>
      <c r="AA40" s="25">
        <v>25097.49</v>
      </c>
      <c r="AB40" s="25">
        <v>25097.49</v>
      </c>
      <c r="AC40" s="25">
        <v>25097.49</v>
      </c>
      <c r="AD40" s="25">
        <v>25097.49</v>
      </c>
      <c r="AE40" s="25">
        <v>0</v>
      </c>
      <c r="AF40" s="25">
        <v>0</v>
      </c>
      <c r="AG40" s="25">
        <v>0</v>
      </c>
      <c r="AH40" s="25">
        <v>25097.49</v>
      </c>
      <c r="AI40" s="25">
        <v>25097.49</v>
      </c>
      <c r="AJ40" s="25">
        <v>25097.49</v>
      </c>
      <c r="AK40" s="25">
        <v>25097.49</v>
      </c>
      <c r="AL40" s="25">
        <v>25097.49</v>
      </c>
      <c r="AM40" s="25">
        <v>25097.49</v>
      </c>
      <c r="AN40" s="25">
        <v>25097.49</v>
      </c>
      <c r="AO40" s="25">
        <v>25097.49</v>
      </c>
      <c r="AP40" s="25">
        <v>25097.49</v>
      </c>
    </row>
    <row r="41" spans="1:45" ht="16.5" hidden="1" x14ac:dyDescent="0.15">
      <c r="A41" s="9">
        <v>39</v>
      </c>
      <c r="B41" s="16" t="s">
        <v>42</v>
      </c>
      <c r="C41" s="15" t="s">
        <v>161</v>
      </c>
      <c r="D41" s="15" t="s">
        <v>162</v>
      </c>
      <c r="E41" s="9" t="s">
        <v>163</v>
      </c>
      <c r="F41" s="9" t="s">
        <v>37</v>
      </c>
      <c r="G41" s="9" t="s">
        <v>87</v>
      </c>
      <c r="H41" s="9" t="s">
        <v>39</v>
      </c>
      <c r="I41" s="9" t="s">
        <v>40</v>
      </c>
      <c r="J41" s="9" t="s">
        <v>47</v>
      </c>
      <c r="K41" s="9">
        <v>57.67</v>
      </c>
      <c r="L41" s="20">
        <v>43040</v>
      </c>
      <c r="M41" s="20">
        <v>44043</v>
      </c>
      <c r="N41" s="20">
        <v>43585</v>
      </c>
      <c r="O41" s="21"/>
      <c r="P41" s="20">
        <v>43405</v>
      </c>
      <c r="Q41" s="20">
        <v>43769</v>
      </c>
      <c r="R41" s="24">
        <v>288.899947</v>
      </c>
      <c r="S41" s="25">
        <v>16660.86</v>
      </c>
      <c r="T41" s="25">
        <v>16660.86</v>
      </c>
      <c r="U41" s="25">
        <v>16660.86</v>
      </c>
      <c r="V41" s="25">
        <v>16660.86</v>
      </c>
      <c r="W41" s="25"/>
      <c r="X41" s="25"/>
      <c r="Y41" s="25"/>
      <c r="Z41" s="25"/>
      <c r="AA41" s="25"/>
      <c r="AB41" s="25"/>
      <c r="AC41" s="25"/>
      <c r="AD41" s="25"/>
      <c r="AE41" s="25">
        <v>16660.86</v>
      </c>
      <c r="AF41" s="25">
        <v>16660.86</v>
      </c>
      <c r="AG41" s="25">
        <v>16660.86</v>
      </c>
      <c r="AH41" s="25">
        <v>16660.86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</row>
    <row r="42" spans="1:45" ht="16.5" hidden="1" x14ac:dyDescent="0.15">
      <c r="A42" s="9">
        <v>40</v>
      </c>
      <c r="B42" s="9" t="s">
        <v>34</v>
      </c>
      <c r="C42" s="15" t="s">
        <v>164</v>
      </c>
      <c r="D42" s="15" t="s">
        <v>165</v>
      </c>
      <c r="E42" s="9" t="s">
        <v>166</v>
      </c>
      <c r="F42" s="9" t="s">
        <v>37</v>
      </c>
      <c r="G42" s="9" t="s">
        <v>87</v>
      </c>
      <c r="H42" s="9" t="s">
        <v>39</v>
      </c>
      <c r="I42" s="9" t="s">
        <v>40</v>
      </c>
      <c r="J42" s="9" t="s">
        <v>47</v>
      </c>
      <c r="K42" s="9">
        <v>105</v>
      </c>
      <c r="L42" s="20">
        <v>43160</v>
      </c>
      <c r="M42" s="20">
        <v>44165</v>
      </c>
      <c r="N42" s="20">
        <v>44165</v>
      </c>
      <c r="O42" s="21">
        <f>R42*K42*10</f>
        <v>168525</v>
      </c>
      <c r="P42" s="20">
        <v>43525</v>
      </c>
      <c r="Q42" s="20">
        <v>43889</v>
      </c>
      <c r="R42" s="24">
        <v>160.5</v>
      </c>
      <c r="S42" s="25"/>
      <c r="T42" s="25"/>
      <c r="U42" s="25">
        <v>16852.5</v>
      </c>
      <c r="V42" s="25">
        <v>16852.5</v>
      </c>
      <c r="W42" s="25">
        <v>16852.5</v>
      </c>
      <c r="X42" s="25">
        <v>16852.5</v>
      </c>
      <c r="Y42" s="25">
        <v>16852.5</v>
      </c>
      <c r="Z42" s="25">
        <v>16852.5</v>
      </c>
      <c r="AA42" s="25">
        <v>16852.5</v>
      </c>
      <c r="AB42" s="25">
        <v>16852.5</v>
      </c>
      <c r="AC42" s="25">
        <v>16852.5</v>
      </c>
      <c r="AD42" s="25">
        <v>16852.5</v>
      </c>
      <c r="AE42" s="25">
        <v>0</v>
      </c>
      <c r="AF42" s="25">
        <v>0</v>
      </c>
      <c r="AG42" s="25">
        <v>16852.5</v>
      </c>
      <c r="AH42" s="25">
        <v>16852.5</v>
      </c>
      <c r="AI42" s="25">
        <v>16852.5</v>
      </c>
      <c r="AJ42" s="25">
        <v>16852.5</v>
      </c>
      <c r="AK42" s="25">
        <v>16852.5</v>
      </c>
      <c r="AL42" s="25">
        <v>16852.5</v>
      </c>
      <c r="AM42" s="25">
        <v>16852.5</v>
      </c>
      <c r="AN42" s="25">
        <v>16852.5</v>
      </c>
      <c r="AO42" s="25">
        <v>16852.5</v>
      </c>
      <c r="AP42" s="25">
        <v>16852.5</v>
      </c>
    </row>
    <row r="43" spans="1:45" ht="16.5" hidden="1" x14ac:dyDescent="0.15">
      <c r="A43" s="9">
        <v>41</v>
      </c>
      <c r="B43" s="9" t="s">
        <v>42</v>
      </c>
      <c r="C43" s="15" t="s">
        <v>167</v>
      </c>
      <c r="D43" s="15" t="s">
        <v>168</v>
      </c>
      <c r="E43" s="9">
        <v>2075</v>
      </c>
      <c r="F43" s="16" t="s">
        <v>57</v>
      </c>
      <c r="G43" s="9" t="s">
        <v>87</v>
      </c>
      <c r="H43" s="9" t="s">
        <v>39</v>
      </c>
      <c r="I43" s="9" t="s">
        <v>40</v>
      </c>
      <c r="J43" s="9" t="s">
        <v>41</v>
      </c>
      <c r="K43" s="9">
        <v>109.02</v>
      </c>
      <c r="L43" s="20">
        <v>42637</v>
      </c>
      <c r="M43" s="20">
        <v>43639</v>
      </c>
      <c r="N43" s="20">
        <v>43639</v>
      </c>
      <c r="O43" s="21"/>
      <c r="P43" s="20">
        <v>43367</v>
      </c>
      <c r="Q43" s="20">
        <v>43639</v>
      </c>
      <c r="R43" s="24">
        <v>274.78003999999999</v>
      </c>
      <c r="S43" s="25">
        <v>29956.52</v>
      </c>
      <c r="T43" s="25">
        <v>29956.52</v>
      </c>
      <c r="U43" s="25">
        <v>29956.52</v>
      </c>
      <c r="V43" s="25">
        <v>29956.52</v>
      </c>
      <c r="W43" s="25">
        <v>29956.52</v>
      </c>
      <c r="X43" s="25">
        <v>22966.67</v>
      </c>
      <c r="Y43" s="25"/>
      <c r="Z43" s="25"/>
      <c r="AA43" s="25"/>
      <c r="AB43" s="25"/>
      <c r="AC43" s="25"/>
      <c r="AD43" s="25"/>
      <c r="AE43" s="25">
        <v>29956.52</v>
      </c>
      <c r="AF43" s="25">
        <v>29956.52</v>
      </c>
      <c r="AG43" s="25">
        <v>29956.52</v>
      </c>
      <c r="AH43" s="25">
        <v>29956.52</v>
      </c>
      <c r="AI43" s="25">
        <v>29956.52</v>
      </c>
      <c r="AJ43" s="25">
        <v>22966.67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</row>
    <row r="44" spans="1:45" ht="16.5" hidden="1" x14ac:dyDescent="0.15">
      <c r="A44" s="9">
        <v>42</v>
      </c>
      <c r="B44" s="9" t="s">
        <v>42</v>
      </c>
      <c r="C44" s="15" t="s">
        <v>169</v>
      </c>
      <c r="D44" s="17" t="s">
        <v>170</v>
      </c>
      <c r="E44" s="9" t="s">
        <v>171</v>
      </c>
      <c r="F44" s="9" t="s">
        <v>37</v>
      </c>
      <c r="G44" s="9" t="s">
        <v>87</v>
      </c>
      <c r="H44" s="9" t="s">
        <v>39</v>
      </c>
      <c r="I44" s="9" t="s">
        <v>40</v>
      </c>
      <c r="J44" s="9" t="s">
        <v>53</v>
      </c>
      <c r="K44" s="9">
        <v>274.81</v>
      </c>
      <c r="L44" s="20">
        <v>42637</v>
      </c>
      <c r="M44" s="20">
        <v>43639</v>
      </c>
      <c r="N44" s="20">
        <v>43639</v>
      </c>
      <c r="O44" s="21"/>
      <c r="P44" s="20">
        <v>43367</v>
      </c>
      <c r="Q44" s="20">
        <v>43639</v>
      </c>
      <c r="R44" s="24">
        <v>223.259997</v>
      </c>
      <c r="S44" s="25">
        <v>61354.080000000002</v>
      </c>
      <c r="T44" s="25">
        <v>61354.080000000002</v>
      </c>
      <c r="U44" s="25">
        <v>61354.080000000002</v>
      </c>
      <c r="V44" s="25">
        <v>61354.080000000002</v>
      </c>
      <c r="W44" s="25">
        <v>61354.080000000002</v>
      </c>
      <c r="X44" s="25">
        <v>47038.13</v>
      </c>
      <c r="Y44" s="25"/>
      <c r="Z44" s="25"/>
      <c r="AA44" s="25"/>
      <c r="AB44" s="25"/>
      <c r="AC44" s="25"/>
      <c r="AD44" s="25"/>
      <c r="AE44" s="25">
        <v>61354.080000000002</v>
      </c>
      <c r="AF44" s="25">
        <v>61354.080000000002</v>
      </c>
      <c r="AG44" s="25">
        <v>61354.080000000002</v>
      </c>
      <c r="AH44" s="25">
        <v>61354.080000000002</v>
      </c>
      <c r="AI44" s="25">
        <v>61354.080000000002</v>
      </c>
      <c r="AJ44" s="25">
        <v>47038.13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</row>
    <row r="45" spans="1:45" ht="16.5" x14ac:dyDescent="0.15">
      <c r="A45" s="9">
        <v>43</v>
      </c>
      <c r="B45" s="9" t="s">
        <v>34</v>
      </c>
      <c r="C45" s="15" t="s">
        <v>172</v>
      </c>
      <c r="D45" s="15" t="s">
        <v>173</v>
      </c>
      <c r="E45" s="9" t="s">
        <v>174</v>
      </c>
      <c r="F45" s="9" t="s">
        <v>175</v>
      </c>
      <c r="G45" s="9" t="s">
        <v>87</v>
      </c>
      <c r="H45" s="9" t="s">
        <v>46</v>
      </c>
      <c r="I45" s="22" t="s">
        <v>102</v>
      </c>
      <c r="J45" s="9" t="s">
        <v>64</v>
      </c>
      <c r="K45" s="9">
        <v>1342.53</v>
      </c>
      <c r="L45" s="20">
        <v>42637</v>
      </c>
      <c r="M45" s="20">
        <v>45558</v>
      </c>
      <c r="N45" s="20">
        <v>45558</v>
      </c>
      <c r="O45" s="21"/>
      <c r="P45" s="20">
        <v>43367</v>
      </c>
      <c r="Q45" s="20">
        <v>43731</v>
      </c>
      <c r="R45" s="24">
        <v>89.249998000000005</v>
      </c>
      <c r="S45" s="25">
        <v>119820.8</v>
      </c>
      <c r="T45" s="25">
        <v>119820.8</v>
      </c>
      <c r="U45" s="25">
        <v>119820.8</v>
      </c>
      <c r="V45" s="25">
        <v>119820.8</v>
      </c>
      <c r="W45" s="25">
        <v>119820.8</v>
      </c>
      <c r="X45" s="25">
        <v>119820.8</v>
      </c>
      <c r="Y45" s="25">
        <v>119820.8</v>
      </c>
      <c r="Z45" s="25">
        <v>119820.8</v>
      </c>
      <c r="AA45" s="25">
        <v>121217.93</v>
      </c>
      <c r="AB45" s="25">
        <v>125808.49</v>
      </c>
      <c r="AC45" s="25">
        <v>125808.49</v>
      </c>
      <c r="AD45" s="25">
        <v>125808.49</v>
      </c>
      <c r="AE45" s="25">
        <v>119820.8</v>
      </c>
      <c r="AF45" s="25">
        <v>119820.8</v>
      </c>
      <c r="AG45" s="25">
        <v>119820.8</v>
      </c>
      <c r="AH45" s="25">
        <v>99850.666249999995</v>
      </c>
      <c r="AI45" s="25">
        <v>99850.666249999995</v>
      </c>
      <c r="AJ45" s="25">
        <v>119820.8</v>
      </c>
      <c r="AK45" s="25">
        <v>119820.8</v>
      </c>
      <c r="AL45" s="25">
        <v>119820.8</v>
      </c>
      <c r="AM45" s="25">
        <v>121217.93</v>
      </c>
      <c r="AN45" s="25">
        <v>125808.49</v>
      </c>
      <c r="AO45" s="25">
        <v>125808.49</v>
      </c>
      <c r="AP45" s="25">
        <v>125808.49</v>
      </c>
      <c r="AR45">
        <f>AG45*12</f>
        <v>1437849.6000000001</v>
      </c>
      <c r="AS45" s="47">
        <f>AR45/365/K45</f>
        <v>2.9342465141209058</v>
      </c>
    </row>
    <row r="46" spans="1:45" ht="16.5" hidden="1" x14ac:dyDescent="0.15">
      <c r="A46" s="9">
        <v>44</v>
      </c>
      <c r="B46" s="9" t="s">
        <v>42</v>
      </c>
      <c r="C46" s="15" t="s">
        <v>176</v>
      </c>
      <c r="D46" s="15" t="s">
        <v>177</v>
      </c>
      <c r="E46" s="9" t="s">
        <v>178</v>
      </c>
      <c r="F46" s="9" t="s">
        <v>37</v>
      </c>
      <c r="G46" s="9" t="s">
        <v>87</v>
      </c>
      <c r="H46" s="9" t="s">
        <v>179</v>
      </c>
      <c r="I46" s="9" t="s">
        <v>40</v>
      </c>
      <c r="J46" s="9" t="s">
        <v>41</v>
      </c>
      <c r="K46" s="9">
        <v>96.37</v>
      </c>
      <c r="L46" s="20">
        <v>42637</v>
      </c>
      <c r="M46" s="20">
        <v>43639</v>
      </c>
      <c r="N46" s="20">
        <v>43639</v>
      </c>
      <c r="O46" s="21"/>
      <c r="P46" s="20">
        <v>43367</v>
      </c>
      <c r="Q46" s="20">
        <v>43639</v>
      </c>
      <c r="R46" s="24">
        <v>257.60257300000001</v>
      </c>
      <c r="S46" s="25">
        <v>24825.16</v>
      </c>
      <c r="T46" s="25">
        <v>24825.16</v>
      </c>
      <c r="U46" s="25">
        <v>24825.16</v>
      </c>
      <c r="V46" s="25">
        <v>24825.16</v>
      </c>
      <c r="W46" s="25">
        <v>24825.16</v>
      </c>
      <c r="X46" s="25">
        <v>19032.62</v>
      </c>
      <c r="Y46" s="25"/>
      <c r="Z46" s="25"/>
      <c r="AA46" s="25"/>
      <c r="AB46" s="25"/>
      <c r="AC46" s="25"/>
      <c r="AD46" s="25"/>
      <c r="AE46" s="25">
        <v>24825.16</v>
      </c>
      <c r="AF46" s="25">
        <v>24825.16</v>
      </c>
      <c r="AG46" s="25">
        <v>24825.16</v>
      </c>
      <c r="AH46" s="25">
        <v>24825.16</v>
      </c>
      <c r="AI46" s="25">
        <v>24825.16</v>
      </c>
      <c r="AJ46" s="25">
        <v>19032.62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</row>
    <row r="47" spans="1:45" ht="16.5" hidden="1" x14ac:dyDescent="0.15">
      <c r="A47" s="9">
        <v>45</v>
      </c>
      <c r="B47" s="9" t="s">
        <v>42</v>
      </c>
      <c r="C47" s="15" t="s">
        <v>84</v>
      </c>
      <c r="D47" s="15" t="s">
        <v>180</v>
      </c>
      <c r="E47" s="9" t="s">
        <v>181</v>
      </c>
      <c r="F47" s="9" t="s">
        <v>37</v>
      </c>
      <c r="G47" s="9" t="s">
        <v>87</v>
      </c>
      <c r="H47" s="9" t="s">
        <v>39</v>
      </c>
      <c r="I47" s="9" t="s">
        <v>40</v>
      </c>
      <c r="J47" s="9" t="s">
        <v>41</v>
      </c>
      <c r="K47" s="9">
        <v>167.49</v>
      </c>
      <c r="L47" s="20">
        <v>42826</v>
      </c>
      <c r="M47" s="20">
        <v>43639</v>
      </c>
      <c r="N47" s="20">
        <v>43639</v>
      </c>
      <c r="O47" s="21"/>
      <c r="P47" s="20">
        <v>43556</v>
      </c>
      <c r="Q47" s="20">
        <v>43639</v>
      </c>
      <c r="R47" s="24">
        <v>263.33</v>
      </c>
      <c r="S47" s="25">
        <v>44105.14</v>
      </c>
      <c r="T47" s="25">
        <v>44105.14</v>
      </c>
      <c r="U47" s="25">
        <v>44105.14</v>
      </c>
      <c r="V47" s="25">
        <v>44105.14</v>
      </c>
      <c r="W47" s="25">
        <v>44105.14</v>
      </c>
      <c r="X47" s="25">
        <v>33813.94</v>
      </c>
      <c r="Y47" s="25"/>
      <c r="Z47" s="25"/>
      <c r="AA47" s="25"/>
      <c r="AB47" s="25"/>
      <c r="AC47" s="25"/>
      <c r="AD47" s="25"/>
      <c r="AE47" s="25">
        <v>44105.14</v>
      </c>
      <c r="AF47" s="25">
        <v>44105.14</v>
      </c>
      <c r="AG47" s="25">
        <v>44105.14</v>
      </c>
      <c r="AH47" s="25">
        <v>44105.14</v>
      </c>
      <c r="AI47" s="25">
        <v>44105.14</v>
      </c>
      <c r="AJ47" s="25">
        <v>33813.94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</row>
    <row r="48" spans="1:45" ht="16.5" hidden="1" x14ac:dyDescent="0.15">
      <c r="A48" s="9">
        <v>46</v>
      </c>
      <c r="B48" s="9" t="s">
        <v>34</v>
      </c>
      <c r="C48" s="15" t="s">
        <v>72</v>
      </c>
      <c r="D48" s="15" t="s">
        <v>182</v>
      </c>
      <c r="E48" s="9" t="s">
        <v>183</v>
      </c>
      <c r="F48" s="9" t="s">
        <v>37</v>
      </c>
      <c r="G48" s="9" t="s">
        <v>87</v>
      </c>
      <c r="H48" s="9" t="s">
        <v>58</v>
      </c>
      <c r="I48" s="9" t="s">
        <v>40</v>
      </c>
      <c r="J48" s="9" t="s">
        <v>53</v>
      </c>
      <c r="K48" s="9">
        <v>192.64</v>
      </c>
      <c r="L48" s="20">
        <v>42637</v>
      </c>
      <c r="M48" s="20">
        <v>44462</v>
      </c>
      <c r="N48" s="20">
        <v>44462</v>
      </c>
      <c r="O48" s="21"/>
      <c r="P48" s="20">
        <v>43367</v>
      </c>
      <c r="Q48" s="20">
        <v>43731</v>
      </c>
      <c r="R48" s="26">
        <v>206.079993</v>
      </c>
      <c r="S48" s="25">
        <v>39699.25</v>
      </c>
      <c r="T48" s="25">
        <v>39699.25</v>
      </c>
      <c r="U48" s="25">
        <v>39699.25</v>
      </c>
      <c r="V48" s="25">
        <v>39699.25</v>
      </c>
      <c r="W48" s="25">
        <v>39699.25</v>
      </c>
      <c r="X48" s="25">
        <v>39699.25</v>
      </c>
      <c r="Y48" s="25">
        <v>39699.25</v>
      </c>
      <c r="Z48" s="25">
        <v>39699.25</v>
      </c>
      <c r="AA48" s="25">
        <v>40810.85</v>
      </c>
      <c r="AB48" s="25">
        <v>44463.24</v>
      </c>
      <c r="AC48" s="25">
        <v>44463.24</v>
      </c>
      <c r="AD48" s="25">
        <v>44463.24</v>
      </c>
      <c r="AE48" s="25">
        <v>39699.25</v>
      </c>
      <c r="AF48" s="25">
        <v>39699.25</v>
      </c>
      <c r="AG48" s="25">
        <v>39699.25</v>
      </c>
      <c r="AH48" s="25">
        <v>39699.25</v>
      </c>
      <c r="AI48" s="25">
        <v>39699.25</v>
      </c>
      <c r="AJ48" s="25">
        <v>39699.25</v>
      </c>
      <c r="AK48" s="25">
        <v>39699.25</v>
      </c>
      <c r="AL48" s="25">
        <v>39699.25</v>
      </c>
      <c r="AM48" s="25">
        <v>40810.85</v>
      </c>
      <c r="AN48" s="25">
        <v>44463.24</v>
      </c>
      <c r="AO48" s="25">
        <v>44463.24</v>
      </c>
      <c r="AP48" s="25">
        <v>44463.24</v>
      </c>
    </row>
    <row r="49" spans="1:45" ht="16.5" hidden="1" x14ac:dyDescent="0.15">
      <c r="A49" s="9">
        <v>47</v>
      </c>
      <c r="B49" s="9" t="s">
        <v>42</v>
      </c>
      <c r="C49" s="15" t="s">
        <v>184</v>
      </c>
      <c r="D49" s="15" t="s">
        <v>185</v>
      </c>
      <c r="E49" s="9" t="s">
        <v>186</v>
      </c>
      <c r="F49" s="9" t="s">
        <v>37</v>
      </c>
      <c r="G49" s="9" t="s">
        <v>87</v>
      </c>
      <c r="H49" s="9" t="s">
        <v>39</v>
      </c>
      <c r="I49" s="9" t="s">
        <v>40</v>
      </c>
      <c r="J49" s="9" t="s">
        <v>53</v>
      </c>
      <c r="K49" s="9">
        <v>138.22</v>
      </c>
      <c r="L49" s="20">
        <v>42637</v>
      </c>
      <c r="M49" s="20">
        <v>43639</v>
      </c>
      <c r="N49" s="20">
        <v>43639</v>
      </c>
      <c r="O49" s="21"/>
      <c r="P49" s="20">
        <v>43367</v>
      </c>
      <c r="Q49" s="20">
        <v>43639</v>
      </c>
      <c r="R49" s="24">
        <v>297.67001800000003</v>
      </c>
      <c r="S49" s="25">
        <v>41143.949999999997</v>
      </c>
      <c r="T49" s="25">
        <v>41143.949999999997</v>
      </c>
      <c r="U49" s="25">
        <v>41143.949999999997</v>
      </c>
      <c r="V49" s="25">
        <v>41143.949999999997</v>
      </c>
      <c r="W49" s="25">
        <v>41143.949999999997</v>
      </c>
      <c r="X49" s="25">
        <v>31543.69</v>
      </c>
      <c r="Y49" s="25"/>
      <c r="Z49" s="25"/>
      <c r="AA49" s="25"/>
      <c r="AB49" s="25"/>
      <c r="AC49" s="25"/>
      <c r="AD49" s="25"/>
      <c r="AE49" s="25">
        <v>41143.949999999997</v>
      </c>
      <c r="AF49" s="25">
        <v>41143.949999999997</v>
      </c>
      <c r="AG49" s="25">
        <v>41143.949999999997</v>
      </c>
      <c r="AH49" s="25">
        <v>41143.949999999997</v>
      </c>
      <c r="AI49" s="25">
        <v>41143.949999999997</v>
      </c>
      <c r="AJ49" s="25">
        <v>31543.69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</row>
    <row r="50" spans="1:45" ht="16.5" x14ac:dyDescent="0.15">
      <c r="A50" s="9">
        <v>48</v>
      </c>
      <c r="B50" s="9" t="s">
        <v>42</v>
      </c>
      <c r="C50" s="15" t="s">
        <v>157</v>
      </c>
      <c r="D50" s="15" t="s">
        <v>187</v>
      </c>
      <c r="E50" s="9" t="s">
        <v>188</v>
      </c>
      <c r="F50" s="9" t="s">
        <v>37</v>
      </c>
      <c r="G50" s="9" t="s">
        <v>87</v>
      </c>
      <c r="H50" s="9" t="s">
        <v>46</v>
      </c>
      <c r="I50" s="9" t="s">
        <v>102</v>
      </c>
      <c r="J50" s="9" t="s">
        <v>64</v>
      </c>
      <c r="K50" s="9">
        <v>194.16</v>
      </c>
      <c r="L50" s="20">
        <v>42637</v>
      </c>
      <c r="M50" s="20">
        <v>43639</v>
      </c>
      <c r="N50" s="20">
        <v>43639</v>
      </c>
      <c r="O50" s="21"/>
      <c r="P50" s="20">
        <v>43367</v>
      </c>
      <c r="Q50" s="20">
        <v>43639</v>
      </c>
      <c r="R50" s="24">
        <v>209.47502</v>
      </c>
      <c r="S50" s="25">
        <v>40671.67</v>
      </c>
      <c r="T50" s="25">
        <v>40671.67</v>
      </c>
      <c r="U50" s="25">
        <v>40671.67</v>
      </c>
      <c r="V50" s="25">
        <v>40671.67</v>
      </c>
      <c r="W50" s="25">
        <v>40671.67</v>
      </c>
      <c r="X50" s="25">
        <v>31181.61</v>
      </c>
      <c r="Y50" s="25"/>
      <c r="Z50" s="25"/>
      <c r="AA50" s="25"/>
      <c r="AB50" s="25"/>
      <c r="AC50" s="25"/>
      <c r="AD50" s="25"/>
      <c r="AE50" s="25">
        <v>40671.67</v>
      </c>
      <c r="AF50" s="25">
        <v>40671.67</v>
      </c>
      <c r="AG50" s="25">
        <v>40671.67</v>
      </c>
      <c r="AH50" s="25">
        <v>40671.67</v>
      </c>
      <c r="AI50" s="25">
        <v>40671.67</v>
      </c>
      <c r="AJ50" s="25">
        <v>31181.61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R50">
        <f>AH50*12</f>
        <v>488060.04</v>
      </c>
      <c r="AS50" s="47">
        <f>AR50/365/K50</f>
        <v>6.8868499923802426</v>
      </c>
    </row>
    <row r="51" spans="1:45" ht="16.5" hidden="1" x14ac:dyDescent="0.15">
      <c r="A51" s="9">
        <v>49</v>
      </c>
      <c r="B51" s="9" t="s">
        <v>42</v>
      </c>
      <c r="C51" s="15" t="s">
        <v>189</v>
      </c>
      <c r="D51" s="15" t="s">
        <v>190</v>
      </c>
      <c r="E51" s="9" t="s">
        <v>191</v>
      </c>
      <c r="F51" s="9" t="s">
        <v>37</v>
      </c>
      <c r="G51" s="9" t="s">
        <v>87</v>
      </c>
      <c r="H51" s="9" t="s">
        <v>39</v>
      </c>
      <c r="I51" s="22" t="s">
        <v>40</v>
      </c>
      <c r="J51" s="9" t="s">
        <v>53</v>
      </c>
      <c r="K51" s="9">
        <v>132.38999999999999</v>
      </c>
      <c r="L51" s="20">
        <v>42637</v>
      </c>
      <c r="M51" s="20">
        <v>43639</v>
      </c>
      <c r="N51" s="20">
        <v>43639</v>
      </c>
      <c r="O51" s="21"/>
      <c r="P51" s="20">
        <v>43367</v>
      </c>
      <c r="Q51" s="20">
        <v>43639</v>
      </c>
      <c r="R51" s="24">
        <v>297.673993</v>
      </c>
      <c r="S51" s="25">
        <v>39409.06</v>
      </c>
      <c r="T51" s="25">
        <v>39409.06</v>
      </c>
      <c r="U51" s="25">
        <v>39409.06</v>
      </c>
      <c r="V51" s="25">
        <v>39409.06</v>
      </c>
      <c r="W51" s="25">
        <v>39409.06</v>
      </c>
      <c r="X51" s="25">
        <v>30213.61</v>
      </c>
      <c r="Y51" s="25"/>
      <c r="Z51" s="25"/>
      <c r="AA51" s="25"/>
      <c r="AB51" s="25"/>
      <c r="AC51" s="25"/>
      <c r="AD51" s="25"/>
      <c r="AE51" s="25">
        <v>39409.06</v>
      </c>
      <c r="AF51" s="25">
        <v>39409.06</v>
      </c>
      <c r="AG51" s="25">
        <v>39409.06</v>
      </c>
      <c r="AH51" s="25">
        <v>39409.06</v>
      </c>
      <c r="AI51" s="25">
        <v>39409.06</v>
      </c>
      <c r="AJ51" s="25">
        <v>30213.61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</row>
    <row r="52" spans="1:45" ht="16.5" hidden="1" x14ac:dyDescent="0.15">
      <c r="A52" s="9">
        <v>50</v>
      </c>
      <c r="B52" s="9" t="s">
        <v>34</v>
      </c>
      <c r="C52" s="15" t="s">
        <v>192</v>
      </c>
      <c r="D52" s="15" t="s">
        <v>193</v>
      </c>
      <c r="E52" s="9" t="s">
        <v>194</v>
      </c>
      <c r="F52" s="9" t="s">
        <v>37</v>
      </c>
      <c r="G52" s="9" t="s">
        <v>87</v>
      </c>
      <c r="H52" s="9" t="s">
        <v>46</v>
      </c>
      <c r="I52" s="9" t="s">
        <v>40</v>
      </c>
      <c r="J52" s="9" t="s">
        <v>41</v>
      </c>
      <c r="K52" s="9">
        <v>27.8</v>
      </c>
      <c r="L52" s="20">
        <v>43466</v>
      </c>
      <c r="M52" s="20">
        <v>43799</v>
      </c>
      <c r="N52" s="20">
        <v>43799</v>
      </c>
      <c r="O52" s="20"/>
      <c r="P52" s="20">
        <v>43466</v>
      </c>
      <c r="Q52" s="20">
        <v>43799</v>
      </c>
      <c r="R52" s="24">
        <v>420</v>
      </c>
      <c r="S52" s="25">
        <v>11676</v>
      </c>
      <c r="T52" s="25">
        <v>11676</v>
      </c>
      <c r="U52" s="25">
        <v>11676</v>
      </c>
      <c r="V52" s="25">
        <v>11676</v>
      </c>
      <c r="W52" s="25">
        <v>11676</v>
      </c>
      <c r="X52" s="25">
        <v>11676</v>
      </c>
      <c r="Y52" s="25">
        <v>11676</v>
      </c>
      <c r="Z52" s="25">
        <v>11676</v>
      </c>
      <c r="AA52" s="25">
        <v>11676</v>
      </c>
      <c r="AB52" s="25">
        <v>11676</v>
      </c>
      <c r="AC52" s="25">
        <v>11676</v>
      </c>
      <c r="AD52" s="25"/>
      <c r="AE52" s="25">
        <v>11676</v>
      </c>
      <c r="AF52" s="25">
        <v>11676</v>
      </c>
      <c r="AG52" s="25">
        <v>11676</v>
      </c>
      <c r="AH52" s="25">
        <v>11676</v>
      </c>
      <c r="AI52" s="25">
        <v>11676</v>
      </c>
      <c r="AJ52" s="25">
        <v>11676</v>
      </c>
      <c r="AK52" s="25">
        <v>11676</v>
      </c>
      <c r="AL52" s="25">
        <v>11676</v>
      </c>
      <c r="AM52" s="25">
        <v>11676</v>
      </c>
      <c r="AN52" s="25">
        <v>11676</v>
      </c>
      <c r="AO52" s="25">
        <v>11676</v>
      </c>
      <c r="AP52" s="25">
        <v>0</v>
      </c>
    </row>
    <row r="53" spans="1:45" ht="16.5" x14ac:dyDescent="0.15">
      <c r="A53" s="9">
        <v>51</v>
      </c>
      <c r="B53" s="9" t="s">
        <v>42</v>
      </c>
      <c r="C53" s="15" t="s">
        <v>195</v>
      </c>
      <c r="D53" s="15" t="s">
        <v>196</v>
      </c>
      <c r="E53" s="9" t="s">
        <v>197</v>
      </c>
      <c r="F53" s="9" t="s">
        <v>37</v>
      </c>
      <c r="G53" s="9" t="s">
        <v>87</v>
      </c>
      <c r="H53" s="9" t="s">
        <v>46</v>
      </c>
      <c r="I53" s="9" t="s">
        <v>40</v>
      </c>
      <c r="J53" s="9" t="s">
        <v>64</v>
      </c>
      <c r="K53" s="9">
        <v>183.6</v>
      </c>
      <c r="L53" s="20">
        <v>42637</v>
      </c>
      <c r="M53" s="20">
        <v>43639</v>
      </c>
      <c r="N53" s="20">
        <v>43639</v>
      </c>
      <c r="O53" s="21"/>
      <c r="P53" s="20">
        <v>43367</v>
      </c>
      <c r="Q53" s="20">
        <v>43639</v>
      </c>
      <c r="R53" s="24">
        <v>220.5</v>
      </c>
      <c r="S53" s="25">
        <v>40483.800000000003</v>
      </c>
      <c r="T53" s="25">
        <v>40483.800000000003</v>
      </c>
      <c r="U53" s="25">
        <v>40483.800000000003</v>
      </c>
      <c r="V53" s="25">
        <v>40483.800000000003</v>
      </c>
      <c r="W53" s="25">
        <v>40483.800000000003</v>
      </c>
      <c r="X53" s="25">
        <v>31037.58</v>
      </c>
      <c r="Y53" s="25"/>
      <c r="Z53" s="25"/>
      <c r="AA53" s="25"/>
      <c r="AB53" s="25"/>
      <c r="AC53" s="25"/>
      <c r="AD53" s="25"/>
      <c r="AE53" s="25">
        <v>40483.800000000003</v>
      </c>
      <c r="AF53" s="25">
        <v>40483.800000000003</v>
      </c>
      <c r="AG53" s="25">
        <v>40483.800000000003</v>
      </c>
      <c r="AH53" s="25">
        <v>40483.800000000003</v>
      </c>
      <c r="AI53" s="25">
        <v>40483.800000000003</v>
      </c>
      <c r="AJ53" s="25">
        <v>31037.58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R53">
        <f>AH53*12</f>
        <v>485805.60000000003</v>
      </c>
      <c r="AS53" s="47">
        <f>AR53/365/K53</f>
        <v>7.2493150684931509</v>
      </c>
    </row>
    <row r="54" spans="1:45" ht="16.5" hidden="1" x14ac:dyDescent="0.15">
      <c r="A54" s="9">
        <v>52</v>
      </c>
      <c r="B54" s="16" t="s">
        <v>42</v>
      </c>
      <c r="C54" s="15" t="s">
        <v>198</v>
      </c>
      <c r="D54" s="15" t="s">
        <v>199</v>
      </c>
      <c r="E54" s="9" t="s">
        <v>200</v>
      </c>
      <c r="F54" s="9" t="s">
        <v>37</v>
      </c>
      <c r="G54" s="9" t="s">
        <v>87</v>
      </c>
      <c r="H54" s="9" t="s">
        <v>58</v>
      </c>
      <c r="I54" s="9" t="s">
        <v>40</v>
      </c>
      <c r="J54" s="9" t="s">
        <v>53</v>
      </c>
      <c r="K54" s="9">
        <v>193.78</v>
      </c>
      <c r="L54" s="20">
        <v>42826</v>
      </c>
      <c r="M54" s="20">
        <v>43639</v>
      </c>
      <c r="N54" s="20">
        <v>43585</v>
      </c>
      <c r="O54" s="21"/>
      <c r="P54" s="20">
        <v>43556</v>
      </c>
      <c r="Q54" s="20">
        <v>43639</v>
      </c>
      <c r="R54" s="24">
        <v>234.7</v>
      </c>
      <c r="S54" s="25">
        <v>45480.17</v>
      </c>
      <c r="T54" s="25">
        <v>45480.17</v>
      </c>
      <c r="U54" s="25">
        <v>45480.17</v>
      </c>
      <c r="V54" s="25">
        <v>45480.17</v>
      </c>
      <c r="W54" s="25"/>
      <c r="X54" s="25"/>
      <c r="Y54" s="25"/>
      <c r="Z54" s="25"/>
      <c r="AA54" s="25"/>
      <c r="AB54" s="25"/>
      <c r="AC54" s="25"/>
      <c r="AD54" s="25"/>
      <c r="AE54" s="25">
        <v>45480.17</v>
      </c>
      <c r="AF54" s="25">
        <v>45480.17</v>
      </c>
      <c r="AG54" s="25">
        <v>45480.17</v>
      </c>
      <c r="AH54" s="25">
        <v>45480.17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</row>
    <row r="55" spans="1:45" ht="16.5" x14ac:dyDescent="0.15">
      <c r="A55" s="9">
        <v>53</v>
      </c>
      <c r="B55" s="9" t="s">
        <v>34</v>
      </c>
      <c r="C55" s="15" t="s">
        <v>201</v>
      </c>
      <c r="D55" s="15" t="s">
        <v>202</v>
      </c>
      <c r="E55" s="9" t="s">
        <v>203</v>
      </c>
      <c r="F55" s="9" t="s">
        <v>37</v>
      </c>
      <c r="G55" s="9" t="s">
        <v>87</v>
      </c>
      <c r="H55" s="9" t="s">
        <v>46</v>
      </c>
      <c r="I55" s="9" t="s">
        <v>102</v>
      </c>
      <c r="J55" s="9" t="s">
        <v>64</v>
      </c>
      <c r="K55" s="9">
        <v>84.04</v>
      </c>
      <c r="L55" s="20">
        <v>43070</v>
      </c>
      <c r="M55" s="20">
        <v>44074</v>
      </c>
      <c r="N55" s="20">
        <v>44074</v>
      </c>
      <c r="O55" s="21"/>
      <c r="P55" s="20">
        <v>43435</v>
      </c>
      <c r="Q55" s="20">
        <v>43799</v>
      </c>
      <c r="R55" s="24">
        <v>273</v>
      </c>
      <c r="S55" s="25">
        <v>22942.92</v>
      </c>
      <c r="T55" s="25">
        <v>22942.92</v>
      </c>
      <c r="U55" s="25">
        <v>22942.92</v>
      </c>
      <c r="V55" s="25">
        <v>22942.92</v>
      </c>
      <c r="W55" s="25">
        <v>22942.92</v>
      </c>
      <c r="X55" s="25">
        <v>22942.92</v>
      </c>
      <c r="Y55" s="25">
        <v>22942.92</v>
      </c>
      <c r="Z55" s="25">
        <v>22942.92</v>
      </c>
      <c r="AA55" s="25">
        <v>22942.92</v>
      </c>
      <c r="AB55" s="25">
        <v>22942.92</v>
      </c>
      <c r="AC55" s="25">
        <v>22942.92</v>
      </c>
      <c r="AD55" s="25">
        <v>24090.07</v>
      </c>
      <c r="AE55" s="25">
        <v>22942.92</v>
      </c>
      <c r="AF55" s="25">
        <v>22942.92</v>
      </c>
      <c r="AG55" s="25">
        <v>22942.92</v>
      </c>
      <c r="AH55" s="25">
        <v>22942.92</v>
      </c>
      <c r="AI55" s="25">
        <v>22942.92</v>
      </c>
      <c r="AJ55" s="25">
        <v>22942.92</v>
      </c>
      <c r="AK55" s="25">
        <v>22942.92</v>
      </c>
      <c r="AL55" s="25">
        <v>22942.92</v>
      </c>
      <c r="AM55" s="25">
        <v>22942.92</v>
      </c>
      <c r="AN55" s="25">
        <v>22942.92</v>
      </c>
      <c r="AO55" s="25">
        <v>22942.92</v>
      </c>
      <c r="AP55" s="25">
        <v>24090.07</v>
      </c>
      <c r="AR55">
        <f>AH55*12</f>
        <v>275315.03999999998</v>
      </c>
      <c r="AS55" s="47">
        <f>AR55/365/K55</f>
        <v>8.9753424657534229</v>
      </c>
    </row>
    <row r="56" spans="1:45" ht="16.5" hidden="1" x14ac:dyDescent="0.15">
      <c r="A56" s="9">
        <v>54</v>
      </c>
      <c r="B56" s="9" t="s">
        <v>42</v>
      </c>
      <c r="C56" s="15" t="s">
        <v>204</v>
      </c>
      <c r="D56" s="15" t="s">
        <v>205</v>
      </c>
      <c r="E56" s="9" t="s">
        <v>206</v>
      </c>
      <c r="F56" s="9" t="s">
        <v>37</v>
      </c>
      <c r="G56" s="9" t="s">
        <v>87</v>
      </c>
      <c r="H56" s="9" t="s">
        <v>58</v>
      </c>
      <c r="I56" s="9" t="s">
        <v>40</v>
      </c>
      <c r="J56" s="9" t="s">
        <v>53</v>
      </c>
      <c r="K56" s="9">
        <v>177.69</v>
      </c>
      <c r="L56" s="20">
        <v>42637</v>
      </c>
      <c r="M56" s="20">
        <v>43639</v>
      </c>
      <c r="N56" s="20">
        <v>43639</v>
      </c>
      <c r="O56" s="21"/>
      <c r="P56" s="20">
        <v>43367</v>
      </c>
      <c r="Q56" s="20">
        <v>43639</v>
      </c>
      <c r="R56" s="24">
        <v>280.50047799999999</v>
      </c>
      <c r="S56" s="25">
        <v>49842.13</v>
      </c>
      <c r="T56" s="25">
        <v>49842.13</v>
      </c>
      <c r="U56" s="25">
        <v>49842.13</v>
      </c>
      <c r="V56" s="25">
        <v>49842.13</v>
      </c>
      <c r="W56" s="25">
        <v>49842.13</v>
      </c>
      <c r="X56" s="25">
        <v>38212.300000000003</v>
      </c>
      <c r="Y56" s="25"/>
      <c r="Z56" s="25"/>
      <c r="AA56" s="25"/>
      <c r="AB56" s="25"/>
      <c r="AC56" s="25"/>
      <c r="AD56" s="25"/>
      <c r="AE56" s="25">
        <v>49842.13</v>
      </c>
      <c r="AF56" s="25">
        <v>49842.13</v>
      </c>
      <c r="AG56" s="25">
        <v>49842.13</v>
      </c>
      <c r="AH56" s="25">
        <v>49842.13</v>
      </c>
      <c r="AI56" s="25">
        <v>49842.13</v>
      </c>
      <c r="AJ56" s="25">
        <v>38212.300000000003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</row>
    <row r="57" spans="1:45" ht="16.5" hidden="1" x14ac:dyDescent="0.15">
      <c r="A57" s="9">
        <v>55</v>
      </c>
      <c r="B57" s="9" t="s">
        <v>42</v>
      </c>
      <c r="C57" s="15" t="s">
        <v>204</v>
      </c>
      <c r="D57" s="15" t="s">
        <v>207</v>
      </c>
      <c r="E57" s="9" t="s">
        <v>208</v>
      </c>
      <c r="F57" s="9" t="s">
        <v>37</v>
      </c>
      <c r="G57" s="9" t="s">
        <v>87</v>
      </c>
      <c r="H57" s="9" t="s">
        <v>179</v>
      </c>
      <c r="I57" s="9" t="s">
        <v>40</v>
      </c>
      <c r="J57" s="9" t="s">
        <v>41</v>
      </c>
      <c r="K57" s="9">
        <v>110.76</v>
      </c>
      <c r="L57" s="20">
        <v>42637</v>
      </c>
      <c r="M57" s="20">
        <v>43639</v>
      </c>
      <c r="N57" s="20">
        <v>43639</v>
      </c>
      <c r="O57" s="21"/>
      <c r="P57" s="20">
        <v>43367</v>
      </c>
      <c r="Q57" s="20">
        <v>43639</v>
      </c>
      <c r="R57" s="24">
        <v>269.05001800000002</v>
      </c>
      <c r="S57" s="25">
        <v>29799.98</v>
      </c>
      <c r="T57" s="25">
        <v>29799.98</v>
      </c>
      <c r="U57" s="25">
        <v>29799.98</v>
      </c>
      <c r="V57" s="25">
        <v>29799.98</v>
      </c>
      <c r="W57" s="25">
        <v>29799.98</v>
      </c>
      <c r="X57" s="25">
        <v>22846.65</v>
      </c>
      <c r="Y57" s="25"/>
      <c r="Z57" s="25"/>
      <c r="AA57" s="25"/>
      <c r="AB57" s="25"/>
      <c r="AC57" s="25"/>
      <c r="AD57" s="25"/>
      <c r="AE57" s="25">
        <v>29799.98</v>
      </c>
      <c r="AF57" s="25">
        <v>29799.98</v>
      </c>
      <c r="AG57" s="25">
        <v>29799.98</v>
      </c>
      <c r="AH57" s="25">
        <v>29799.98</v>
      </c>
      <c r="AI57" s="25">
        <v>29799.98</v>
      </c>
      <c r="AJ57" s="25">
        <v>22846.65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</row>
    <row r="58" spans="1:45" ht="16.5" hidden="1" x14ac:dyDescent="0.15">
      <c r="A58" s="9">
        <v>56</v>
      </c>
      <c r="B58" s="9" t="s">
        <v>42</v>
      </c>
      <c r="C58" s="17" t="s">
        <v>209</v>
      </c>
      <c r="D58" s="15" t="s">
        <v>210</v>
      </c>
      <c r="E58" s="9" t="s">
        <v>211</v>
      </c>
      <c r="F58" s="9" t="s">
        <v>37</v>
      </c>
      <c r="G58" s="9" t="s">
        <v>87</v>
      </c>
      <c r="H58" s="9" t="s">
        <v>58</v>
      </c>
      <c r="I58" s="9" t="s">
        <v>40</v>
      </c>
      <c r="J58" s="9" t="s">
        <v>41</v>
      </c>
      <c r="K58" s="9">
        <v>149.66</v>
      </c>
      <c r="L58" s="20">
        <v>42637</v>
      </c>
      <c r="M58" s="20">
        <v>43639</v>
      </c>
      <c r="N58" s="20">
        <v>43639</v>
      </c>
      <c r="O58" s="21"/>
      <c r="P58" s="20">
        <v>43367</v>
      </c>
      <c r="Q58" s="20">
        <v>43639</v>
      </c>
      <c r="R58" s="24">
        <v>280.5</v>
      </c>
      <c r="S58" s="25">
        <v>41979.63</v>
      </c>
      <c r="T58" s="25">
        <v>41979.63</v>
      </c>
      <c r="U58" s="25">
        <v>41979.63</v>
      </c>
      <c r="V58" s="25">
        <v>41979.63</v>
      </c>
      <c r="W58" s="25">
        <v>41979.63</v>
      </c>
      <c r="X58" s="25">
        <v>32184.38</v>
      </c>
      <c r="Y58" s="25"/>
      <c r="Z58" s="25"/>
      <c r="AA58" s="25"/>
      <c r="AB58" s="25"/>
      <c r="AC58" s="25"/>
      <c r="AD58" s="25"/>
      <c r="AE58" s="25">
        <v>41979.63</v>
      </c>
      <c r="AF58" s="25">
        <v>41979.63</v>
      </c>
      <c r="AG58" s="25">
        <v>41979.63</v>
      </c>
      <c r="AH58" s="25">
        <v>41979.63</v>
      </c>
      <c r="AI58" s="25">
        <v>41979.63</v>
      </c>
      <c r="AJ58" s="25">
        <v>32184.38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</row>
    <row r="59" spans="1:45" ht="16.5" hidden="1" x14ac:dyDescent="0.15">
      <c r="A59" s="9">
        <v>57</v>
      </c>
      <c r="B59" s="9" t="s">
        <v>42</v>
      </c>
      <c r="C59" s="17" t="s">
        <v>212</v>
      </c>
      <c r="D59" s="15" t="s">
        <v>213</v>
      </c>
      <c r="E59" s="9" t="s">
        <v>214</v>
      </c>
      <c r="F59" s="9" t="s">
        <v>37</v>
      </c>
      <c r="G59" s="9" t="s">
        <v>87</v>
      </c>
      <c r="H59" s="9" t="s">
        <v>39</v>
      </c>
      <c r="I59" s="9" t="s">
        <v>40</v>
      </c>
      <c r="J59" s="9" t="s">
        <v>47</v>
      </c>
      <c r="K59" s="9">
        <v>63.21</v>
      </c>
      <c r="L59" s="20">
        <v>43085</v>
      </c>
      <c r="M59" s="20">
        <v>43639</v>
      </c>
      <c r="N59" s="20">
        <v>43639</v>
      </c>
      <c r="O59" s="21"/>
      <c r="P59" s="20">
        <v>43450</v>
      </c>
      <c r="Q59" s="20">
        <v>43639</v>
      </c>
      <c r="R59" s="24">
        <v>224.7</v>
      </c>
      <c r="S59" s="25">
        <v>14203.29</v>
      </c>
      <c r="T59" s="25">
        <v>14203.29</v>
      </c>
      <c r="U59" s="25">
        <v>14203.29</v>
      </c>
      <c r="V59" s="25">
        <v>14203.29</v>
      </c>
      <c r="W59" s="25">
        <v>14203.29</v>
      </c>
      <c r="X59" s="25">
        <v>10889.19</v>
      </c>
      <c r="Y59" s="25"/>
      <c r="Z59" s="25"/>
      <c r="AA59" s="25"/>
      <c r="AB59" s="25"/>
      <c r="AC59" s="25"/>
      <c r="AD59" s="25"/>
      <c r="AE59" s="25">
        <v>14203.29</v>
      </c>
      <c r="AF59" s="25">
        <v>14203.29</v>
      </c>
      <c r="AG59" s="25">
        <v>14203.29</v>
      </c>
      <c r="AH59" s="25">
        <v>14203.29</v>
      </c>
      <c r="AI59" s="25">
        <v>14203.29</v>
      </c>
      <c r="AJ59" s="25">
        <v>10889.19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</row>
    <row r="60" spans="1:45" ht="16.5" hidden="1" x14ac:dyDescent="0.15">
      <c r="A60" s="9">
        <v>58</v>
      </c>
      <c r="B60" s="9" t="s">
        <v>42</v>
      </c>
      <c r="C60" s="17" t="s">
        <v>215</v>
      </c>
      <c r="D60" s="15" t="s">
        <v>216</v>
      </c>
      <c r="E60" s="9" t="s">
        <v>217</v>
      </c>
      <c r="F60" s="9" t="s">
        <v>37</v>
      </c>
      <c r="G60" s="9" t="s">
        <v>87</v>
      </c>
      <c r="H60" s="9" t="s">
        <v>39</v>
      </c>
      <c r="I60" s="9" t="s">
        <v>40</v>
      </c>
      <c r="J60" s="9" t="s">
        <v>41</v>
      </c>
      <c r="K60" s="9">
        <v>120.75</v>
      </c>
      <c r="L60" s="20">
        <v>42637</v>
      </c>
      <c r="M60" s="20">
        <v>43639</v>
      </c>
      <c r="N60" s="20">
        <v>43639</v>
      </c>
      <c r="O60" s="21"/>
      <c r="P60" s="20">
        <v>43367</v>
      </c>
      <c r="Q60" s="20">
        <v>43639</v>
      </c>
      <c r="R60" s="24">
        <v>263.33001999999999</v>
      </c>
      <c r="S60" s="25">
        <v>31797.1</v>
      </c>
      <c r="T60" s="25">
        <v>31797.1</v>
      </c>
      <c r="U60" s="25">
        <v>31797.1</v>
      </c>
      <c r="V60" s="25">
        <v>31797.1</v>
      </c>
      <c r="W60" s="25">
        <v>31797.1</v>
      </c>
      <c r="X60" s="25">
        <v>24377.78</v>
      </c>
      <c r="Y60" s="25"/>
      <c r="Z60" s="25"/>
      <c r="AA60" s="25"/>
      <c r="AB60" s="25"/>
      <c r="AC60" s="25"/>
      <c r="AD60" s="25"/>
      <c r="AE60" s="25">
        <v>31797.1</v>
      </c>
      <c r="AF60" s="25">
        <v>31797.1</v>
      </c>
      <c r="AG60" s="25">
        <v>31797.1</v>
      </c>
      <c r="AH60" s="25">
        <v>31797.1</v>
      </c>
      <c r="AI60" s="25">
        <v>31797.1</v>
      </c>
      <c r="AJ60" s="25">
        <v>24377.78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</row>
    <row r="61" spans="1:45" ht="16.5" hidden="1" x14ac:dyDescent="0.15">
      <c r="A61" s="9">
        <v>59</v>
      </c>
      <c r="B61" s="9" t="s">
        <v>42</v>
      </c>
      <c r="C61" s="15" t="s">
        <v>218</v>
      </c>
      <c r="D61" s="15" t="s">
        <v>219</v>
      </c>
      <c r="E61" s="9" t="s">
        <v>220</v>
      </c>
      <c r="F61" s="9" t="s">
        <v>37</v>
      </c>
      <c r="G61" s="9" t="s">
        <v>87</v>
      </c>
      <c r="H61" s="9" t="s">
        <v>39</v>
      </c>
      <c r="I61" s="9" t="s">
        <v>40</v>
      </c>
      <c r="J61" s="9" t="s">
        <v>53</v>
      </c>
      <c r="K61" s="9">
        <v>148.07</v>
      </c>
      <c r="L61" s="20">
        <v>42637</v>
      </c>
      <c r="M61" s="20">
        <v>43639</v>
      </c>
      <c r="N61" s="20">
        <v>43639</v>
      </c>
      <c r="O61" s="21"/>
      <c r="P61" s="20">
        <v>43367</v>
      </c>
      <c r="Q61" s="20">
        <v>43639</v>
      </c>
      <c r="R61" s="24">
        <v>263.32997899999998</v>
      </c>
      <c r="S61" s="25">
        <v>38991.269999999997</v>
      </c>
      <c r="T61" s="25">
        <v>38991.269999999997</v>
      </c>
      <c r="U61" s="25">
        <v>38991.269999999997</v>
      </c>
      <c r="V61" s="25">
        <v>38991.269999999997</v>
      </c>
      <c r="W61" s="25">
        <v>38991.269999999997</v>
      </c>
      <c r="X61" s="25">
        <v>29893.31</v>
      </c>
      <c r="Y61" s="25"/>
      <c r="Z61" s="25"/>
      <c r="AA61" s="25"/>
      <c r="AB61" s="25"/>
      <c r="AC61" s="25"/>
      <c r="AD61" s="25"/>
      <c r="AE61" s="25">
        <v>38991.269999999997</v>
      </c>
      <c r="AF61" s="25">
        <v>38991.269999999997</v>
      </c>
      <c r="AG61" s="25">
        <v>38991.269999999997</v>
      </c>
      <c r="AH61" s="25">
        <v>38991.269999999997</v>
      </c>
      <c r="AI61" s="25">
        <v>38991.269999999997</v>
      </c>
      <c r="AJ61" s="25">
        <v>29893.31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</row>
    <row r="62" spans="1:45" ht="16.5" hidden="1" x14ac:dyDescent="0.15">
      <c r="A62" s="9">
        <v>60</v>
      </c>
      <c r="B62" s="9" t="s">
        <v>42</v>
      </c>
      <c r="C62" s="17" t="s">
        <v>221</v>
      </c>
      <c r="D62" s="15" t="s">
        <v>222</v>
      </c>
      <c r="E62" s="9" t="s">
        <v>223</v>
      </c>
      <c r="F62" s="9" t="s">
        <v>37</v>
      </c>
      <c r="G62" s="9" t="s">
        <v>87</v>
      </c>
      <c r="H62" s="9" t="s">
        <v>58</v>
      </c>
      <c r="I62" s="9" t="s">
        <v>40</v>
      </c>
      <c r="J62" s="9" t="s">
        <v>41</v>
      </c>
      <c r="K62" s="9">
        <v>183.93</v>
      </c>
      <c r="L62" s="20">
        <v>42795</v>
      </c>
      <c r="M62" s="20">
        <v>43639</v>
      </c>
      <c r="N62" s="20">
        <v>43639</v>
      </c>
      <c r="O62" s="21"/>
      <c r="P62" s="20">
        <v>43525</v>
      </c>
      <c r="Q62" s="20">
        <v>43639</v>
      </c>
      <c r="R62" s="24">
        <v>234.7</v>
      </c>
      <c r="S62" s="25">
        <v>43168.37</v>
      </c>
      <c r="T62" s="25">
        <v>43168.37</v>
      </c>
      <c r="U62" s="25">
        <v>43168.37</v>
      </c>
      <c r="V62" s="25">
        <v>43168.37</v>
      </c>
      <c r="W62" s="25">
        <v>43168.37</v>
      </c>
      <c r="X62" s="25">
        <v>33095.75</v>
      </c>
      <c r="Y62" s="25"/>
      <c r="Z62" s="25"/>
      <c r="AA62" s="25"/>
      <c r="AB62" s="25"/>
      <c r="AC62" s="25"/>
      <c r="AD62" s="25"/>
      <c r="AE62" s="25">
        <v>43168.37</v>
      </c>
      <c r="AF62" s="25">
        <v>43168.37</v>
      </c>
      <c r="AG62" s="25">
        <v>43168.37</v>
      </c>
      <c r="AH62" s="25">
        <v>43168.37</v>
      </c>
      <c r="AI62" s="25">
        <v>43168.37</v>
      </c>
      <c r="AJ62" s="25">
        <v>33095.75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</row>
    <row r="63" spans="1:45" ht="16.5" hidden="1" x14ac:dyDescent="0.15">
      <c r="A63" s="9">
        <v>61</v>
      </c>
      <c r="B63" s="9" t="s">
        <v>42</v>
      </c>
      <c r="C63" s="15" t="s">
        <v>224</v>
      </c>
      <c r="D63" s="15" t="s">
        <v>225</v>
      </c>
      <c r="E63" s="9" t="s">
        <v>226</v>
      </c>
      <c r="F63" s="9" t="s">
        <v>37</v>
      </c>
      <c r="G63" s="9" t="s">
        <v>87</v>
      </c>
      <c r="H63" s="9" t="s">
        <v>58</v>
      </c>
      <c r="I63" s="9" t="s">
        <v>40</v>
      </c>
      <c r="J63" s="9" t="s">
        <v>53</v>
      </c>
      <c r="K63" s="9">
        <v>130.71</v>
      </c>
      <c r="L63" s="20">
        <v>42637</v>
      </c>
      <c r="M63" s="20">
        <v>43639</v>
      </c>
      <c r="N63" s="20">
        <v>43639</v>
      </c>
      <c r="O63" s="21"/>
      <c r="P63" s="20">
        <v>43367</v>
      </c>
      <c r="Q63" s="20">
        <v>43639</v>
      </c>
      <c r="R63" s="24">
        <v>291.94950599999999</v>
      </c>
      <c r="S63" s="25">
        <v>38160.720000000001</v>
      </c>
      <c r="T63" s="25">
        <v>38160.720000000001</v>
      </c>
      <c r="U63" s="25">
        <v>38160.720000000001</v>
      </c>
      <c r="V63" s="25">
        <v>38160.720000000001</v>
      </c>
      <c r="W63" s="25">
        <v>38160.720000000001</v>
      </c>
      <c r="X63" s="25">
        <v>29256.55</v>
      </c>
      <c r="Y63" s="25"/>
      <c r="Z63" s="25"/>
      <c r="AA63" s="25"/>
      <c r="AB63" s="25"/>
      <c r="AC63" s="25"/>
      <c r="AD63" s="25"/>
      <c r="AE63" s="25">
        <v>38160.720000000001</v>
      </c>
      <c r="AF63" s="25">
        <v>38160.720000000001</v>
      </c>
      <c r="AG63" s="25">
        <v>38160.720000000001</v>
      </c>
      <c r="AH63" s="25">
        <v>38160.720000000001</v>
      </c>
      <c r="AI63" s="25">
        <v>38160.720000000001</v>
      </c>
      <c r="AJ63" s="25">
        <v>29256.55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</row>
    <row r="64" spans="1:45" ht="16.5" hidden="1" x14ac:dyDescent="0.15">
      <c r="A64" s="9">
        <v>62</v>
      </c>
      <c r="B64" s="9" t="s">
        <v>42</v>
      </c>
      <c r="C64" s="15" t="s">
        <v>227</v>
      </c>
      <c r="D64" s="15" t="s">
        <v>228</v>
      </c>
      <c r="E64" s="9" t="s">
        <v>229</v>
      </c>
      <c r="F64" s="9" t="s">
        <v>37</v>
      </c>
      <c r="G64" s="9" t="s">
        <v>87</v>
      </c>
      <c r="H64" s="9" t="s">
        <v>58</v>
      </c>
      <c r="I64" s="9" t="s">
        <v>40</v>
      </c>
      <c r="J64" s="9" t="s">
        <v>53</v>
      </c>
      <c r="K64" s="9">
        <v>124.41</v>
      </c>
      <c r="L64" s="20">
        <v>42637</v>
      </c>
      <c r="M64" s="20">
        <v>43639</v>
      </c>
      <c r="N64" s="20">
        <v>43639</v>
      </c>
      <c r="O64" s="21"/>
      <c r="P64" s="20">
        <v>43367</v>
      </c>
      <c r="Q64" s="20">
        <v>43639</v>
      </c>
      <c r="R64" s="24">
        <v>274.78000100000003</v>
      </c>
      <c r="S64" s="25">
        <v>34185.379999999997</v>
      </c>
      <c r="T64" s="25">
        <v>34185.379999999997</v>
      </c>
      <c r="U64" s="25">
        <v>34185.379999999997</v>
      </c>
      <c r="V64" s="25">
        <v>34185.379999999997</v>
      </c>
      <c r="W64" s="25">
        <v>34185.379999999997</v>
      </c>
      <c r="X64" s="25">
        <v>26208.79</v>
      </c>
      <c r="Y64" s="25"/>
      <c r="Z64" s="25"/>
      <c r="AA64" s="25"/>
      <c r="AB64" s="25"/>
      <c r="AC64" s="25"/>
      <c r="AD64" s="25"/>
      <c r="AE64" s="25">
        <v>34185.379999999997</v>
      </c>
      <c r="AF64" s="25">
        <v>34185.379999999997</v>
      </c>
      <c r="AG64" s="25">
        <v>34185.379999999997</v>
      </c>
      <c r="AH64" s="25">
        <v>34185.379999999997</v>
      </c>
      <c r="AI64" s="25">
        <v>34185.379999999997</v>
      </c>
      <c r="AJ64" s="25">
        <v>26208.79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</row>
    <row r="65" spans="1:45" ht="16.5" hidden="1" x14ac:dyDescent="0.15">
      <c r="A65" s="9">
        <v>63</v>
      </c>
      <c r="B65" s="9" t="s">
        <v>42</v>
      </c>
      <c r="C65" s="17" t="s">
        <v>230</v>
      </c>
      <c r="D65" s="15" t="s">
        <v>231</v>
      </c>
      <c r="E65" s="9" t="s">
        <v>232</v>
      </c>
      <c r="F65" s="9" t="s">
        <v>37</v>
      </c>
      <c r="G65" s="9" t="s">
        <v>87</v>
      </c>
      <c r="H65" s="9" t="s">
        <v>46</v>
      </c>
      <c r="I65" s="9" t="s">
        <v>40</v>
      </c>
      <c r="J65" s="9" t="s">
        <v>47</v>
      </c>
      <c r="K65" s="9">
        <v>56.55</v>
      </c>
      <c r="L65" s="20">
        <v>42931</v>
      </c>
      <c r="M65" s="20">
        <v>43639</v>
      </c>
      <c r="N65" s="20">
        <v>43639</v>
      </c>
      <c r="O65" s="21"/>
      <c r="P65" s="20">
        <v>43296</v>
      </c>
      <c r="Q65" s="20">
        <v>43639</v>
      </c>
      <c r="R65" s="24">
        <v>273</v>
      </c>
      <c r="S65" s="25">
        <v>15438.15</v>
      </c>
      <c r="T65" s="25">
        <v>15438.15</v>
      </c>
      <c r="U65" s="25">
        <v>15438.15</v>
      </c>
      <c r="V65" s="25">
        <v>15438.15</v>
      </c>
      <c r="W65" s="25">
        <v>15438.15</v>
      </c>
      <c r="X65" s="25">
        <v>11835.92</v>
      </c>
      <c r="Y65" s="25"/>
      <c r="Z65" s="25"/>
      <c r="AA65" s="25"/>
      <c r="AB65" s="25"/>
      <c r="AC65" s="25"/>
      <c r="AD65" s="25"/>
      <c r="AE65" s="25">
        <v>15438.15</v>
      </c>
      <c r="AF65" s="25">
        <v>15438.15</v>
      </c>
      <c r="AG65" s="25">
        <v>15438.15</v>
      </c>
      <c r="AH65" s="25">
        <v>15438.15</v>
      </c>
      <c r="AI65" s="25">
        <v>15438.15</v>
      </c>
      <c r="AJ65" s="25">
        <v>11835.92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</row>
    <row r="66" spans="1:45" ht="16.5" hidden="1" x14ac:dyDescent="0.15">
      <c r="A66" s="9">
        <v>64</v>
      </c>
      <c r="B66" s="9" t="s">
        <v>42</v>
      </c>
      <c r="C66" s="17" t="s">
        <v>233</v>
      </c>
      <c r="D66" s="15" t="s">
        <v>234</v>
      </c>
      <c r="E66" s="9" t="s">
        <v>235</v>
      </c>
      <c r="F66" s="9" t="s">
        <v>37</v>
      </c>
      <c r="G66" s="9" t="s">
        <v>87</v>
      </c>
      <c r="H66" s="9" t="s">
        <v>58</v>
      </c>
      <c r="I66" s="9" t="s">
        <v>40</v>
      </c>
      <c r="J66" s="9" t="s">
        <v>53</v>
      </c>
      <c r="K66" s="9">
        <v>127.18</v>
      </c>
      <c r="L66" s="20">
        <v>42637</v>
      </c>
      <c r="M66" s="20">
        <v>43639</v>
      </c>
      <c r="N66" s="20">
        <v>43639</v>
      </c>
      <c r="O66" s="21"/>
      <c r="P66" s="20">
        <v>43367</v>
      </c>
      <c r="Q66" s="20">
        <v>43639</v>
      </c>
      <c r="R66" s="24">
        <v>297.67</v>
      </c>
      <c r="S66" s="25">
        <v>37857.67</v>
      </c>
      <c r="T66" s="25">
        <v>37857.67</v>
      </c>
      <c r="U66" s="25">
        <v>37857.67</v>
      </c>
      <c r="V66" s="25">
        <v>37857.67</v>
      </c>
      <c r="W66" s="25">
        <v>37857.67</v>
      </c>
      <c r="X66" s="25">
        <v>29024.21</v>
      </c>
      <c r="Y66" s="25"/>
      <c r="Z66" s="25"/>
      <c r="AA66" s="25"/>
      <c r="AB66" s="25"/>
      <c r="AC66" s="25"/>
      <c r="AD66" s="25"/>
      <c r="AE66" s="25">
        <v>37857.67</v>
      </c>
      <c r="AF66" s="25">
        <v>37857.67</v>
      </c>
      <c r="AG66" s="25">
        <v>37857.67</v>
      </c>
      <c r="AH66" s="25">
        <v>37857.67</v>
      </c>
      <c r="AI66" s="25">
        <v>37857.67</v>
      </c>
      <c r="AJ66" s="25">
        <v>29024.21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</row>
    <row r="67" spans="1:45" ht="16.5" hidden="1" x14ac:dyDescent="0.15">
      <c r="A67" s="9">
        <v>65</v>
      </c>
      <c r="B67" s="9" t="s">
        <v>42</v>
      </c>
      <c r="C67" s="15" t="s">
        <v>236</v>
      </c>
      <c r="D67" s="15" t="s">
        <v>237</v>
      </c>
      <c r="E67" s="9" t="s">
        <v>238</v>
      </c>
      <c r="F67" s="9" t="s">
        <v>37</v>
      </c>
      <c r="G67" s="9" t="s">
        <v>87</v>
      </c>
      <c r="H67" s="9" t="s">
        <v>39</v>
      </c>
      <c r="I67" s="9" t="s">
        <v>40</v>
      </c>
      <c r="J67" s="9" t="s">
        <v>53</v>
      </c>
      <c r="K67" s="9">
        <v>188.11</v>
      </c>
      <c r="L67" s="20">
        <v>42637</v>
      </c>
      <c r="M67" s="20">
        <v>43639</v>
      </c>
      <c r="N67" s="20">
        <v>43639</v>
      </c>
      <c r="O67" s="21"/>
      <c r="P67" s="20">
        <v>43367</v>
      </c>
      <c r="Q67" s="20">
        <v>43639</v>
      </c>
      <c r="R67" s="24">
        <v>246.15001799999999</v>
      </c>
      <c r="S67" s="25">
        <v>46303.28</v>
      </c>
      <c r="T67" s="25">
        <v>46303.28</v>
      </c>
      <c r="U67" s="25">
        <v>46303.28</v>
      </c>
      <c r="V67" s="25">
        <v>46303.28</v>
      </c>
      <c r="W67" s="25">
        <v>46303.28</v>
      </c>
      <c r="X67" s="25">
        <v>35499.18</v>
      </c>
      <c r="Y67" s="25"/>
      <c r="Z67" s="25"/>
      <c r="AA67" s="25"/>
      <c r="AB67" s="25"/>
      <c r="AC67" s="25"/>
      <c r="AD67" s="25"/>
      <c r="AE67" s="25">
        <v>46303.28</v>
      </c>
      <c r="AF67" s="25">
        <v>46303.28</v>
      </c>
      <c r="AG67" s="25">
        <v>46303.28</v>
      </c>
      <c r="AH67" s="25">
        <v>46303.28</v>
      </c>
      <c r="AI67" s="25">
        <v>46303.28</v>
      </c>
      <c r="AJ67" s="25">
        <v>35499.18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</row>
    <row r="68" spans="1:45" ht="16.5" hidden="1" x14ac:dyDescent="0.15">
      <c r="A68" s="9">
        <v>66</v>
      </c>
      <c r="B68" s="9" t="s">
        <v>42</v>
      </c>
      <c r="C68" s="15" t="s">
        <v>239</v>
      </c>
      <c r="D68" s="15" t="s">
        <v>240</v>
      </c>
      <c r="E68" s="9" t="s">
        <v>241</v>
      </c>
      <c r="F68" s="9" t="s">
        <v>37</v>
      </c>
      <c r="G68" s="9" t="s">
        <v>87</v>
      </c>
      <c r="H68" s="9" t="s">
        <v>39</v>
      </c>
      <c r="I68" s="9" t="s">
        <v>102</v>
      </c>
      <c r="J68" s="9" t="s">
        <v>53</v>
      </c>
      <c r="K68" s="9">
        <v>227.24</v>
      </c>
      <c r="L68" s="20">
        <v>42637</v>
      </c>
      <c r="M68" s="20">
        <v>43639</v>
      </c>
      <c r="N68" s="20">
        <v>43639</v>
      </c>
      <c r="O68" s="21"/>
      <c r="P68" s="20">
        <v>43367</v>
      </c>
      <c r="Q68" s="20">
        <v>43639</v>
      </c>
      <c r="R68" s="24">
        <v>246.15001699999999</v>
      </c>
      <c r="S68" s="25">
        <v>55935.13</v>
      </c>
      <c r="T68" s="25">
        <v>55935.13</v>
      </c>
      <c r="U68" s="25">
        <v>55935.13</v>
      </c>
      <c r="V68" s="25">
        <v>55935.13</v>
      </c>
      <c r="W68" s="25">
        <v>55935.13</v>
      </c>
      <c r="X68" s="25">
        <v>42883.6</v>
      </c>
      <c r="Y68" s="25"/>
      <c r="Z68" s="25"/>
      <c r="AA68" s="25"/>
      <c r="AB68" s="25"/>
      <c r="AC68" s="25"/>
      <c r="AD68" s="25"/>
      <c r="AE68" s="25">
        <v>55935.13</v>
      </c>
      <c r="AF68" s="25">
        <v>55935.13</v>
      </c>
      <c r="AG68" s="25">
        <v>55935.13</v>
      </c>
      <c r="AH68" s="25">
        <v>55935.13</v>
      </c>
      <c r="AI68" s="25">
        <v>55935.13</v>
      </c>
      <c r="AJ68" s="25">
        <v>42883.6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</row>
    <row r="69" spans="1:45" ht="16.5" x14ac:dyDescent="0.15">
      <c r="A69" s="9">
        <v>67</v>
      </c>
      <c r="B69" s="9" t="s">
        <v>42</v>
      </c>
      <c r="C69" s="15" t="s">
        <v>157</v>
      </c>
      <c r="D69" s="15" t="s">
        <v>242</v>
      </c>
      <c r="E69" s="9">
        <v>3057</v>
      </c>
      <c r="F69" s="9" t="s">
        <v>37</v>
      </c>
      <c r="G69" s="9" t="s">
        <v>87</v>
      </c>
      <c r="H69" s="9" t="s">
        <v>46</v>
      </c>
      <c r="I69" s="9" t="s">
        <v>102</v>
      </c>
      <c r="J69" s="9" t="s">
        <v>64</v>
      </c>
      <c r="K69" s="9">
        <v>177.01</v>
      </c>
      <c r="L69" s="20">
        <v>42637</v>
      </c>
      <c r="M69" s="20">
        <v>43639</v>
      </c>
      <c r="N69" s="20">
        <v>43639</v>
      </c>
      <c r="O69" s="21"/>
      <c r="P69" s="20">
        <v>43367</v>
      </c>
      <c r="Q69" s="20">
        <v>43639</v>
      </c>
      <c r="R69" s="24">
        <v>214.987514</v>
      </c>
      <c r="S69" s="25">
        <v>38054.94</v>
      </c>
      <c r="T69" s="25">
        <v>38054.94</v>
      </c>
      <c r="U69" s="25">
        <v>38054.94</v>
      </c>
      <c r="V69" s="25">
        <v>38054.94</v>
      </c>
      <c r="W69" s="25">
        <v>38054.94</v>
      </c>
      <c r="X69" s="25">
        <v>29175.45</v>
      </c>
      <c r="Y69" s="25"/>
      <c r="Z69" s="25"/>
      <c r="AA69" s="25"/>
      <c r="AB69" s="25"/>
      <c r="AC69" s="25"/>
      <c r="AD69" s="25"/>
      <c r="AE69" s="25">
        <v>38054.94</v>
      </c>
      <c r="AF69" s="25">
        <v>38054.94</v>
      </c>
      <c r="AG69" s="25">
        <v>38054.94</v>
      </c>
      <c r="AH69" s="25">
        <v>38054.94</v>
      </c>
      <c r="AI69" s="25">
        <v>38054.94</v>
      </c>
      <c r="AJ69" s="25">
        <v>29175.45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R69">
        <f>AH69*12</f>
        <v>456659.28</v>
      </c>
      <c r="AS69" s="47">
        <f>AR69/365/K69</f>
        <v>7.0680826793316385</v>
      </c>
    </row>
    <row r="70" spans="1:45" ht="16.5" hidden="1" x14ac:dyDescent="0.15">
      <c r="A70" s="9">
        <v>68</v>
      </c>
      <c r="B70" s="9" t="s">
        <v>42</v>
      </c>
      <c r="C70" s="15" t="s">
        <v>243</v>
      </c>
      <c r="D70" s="15" t="s">
        <v>244</v>
      </c>
      <c r="E70" s="9" t="s">
        <v>245</v>
      </c>
      <c r="F70" s="9" t="s">
        <v>37</v>
      </c>
      <c r="G70" s="9" t="s">
        <v>87</v>
      </c>
      <c r="H70" s="9" t="s">
        <v>39</v>
      </c>
      <c r="I70" s="9" t="s">
        <v>40</v>
      </c>
      <c r="J70" s="9" t="s">
        <v>53</v>
      </c>
      <c r="K70" s="9">
        <v>377.46</v>
      </c>
      <c r="L70" s="20">
        <v>42637</v>
      </c>
      <c r="M70" s="20">
        <v>43639</v>
      </c>
      <c r="N70" s="20">
        <v>43639</v>
      </c>
      <c r="O70" s="21"/>
      <c r="P70" s="20">
        <v>43367</v>
      </c>
      <c r="Q70" s="20">
        <v>43639</v>
      </c>
      <c r="R70" s="24">
        <v>228.979997</v>
      </c>
      <c r="S70" s="25">
        <v>86430.79</v>
      </c>
      <c r="T70" s="25">
        <v>86430.79</v>
      </c>
      <c r="U70" s="25">
        <v>86430.79</v>
      </c>
      <c r="V70" s="25">
        <v>86430.79</v>
      </c>
      <c r="W70" s="25">
        <v>86430.79</v>
      </c>
      <c r="X70" s="25">
        <v>66263.61</v>
      </c>
      <c r="Y70" s="25"/>
      <c r="Z70" s="25"/>
      <c r="AA70" s="25"/>
      <c r="AB70" s="25"/>
      <c r="AC70" s="25"/>
      <c r="AD70" s="25"/>
      <c r="AE70" s="25">
        <v>86430.79</v>
      </c>
      <c r="AF70" s="25">
        <v>86430.79</v>
      </c>
      <c r="AG70" s="25">
        <v>86430.79</v>
      </c>
      <c r="AH70" s="25">
        <v>86430.79</v>
      </c>
      <c r="AI70" s="25">
        <v>86430.79</v>
      </c>
      <c r="AJ70" s="25">
        <v>66263.61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</row>
    <row r="71" spans="1:45" ht="16.5" x14ac:dyDescent="0.15">
      <c r="A71" s="9">
        <v>69</v>
      </c>
      <c r="B71" s="9" t="s">
        <v>34</v>
      </c>
      <c r="C71" s="17" t="s">
        <v>246</v>
      </c>
      <c r="D71" s="15" t="s">
        <v>247</v>
      </c>
      <c r="E71" s="9" t="s">
        <v>248</v>
      </c>
      <c r="F71" s="9" t="s">
        <v>37</v>
      </c>
      <c r="G71" s="9" t="s">
        <v>87</v>
      </c>
      <c r="H71" s="9" t="s">
        <v>46</v>
      </c>
      <c r="I71" s="9" t="s">
        <v>102</v>
      </c>
      <c r="J71" s="9" t="s">
        <v>64</v>
      </c>
      <c r="K71" s="9">
        <v>155.96</v>
      </c>
      <c r="L71" s="20">
        <v>42826</v>
      </c>
      <c r="M71" s="20">
        <v>43890</v>
      </c>
      <c r="N71" s="20">
        <v>43890</v>
      </c>
      <c r="O71" s="21"/>
      <c r="P71" s="20">
        <v>43556</v>
      </c>
      <c r="Q71" s="20">
        <v>43890</v>
      </c>
      <c r="R71" s="24">
        <v>220.5</v>
      </c>
      <c r="S71" s="25">
        <v>32751.599999999999</v>
      </c>
      <c r="T71" s="25">
        <v>32751.599999999999</v>
      </c>
      <c r="U71" s="25">
        <v>32751.599999999999</v>
      </c>
      <c r="V71" s="25">
        <v>34389.18</v>
      </c>
      <c r="W71" s="25">
        <v>34389.18</v>
      </c>
      <c r="X71" s="25">
        <v>34389.18</v>
      </c>
      <c r="Y71" s="25">
        <v>34389.18</v>
      </c>
      <c r="Z71" s="25">
        <v>34389.18</v>
      </c>
      <c r="AA71" s="25">
        <v>34389.18</v>
      </c>
      <c r="AB71" s="25">
        <v>34389.18</v>
      </c>
      <c r="AC71" s="25">
        <v>34389.18</v>
      </c>
      <c r="AD71" s="25">
        <v>34389.18</v>
      </c>
      <c r="AE71" s="25">
        <v>32751.599999999999</v>
      </c>
      <c r="AF71" s="25">
        <v>32751.599999999999</v>
      </c>
      <c r="AG71" s="25">
        <v>32751.599999999999</v>
      </c>
      <c r="AH71" s="25">
        <v>34389.18</v>
      </c>
      <c r="AI71" s="25">
        <v>34389.18</v>
      </c>
      <c r="AJ71" s="25">
        <v>34389.18</v>
      </c>
      <c r="AK71" s="25">
        <v>34389.18</v>
      </c>
      <c r="AL71" s="25">
        <v>34389.18</v>
      </c>
      <c r="AM71" s="25">
        <v>34389.18</v>
      </c>
      <c r="AN71" s="25">
        <v>34389.18</v>
      </c>
      <c r="AO71" s="25">
        <v>34389.18</v>
      </c>
      <c r="AP71" s="25">
        <v>34389.18</v>
      </c>
      <c r="AR71">
        <f>AH71*12</f>
        <v>412670.16000000003</v>
      </c>
      <c r="AS71" s="47">
        <f>AR71/365/K71</f>
        <v>7.24931506849315</v>
      </c>
    </row>
    <row r="72" spans="1:45" ht="16.5" hidden="1" x14ac:dyDescent="0.15">
      <c r="A72" s="9">
        <v>70</v>
      </c>
      <c r="B72" s="9" t="s">
        <v>34</v>
      </c>
      <c r="C72" s="17" t="s">
        <v>249</v>
      </c>
      <c r="D72" s="17" t="s">
        <v>250</v>
      </c>
      <c r="E72" s="9" t="s">
        <v>251</v>
      </c>
      <c r="F72" s="9" t="s">
        <v>37</v>
      </c>
      <c r="G72" s="9" t="s">
        <v>87</v>
      </c>
      <c r="H72" s="9" t="s">
        <v>39</v>
      </c>
      <c r="I72" s="9" t="s">
        <v>40</v>
      </c>
      <c r="J72" s="9" t="s">
        <v>41</v>
      </c>
      <c r="K72" s="9">
        <v>156.06</v>
      </c>
      <c r="L72" s="20">
        <v>42917</v>
      </c>
      <c r="M72" s="20">
        <v>44012</v>
      </c>
      <c r="N72" s="20">
        <v>44012</v>
      </c>
      <c r="O72" s="21"/>
      <c r="P72" s="20">
        <v>43282</v>
      </c>
      <c r="Q72" s="20">
        <v>43646</v>
      </c>
      <c r="R72" s="24">
        <v>224.69998699999999</v>
      </c>
      <c r="S72" s="25">
        <v>35066.68</v>
      </c>
      <c r="T72" s="25">
        <v>35066.68</v>
      </c>
      <c r="U72" s="25">
        <v>35066.68</v>
      </c>
      <c r="V72" s="25">
        <v>35066.68</v>
      </c>
      <c r="W72" s="25">
        <v>35066.68</v>
      </c>
      <c r="X72" s="25">
        <v>35066.68</v>
      </c>
      <c r="Y72" s="25">
        <v>37521.505799999999</v>
      </c>
      <c r="Z72" s="25">
        <v>37521.505799999999</v>
      </c>
      <c r="AA72" s="25">
        <v>37521.505799999999</v>
      </c>
      <c r="AB72" s="25">
        <v>37521.505799999999</v>
      </c>
      <c r="AC72" s="25">
        <v>37521.505799999999</v>
      </c>
      <c r="AD72" s="25">
        <v>37521.505799999999</v>
      </c>
      <c r="AE72" s="25">
        <v>35066.68</v>
      </c>
      <c r="AF72" s="25">
        <v>35066.68</v>
      </c>
      <c r="AG72" s="25">
        <v>35066.68</v>
      </c>
      <c r="AH72" s="25">
        <v>35066.68</v>
      </c>
      <c r="AI72" s="25">
        <v>35066.68</v>
      </c>
      <c r="AJ72" s="25">
        <v>35066.68</v>
      </c>
      <c r="AK72" s="25">
        <v>37521.505799999999</v>
      </c>
      <c r="AL72" s="25">
        <v>37521.505799999999</v>
      </c>
      <c r="AM72" s="25">
        <v>37521.505799999999</v>
      </c>
      <c r="AN72" s="25">
        <v>37521.505799999999</v>
      </c>
      <c r="AO72" s="25">
        <v>37521.505799999999</v>
      </c>
      <c r="AP72" s="25">
        <v>37521.505799999999</v>
      </c>
    </row>
    <row r="73" spans="1:45" ht="16.5" hidden="1" x14ac:dyDescent="0.15">
      <c r="A73" s="9">
        <v>71</v>
      </c>
      <c r="B73" s="9" t="s">
        <v>42</v>
      </c>
      <c r="C73" s="15" t="s">
        <v>252</v>
      </c>
      <c r="D73" s="15" t="s">
        <v>253</v>
      </c>
      <c r="E73" s="9" t="s">
        <v>254</v>
      </c>
      <c r="F73" s="9" t="s">
        <v>37</v>
      </c>
      <c r="G73" s="9" t="s">
        <v>87</v>
      </c>
      <c r="H73" s="9" t="s">
        <v>58</v>
      </c>
      <c r="I73" s="9" t="s">
        <v>40</v>
      </c>
      <c r="J73" s="9" t="s">
        <v>41</v>
      </c>
      <c r="K73" s="9">
        <v>183.95</v>
      </c>
      <c r="L73" s="20">
        <v>42637</v>
      </c>
      <c r="M73" s="20">
        <v>43639</v>
      </c>
      <c r="N73" s="20">
        <v>43639</v>
      </c>
      <c r="O73" s="21"/>
      <c r="P73" s="20">
        <v>43367</v>
      </c>
      <c r="Q73" s="20">
        <v>43639</v>
      </c>
      <c r="R73" s="24">
        <v>240.43000799999999</v>
      </c>
      <c r="S73" s="25">
        <v>44227.1</v>
      </c>
      <c r="T73" s="25">
        <v>44227.1</v>
      </c>
      <c r="U73" s="25">
        <v>44227.1</v>
      </c>
      <c r="V73" s="25">
        <v>44227.1</v>
      </c>
      <c r="W73" s="25">
        <v>44227.1</v>
      </c>
      <c r="X73" s="25">
        <v>33907.440000000002</v>
      </c>
      <c r="Y73" s="25"/>
      <c r="Z73" s="25"/>
      <c r="AA73" s="25"/>
      <c r="AB73" s="25"/>
      <c r="AC73" s="25"/>
      <c r="AD73" s="25"/>
      <c r="AE73" s="25">
        <v>44227.1</v>
      </c>
      <c r="AF73" s="25">
        <v>44227.1</v>
      </c>
      <c r="AG73" s="25">
        <v>44227.1</v>
      </c>
      <c r="AH73" s="25">
        <v>44227.1</v>
      </c>
      <c r="AI73" s="25">
        <v>44227.1</v>
      </c>
      <c r="AJ73" s="25">
        <v>33907.440000000002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</row>
    <row r="74" spans="1:45" ht="16.5" hidden="1" x14ac:dyDescent="0.15">
      <c r="A74" s="9">
        <v>72</v>
      </c>
      <c r="B74" s="9" t="s">
        <v>42</v>
      </c>
      <c r="C74" s="15" t="s">
        <v>255</v>
      </c>
      <c r="D74" s="15" t="s">
        <v>256</v>
      </c>
      <c r="E74" s="9" t="s">
        <v>257</v>
      </c>
      <c r="F74" s="9" t="s">
        <v>37</v>
      </c>
      <c r="G74" s="9" t="s">
        <v>87</v>
      </c>
      <c r="H74" s="9" t="s">
        <v>39</v>
      </c>
      <c r="I74" s="9" t="s">
        <v>40</v>
      </c>
      <c r="J74" s="9" t="s">
        <v>53</v>
      </c>
      <c r="K74" s="9">
        <v>150.94</v>
      </c>
      <c r="L74" s="20">
        <v>42637</v>
      </c>
      <c r="M74" s="20">
        <v>43639</v>
      </c>
      <c r="N74" s="20">
        <v>43639</v>
      </c>
      <c r="O74" s="21"/>
      <c r="P74" s="20">
        <v>43367</v>
      </c>
      <c r="Q74" s="20">
        <v>43639</v>
      </c>
      <c r="R74" s="24">
        <v>269.05001900000002</v>
      </c>
      <c r="S74" s="25">
        <v>40610.410000000003</v>
      </c>
      <c r="T74" s="25">
        <v>40610.410000000003</v>
      </c>
      <c r="U74" s="25">
        <v>40610.410000000003</v>
      </c>
      <c r="V74" s="25">
        <v>40610.410000000003</v>
      </c>
      <c r="W74" s="25">
        <v>40610.410000000003</v>
      </c>
      <c r="X74" s="25">
        <v>31134.65</v>
      </c>
      <c r="Y74" s="25"/>
      <c r="Z74" s="25"/>
      <c r="AA74" s="25"/>
      <c r="AB74" s="25"/>
      <c r="AC74" s="25"/>
      <c r="AD74" s="25"/>
      <c r="AE74" s="25">
        <v>40610.410000000003</v>
      </c>
      <c r="AF74" s="25">
        <v>40610.410000000003</v>
      </c>
      <c r="AG74" s="25">
        <v>40610.410000000003</v>
      </c>
      <c r="AH74" s="25">
        <v>40610.410000000003</v>
      </c>
      <c r="AI74" s="25">
        <v>40610.410000000003</v>
      </c>
      <c r="AJ74" s="25">
        <v>31134.65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</row>
    <row r="75" spans="1:45" ht="16.5" hidden="1" x14ac:dyDescent="0.15">
      <c r="A75" s="9">
        <v>73</v>
      </c>
      <c r="B75" s="9" t="s">
        <v>42</v>
      </c>
      <c r="C75" s="15" t="s">
        <v>258</v>
      </c>
      <c r="D75" s="15" t="s">
        <v>259</v>
      </c>
      <c r="E75" s="9" t="s">
        <v>260</v>
      </c>
      <c r="F75" s="9" t="s">
        <v>37</v>
      </c>
      <c r="G75" s="9" t="s">
        <v>87</v>
      </c>
      <c r="H75" s="9" t="s">
        <v>39</v>
      </c>
      <c r="I75" s="9" t="s">
        <v>40</v>
      </c>
      <c r="J75" s="9" t="s">
        <v>41</v>
      </c>
      <c r="K75" s="9">
        <v>194.46</v>
      </c>
      <c r="L75" s="20">
        <v>42637</v>
      </c>
      <c r="M75" s="20">
        <v>43639</v>
      </c>
      <c r="N75" s="20">
        <v>43639</v>
      </c>
      <c r="O75" s="21"/>
      <c r="P75" s="20">
        <v>43367</v>
      </c>
      <c r="Q75" s="20">
        <v>43639</v>
      </c>
      <c r="R75" s="24">
        <v>217.52997999999999</v>
      </c>
      <c r="S75" s="25">
        <v>42300.88</v>
      </c>
      <c r="T75" s="25">
        <v>42300.88</v>
      </c>
      <c r="U75" s="25">
        <v>42300.88</v>
      </c>
      <c r="V75" s="25">
        <v>42300.88</v>
      </c>
      <c r="W75" s="25">
        <v>42300.88</v>
      </c>
      <c r="X75" s="25">
        <v>32430.67</v>
      </c>
      <c r="Y75" s="25"/>
      <c r="Z75" s="25"/>
      <c r="AA75" s="25"/>
      <c r="AB75" s="25"/>
      <c r="AC75" s="25"/>
      <c r="AD75" s="25"/>
      <c r="AE75" s="25">
        <v>42300.88</v>
      </c>
      <c r="AF75" s="25">
        <v>42300.88</v>
      </c>
      <c r="AG75" s="25">
        <v>42300.88</v>
      </c>
      <c r="AH75" s="25">
        <v>42300.88</v>
      </c>
      <c r="AI75" s="25">
        <v>42300.88</v>
      </c>
      <c r="AJ75" s="25">
        <v>32430.67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</row>
    <row r="76" spans="1:45" ht="16.5" hidden="1" x14ac:dyDescent="0.15">
      <c r="A76" s="9">
        <v>74</v>
      </c>
      <c r="B76" s="16" t="s">
        <v>42</v>
      </c>
      <c r="C76" s="15" t="s">
        <v>261</v>
      </c>
      <c r="D76" s="15" t="s">
        <v>262</v>
      </c>
      <c r="E76" s="9" t="s">
        <v>263</v>
      </c>
      <c r="F76" s="9" t="s">
        <v>37</v>
      </c>
      <c r="G76" s="9" t="s">
        <v>87</v>
      </c>
      <c r="H76" s="9" t="s">
        <v>39</v>
      </c>
      <c r="I76" s="9" t="s">
        <v>102</v>
      </c>
      <c r="J76" s="9" t="s">
        <v>53</v>
      </c>
      <c r="K76" s="9">
        <v>217.48</v>
      </c>
      <c r="L76" s="20">
        <v>42637</v>
      </c>
      <c r="M76" s="20">
        <v>43639</v>
      </c>
      <c r="N76" s="20">
        <v>43585</v>
      </c>
      <c r="O76" s="21"/>
      <c r="P76" s="20">
        <v>43367</v>
      </c>
      <c r="Q76" s="20">
        <v>43639</v>
      </c>
      <c r="R76" s="24">
        <v>217.529979</v>
      </c>
      <c r="S76" s="25">
        <v>47308.42</v>
      </c>
      <c r="T76" s="25">
        <v>47308.42</v>
      </c>
      <c r="U76" s="25">
        <v>47308.42</v>
      </c>
      <c r="V76" s="25">
        <v>47308.42</v>
      </c>
      <c r="W76" s="25"/>
      <c r="X76" s="25"/>
      <c r="Y76" s="25"/>
      <c r="Z76" s="25"/>
      <c r="AA76" s="25"/>
      <c r="AB76" s="25"/>
      <c r="AC76" s="25"/>
      <c r="AD76" s="25"/>
      <c r="AE76" s="25">
        <v>47308.42</v>
      </c>
      <c r="AF76" s="25">
        <v>47308.42</v>
      </c>
      <c r="AG76" s="25">
        <v>47308.42</v>
      </c>
      <c r="AH76" s="25">
        <v>47308.42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</row>
    <row r="77" spans="1:45" ht="16.5" hidden="1" x14ac:dyDescent="0.15">
      <c r="A77" s="9">
        <v>75</v>
      </c>
      <c r="B77" s="9" t="s">
        <v>34</v>
      </c>
      <c r="C77" s="15" t="s">
        <v>72</v>
      </c>
      <c r="D77" s="15" t="s">
        <v>264</v>
      </c>
      <c r="E77" s="9" t="s">
        <v>265</v>
      </c>
      <c r="F77" s="9" t="s">
        <v>37</v>
      </c>
      <c r="G77" s="9" t="s">
        <v>87</v>
      </c>
      <c r="H77" s="9" t="s">
        <v>58</v>
      </c>
      <c r="I77" s="9" t="s">
        <v>40</v>
      </c>
      <c r="J77" s="9" t="s">
        <v>53</v>
      </c>
      <c r="K77" s="9">
        <v>246.46</v>
      </c>
      <c r="L77" s="20">
        <v>42637</v>
      </c>
      <c r="M77" s="20">
        <v>44462</v>
      </c>
      <c r="N77" s="20">
        <v>44462</v>
      </c>
      <c r="O77" s="21"/>
      <c r="P77" s="20">
        <v>43367</v>
      </c>
      <c r="Q77" s="20">
        <v>43731</v>
      </c>
      <c r="R77" s="26">
        <v>194.63</v>
      </c>
      <c r="S77" s="25">
        <v>47968.51</v>
      </c>
      <c r="T77" s="25">
        <v>47968.51</v>
      </c>
      <c r="U77" s="25">
        <v>47968.51</v>
      </c>
      <c r="V77" s="25">
        <v>47968.51</v>
      </c>
      <c r="W77" s="25">
        <v>47968.51</v>
      </c>
      <c r="X77" s="25">
        <v>47968.51</v>
      </c>
      <c r="Y77" s="25">
        <v>47968.51</v>
      </c>
      <c r="Z77" s="25">
        <v>47968.51</v>
      </c>
      <c r="AA77" s="25">
        <v>49311.88</v>
      </c>
      <c r="AB77" s="25">
        <v>53725.82</v>
      </c>
      <c r="AC77" s="25">
        <v>53725.82</v>
      </c>
      <c r="AD77" s="25">
        <v>53725.82</v>
      </c>
      <c r="AE77" s="25">
        <v>47968.51</v>
      </c>
      <c r="AF77" s="25">
        <v>47968.51</v>
      </c>
      <c r="AG77" s="25">
        <v>47968.51</v>
      </c>
      <c r="AH77" s="25">
        <v>47968.51</v>
      </c>
      <c r="AI77" s="25">
        <v>47968.51</v>
      </c>
      <c r="AJ77" s="25">
        <v>47968.51</v>
      </c>
      <c r="AK77" s="25">
        <v>47968.51</v>
      </c>
      <c r="AL77" s="25">
        <v>47968.51</v>
      </c>
      <c r="AM77" s="25">
        <v>49311.88</v>
      </c>
      <c r="AN77" s="25">
        <v>53725.82</v>
      </c>
      <c r="AO77" s="25">
        <v>53725.82</v>
      </c>
      <c r="AP77" s="25">
        <v>53725.82</v>
      </c>
    </row>
    <row r="78" spans="1:45" ht="16.5" hidden="1" x14ac:dyDescent="0.15">
      <c r="A78" s="9">
        <v>76</v>
      </c>
      <c r="B78" s="9" t="s">
        <v>42</v>
      </c>
      <c r="C78" s="17" t="s">
        <v>266</v>
      </c>
      <c r="D78" s="15" t="s">
        <v>267</v>
      </c>
      <c r="E78" s="9" t="s">
        <v>268</v>
      </c>
      <c r="F78" s="9" t="s">
        <v>37</v>
      </c>
      <c r="G78" s="9" t="s">
        <v>87</v>
      </c>
      <c r="H78" s="9" t="s">
        <v>58</v>
      </c>
      <c r="I78" s="9" t="s">
        <v>40</v>
      </c>
      <c r="J78" s="9" t="s">
        <v>53</v>
      </c>
      <c r="K78" s="9">
        <v>130.09</v>
      </c>
      <c r="L78" s="20">
        <v>42637</v>
      </c>
      <c r="M78" s="20">
        <v>43639</v>
      </c>
      <c r="N78" s="20">
        <v>43639</v>
      </c>
      <c r="O78" s="21"/>
      <c r="P78" s="20">
        <v>43367</v>
      </c>
      <c r="Q78" s="20">
        <v>43639</v>
      </c>
      <c r="R78" s="24">
        <v>297.66999700000002</v>
      </c>
      <c r="S78" s="25">
        <v>38723.89</v>
      </c>
      <c r="T78" s="25">
        <v>38723.89</v>
      </c>
      <c r="U78" s="25">
        <v>38723.89</v>
      </c>
      <c r="V78" s="25">
        <v>38723.89</v>
      </c>
      <c r="W78" s="25">
        <v>38723.89</v>
      </c>
      <c r="X78" s="25">
        <v>29688.32</v>
      </c>
      <c r="Y78" s="25"/>
      <c r="Z78" s="25"/>
      <c r="AA78" s="25"/>
      <c r="AB78" s="25"/>
      <c r="AC78" s="25"/>
      <c r="AD78" s="25"/>
      <c r="AE78" s="25">
        <v>38723.89</v>
      </c>
      <c r="AF78" s="25">
        <v>38723.89</v>
      </c>
      <c r="AG78" s="25">
        <v>38723.89</v>
      </c>
      <c r="AH78" s="25">
        <v>38723.89</v>
      </c>
      <c r="AI78" s="25">
        <v>38723.89</v>
      </c>
      <c r="AJ78" s="25">
        <v>29688.32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</row>
    <row r="79" spans="1:45" ht="16.5" hidden="1" x14ac:dyDescent="0.15">
      <c r="A79" s="9">
        <v>77</v>
      </c>
      <c r="B79" s="9" t="s">
        <v>42</v>
      </c>
      <c r="C79" s="15" t="s">
        <v>269</v>
      </c>
      <c r="D79" s="15" t="s">
        <v>270</v>
      </c>
      <c r="E79" s="9" t="s">
        <v>271</v>
      </c>
      <c r="F79" s="9" t="s">
        <v>37</v>
      </c>
      <c r="G79" s="9" t="s">
        <v>87</v>
      </c>
      <c r="H79" s="9" t="s">
        <v>39</v>
      </c>
      <c r="I79" s="9" t="s">
        <v>40</v>
      </c>
      <c r="J79" s="9" t="s">
        <v>53</v>
      </c>
      <c r="K79" s="9">
        <v>218.1</v>
      </c>
      <c r="L79" s="20">
        <v>42637</v>
      </c>
      <c r="M79" s="20">
        <v>43639</v>
      </c>
      <c r="N79" s="20">
        <v>43639</v>
      </c>
      <c r="O79" s="21"/>
      <c r="P79" s="20">
        <v>43367</v>
      </c>
      <c r="Q79" s="20">
        <v>43639</v>
      </c>
      <c r="R79" s="24">
        <v>280.5</v>
      </c>
      <c r="S79" s="25">
        <v>61177.05</v>
      </c>
      <c r="T79" s="25">
        <v>61177.05</v>
      </c>
      <c r="U79" s="25">
        <v>61177.05</v>
      </c>
      <c r="V79" s="25">
        <v>61177.05</v>
      </c>
      <c r="W79" s="25">
        <v>61177.05</v>
      </c>
      <c r="X79" s="25">
        <v>46902.41</v>
      </c>
      <c r="Y79" s="25"/>
      <c r="Z79" s="25"/>
      <c r="AA79" s="25"/>
      <c r="AB79" s="25"/>
      <c r="AC79" s="25"/>
      <c r="AD79" s="25"/>
      <c r="AE79" s="25">
        <v>61177.05</v>
      </c>
      <c r="AF79" s="25">
        <v>61177.05</v>
      </c>
      <c r="AG79" s="25">
        <v>61177.05</v>
      </c>
      <c r="AH79" s="25">
        <v>61177.05</v>
      </c>
      <c r="AI79" s="25">
        <v>61177.05</v>
      </c>
      <c r="AJ79" s="25">
        <v>46902.41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</row>
    <row r="80" spans="1:45" ht="16.5" hidden="1" x14ac:dyDescent="0.15">
      <c r="A80" s="9">
        <v>78</v>
      </c>
      <c r="B80" s="9" t="s">
        <v>42</v>
      </c>
      <c r="C80" s="15" t="s">
        <v>272</v>
      </c>
      <c r="D80" s="15" t="s">
        <v>273</v>
      </c>
      <c r="E80" s="9" t="s">
        <v>274</v>
      </c>
      <c r="F80" s="9" t="s">
        <v>37</v>
      </c>
      <c r="G80" s="9" t="s">
        <v>87</v>
      </c>
      <c r="H80" s="9" t="s">
        <v>58</v>
      </c>
      <c r="I80" s="9" t="s">
        <v>40</v>
      </c>
      <c r="J80" s="9" t="s">
        <v>41</v>
      </c>
      <c r="K80" s="9">
        <v>188.83</v>
      </c>
      <c r="L80" s="20">
        <v>42637</v>
      </c>
      <c r="M80" s="20">
        <v>43639</v>
      </c>
      <c r="N80" s="20">
        <v>43639</v>
      </c>
      <c r="O80" s="21"/>
      <c r="P80" s="20">
        <v>43367</v>
      </c>
      <c r="Q80" s="20">
        <v>43639</v>
      </c>
      <c r="R80" s="24">
        <v>263.32997899999998</v>
      </c>
      <c r="S80" s="25">
        <v>49724.6</v>
      </c>
      <c r="T80" s="25">
        <v>49724.6</v>
      </c>
      <c r="U80" s="25">
        <v>49724.6</v>
      </c>
      <c r="V80" s="25">
        <v>49724.6</v>
      </c>
      <c r="W80" s="25">
        <v>49724.6</v>
      </c>
      <c r="X80" s="25">
        <v>38122.19</v>
      </c>
      <c r="Y80" s="25"/>
      <c r="Z80" s="25"/>
      <c r="AA80" s="25"/>
      <c r="AB80" s="25"/>
      <c r="AC80" s="25"/>
      <c r="AD80" s="25"/>
      <c r="AE80" s="25">
        <v>49724.6</v>
      </c>
      <c r="AF80" s="25">
        <v>49724.6</v>
      </c>
      <c r="AG80" s="25">
        <v>49724.6</v>
      </c>
      <c r="AH80" s="25">
        <v>49724.6</v>
      </c>
      <c r="AI80" s="25">
        <v>49724.6</v>
      </c>
      <c r="AJ80" s="25">
        <v>38122.19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</row>
    <row r="81" spans="1:42" ht="16.5" hidden="1" x14ac:dyDescent="0.15">
      <c r="A81" s="9">
        <v>79</v>
      </c>
      <c r="B81" s="9" t="s">
        <v>34</v>
      </c>
      <c r="C81" s="15" t="s">
        <v>72</v>
      </c>
      <c r="D81" s="15" t="s">
        <v>275</v>
      </c>
      <c r="E81" s="9" t="s">
        <v>276</v>
      </c>
      <c r="F81" s="9" t="s">
        <v>37</v>
      </c>
      <c r="G81" s="9" t="s">
        <v>87</v>
      </c>
      <c r="H81" s="9" t="s">
        <v>58</v>
      </c>
      <c r="I81" s="9" t="s">
        <v>40</v>
      </c>
      <c r="J81" s="9" t="s">
        <v>53</v>
      </c>
      <c r="K81" s="9">
        <v>202.39</v>
      </c>
      <c r="L81" s="20">
        <v>42637</v>
      </c>
      <c r="M81" s="20">
        <v>44462</v>
      </c>
      <c r="N81" s="20">
        <v>44462</v>
      </c>
      <c r="O81" s="21"/>
      <c r="P81" s="20">
        <v>43367</v>
      </c>
      <c r="Q81" s="20">
        <v>43731</v>
      </c>
      <c r="R81" s="26">
        <v>206.079994</v>
      </c>
      <c r="S81" s="25">
        <v>41708.53</v>
      </c>
      <c r="T81" s="25">
        <v>41708.53</v>
      </c>
      <c r="U81" s="25">
        <v>41708.53</v>
      </c>
      <c r="V81" s="25">
        <v>41708.53</v>
      </c>
      <c r="W81" s="25">
        <v>41708.53</v>
      </c>
      <c r="X81" s="25">
        <v>41708.53</v>
      </c>
      <c r="Y81" s="25">
        <v>41708.53</v>
      </c>
      <c r="Z81" s="25">
        <v>41708.53</v>
      </c>
      <c r="AA81" s="25">
        <v>42876.39</v>
      </c>
      <c r="AB81" s="25">
        <v>46713.64</v>
      </c>
      <c r="AC81" s="25">
        <v>46713.64</v>
      </c>
      <c r="AD81" s="25">
        <v>46713.64</v>
      </c>
      <c r="AE81" s="25">
        <v>41708.53</v>
      </c>
      <c r="AF81" s="25">
        <v>41708.53</v>
      </c>
      <c r="AG81" s="25">
        <v>41708.53</v>
      </c>
      <c r="AH81" s="25">
        <v>41708.53</v>
      </c>
      <c r="AI81" s="25">
        <v>41708.53</v>
      </c>
      <c r="AJ81" s="25">
        <v>41708.53</v>
      </c>
      <c r="AK81" s="25">
        <v>41708.53</v>
      </c>
      <c r="AL81" s="25">
        <v>41708.53</v>
      </c>
      <c r="AM81" s="25">
        <v>42876.39</v>
      </c>
      <c r="AN81" s="25">
        <v>46713.64</v>
      </c>
      <c r="AO81" s="25">
        <v>46713.64</v>
      </c>
      <c r="AP81" s="25">
        <v>46713.64</v>
      </c>
    </row>
    <row r="82" spans="1:42" ht="16.5" hidden="1" x14ac:dyDescent="0.15">
      <c r="A82" s="9">
        <v>80</v>
      </c>
      <c r="B82" s="9" t="s">
        <v>42</v>
      </c>
      <c r="C82" s="15" t="s">
        <v>277</v>
      </c>
      <c r="D82" s="15" t="s">
        <v>278</v>
      </c>
      <c r="E82" s="9" t="s">
        <v>279</v>
      </c>
      <c r="F82" s="9" t="s">
        <v>37</v>
      </c>
      <c r="G82" s="9" t="s">
        <v>87</v>
      </c>
      <c r="H82" s="9" t="s">
        <v>39</v>
      </c>
      <c r="I82" s="9" t="s">
        <v>40</v>
      </c>
      <c r="J82" s="9" t="s">
        <v>41</v>
      </c>
      <c r="K82" s="9">
        <v>354.46</v>
      </c>
      <c r="L82" s="20">
        <v>42637</v>
      </c>
      <c r="M82" s="20">
        <v>43639</v>
      </c>
      <c r="N82" s="20">
        <v>43639</v>
      </c>
      <c r="O82" s="21"/>
      <c r="P82" s="20">
        <v>43367</v>
      </c>
      <c r="Q82" s="20">
        <v>43639</v>
      </c>
      <c r="R82" s="24">
        <v>206.08000899999999</v>
      </c>
      <c r="S82" s="25">
        <v>73047.12</v>
      </c>
      <c r="T82" s="25">
        <v>73047.12</v>
      </c>
      <c r="U82" s="25">
        <v>73047.12</v>
      </c>
      <c r="V82" s="25">
        <v>73047.12</v>
      </c>
      <c r="W82" s="25">
        <v>73047.12</v>
      </c>
      <c r="X82" s="25">
        <v>56002.79</v>
      </c>
      <c r="Y82" s="25"/>
      <c r="Z82" s="25"/>
      <c r="AA82" s="25"/>
      <c r="AB82" s="25"/>
      <c r="AC82" s="25"/>
      <c r="AD82" s="25"/>
      <c r="AE82" s="25">
        <v>73047.12</v>
      </c>
      <c r="AF82" s="25">
        <v>73047.12</v>
      </c>
      <c r="AG82" s="25">
        <v>73047.12</v>
      </c>
      <c r="AH82" s="25">
        <v>73047.12</v>
      </c>
      <c r="AI82" s="25">
        <v>73047.12</v>
      </c>
      <c r="AJ82" s="25">
        <v>56002.79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</row>
    <row r="83" spans="1:42" ht="16.5" hidden="1" x14ac:dyDescent="0.15">
      <c r="A83" s="9">
        <v>81</v>
      </c>
      <c r="B83" s="9" t="s">
        <v>34</v>
      </c>
      <c r="C83" s="15" t="s">
        <v>280</v>
      </c>
      <c r="D83" s="15" t="s">
        <v>281</v>
      </c>
      <c r="E83" s="9">
        <v>1065</v>
      </c>
      <c r="F83" s="9" t="s">
        <v>37</v>
      </c>
      <c r="G83" s="9" t="s">
        <v>87</v>
      </c>
      <c r="H83" s="9" t="s">
        <v>46</v>
      </c>
      <c r="I83" s="9" t="s">
        <v>40</v>
      </c>
      <c r="J83" s="9" t="s">
        <v>53</v>
      </c>
      <c r="K83" s="9">
        <v>225.77</v>
      </c>
      <c r="L83" s="20">
        <v>42637</v>
      </c>
      <c r="M83" s="20">
        <v>44309</v>
      </c>
      <c r="N83" s="20">
        <v>44309</v>
      </c>
      <c r="O83" s="21"/>
      <c r="P83" s="20">
        <v>43367</v>
      </c>
      <c r="Q83" s="20">
        <v>43731</v>
      </c>
      <c r="R83" s="24">
        <v>203.96</v>
      </c>
      <c r="S83" s="25">
        <v>46048.05</v>
      </c>
      <c r="T83" s="25">
        <v>46048.05</v>
      </c>
      <c r="U83" s="25">
        <v>46048.05</v>
      </c>
      <c r="V83" s="25">
        <v>46048.05</v>
      </c>
      <c r="W83" s="25">
        <v>46048.05</v>
      </c>
      <c r="X83" s="25">
        <v>46048.05</v>
      </c>
      <c r="Y83" s="25">
        <v>46048.05</v>
      </c>
      <c r="Z83" s="25">
        <v>46048.05</v>
      </c>
      <c r="AA83" s="25">
        <v>46585.38</v>
      </c>
      <c r="AB83" s="25">
        <v>48350.9</v>
      </c>
      <c r="AC83" s="25">
        <v>48350.9</v>
      </c>
      <c r="AD83" s="25">
        <v>48350.9</v>
      </c>
      <c r="AE83" s="25">
        <v>46048.05</v>
      </c>
      <c r="AF83" s="25">
        <v>46048.05</v>
      </c>
      <c r="AG83" s="25">
        <v>46048.05</v>
      </c>
      <c r="AH83" s="25">
        <v>46048.05</v>
      </c>
      <c r="AI83" s="25">
        <v>46048.05</v>
      </c>
      <c r="AJ83" s="25">
        <v>46048.05</v>
      </c>
      <c r="AK83" s="25">
        <v>46048.05</v>
      </c>
      <c r="AL83" s="25">
        <v>46048.05</v>
      </c>
      <c r="AM83" s="25">
        <v>46585.38</v>
      </c>
      <c r="AN83" s="25">
        <v>48350.9</v>
      </c>
      <c r="AO83" s="25">
        <v>48350.9</v>
      </c>
      <c r="AP83" s="25">
        <v>48350.9</v>
      </c>
    </row>
    <row r="84" spans="1:42" ht="16.5" hidden="1" x14ac:dyDescent="0.15">
      <c r="A84" s="9">
        <v>82</v>
      </c>
      <c r="B84" s="9" t="s">
        <v>42</v>
      </c>
      <c r="C84" s="15" t="s">
        <v>282</v>
      </c>
      <c r="D84" s="15" t="s">
        <v>283</v>
      </c>
      <c r="E84" s="9" t="s">
        <v>284</v>
      </c>
      <c r="F84" s="9" t="s">
        <v>37</v>
      </c>
      <c r="G84" s="9" t="s">
        <v>87</v>
      </c>
      <c r="H84" s="9" t="s">
        <v>58</v>
      </c>
      <c r="I84" s="9" t="s">
        <v>40</v>
      </c>
      <c r="J84" s="9" t="s">
        <v>53</v>
      </c>
      <c r="K84" s="9">
        <v>136.25</v>
      </c>
      <c r="L84" s="20">
        <v>42637</v>
      </c>
      <c r="M84" s="20">
        <v>43639</v>
      </c>
      <c r="N84" s="20">
        <v>43639</v>
      </c>
      <c r="O84" s="21"/>
      <c r="P84" s="20">
        <v>43367</v>
      </c>
      <c r="Q84" s="20">
        <v>43639</v>
      </c>
      <c r="R84" s="24">
        <v>291.950018</v>
      </c>
      <c r="S84" s="25">
        <v>39778.19</v>
      </c>
      <c r="T84" s="25">
        <v>39778.19</v>
      </c>
      <c r="U84" s="25">
        <v>39778.19</v>
      </c>
      <c r="V84" s="25">
        <v>39778.19</v>
      </c>
      <c r="W84" s="25">
        <v>39778.19</v>
      </c>
      <c r="X84" s="25">
        <v>30496.61</v>
      </c>
      <c r="Y84" s="25"/>
      <c r="Z84" s="25"/>
      <c r="AA84" s="25"/>
      <c r="AB84" s="25"/>
      <c r="AC84" s="25"/>
      <c r="AD84" s="25"/>
      <c r="AE84" s="25">
        <v>39778.19</v>
      </c>
      <c r="AF84" s="25">
        <v>39778.19</v>
      </c>
      <c r="AG84" s="25">
        <v>39778.19</v>
      </c>
      <c r="AH84" s="25">
        <v>39778.19</v>
      </c>
      <c r="AI84" s="25">
        <v>39778.19</v>
      </c>
      <c r="AJ84" s="25">
        <v>30496.61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</row>
    <row r="85" spans="1:42" ht="16.5" hidden="1" x14ac:dyDescent="0.15">
      <c r="A85" s="9">
        <v>83</v>
      </c>
      <c r="B85" s="9" t="s">
        <v>42</v>
      </c>
      <c r="C85" s="15" t="s">
        <v>285</v>
      </c>
      <c r="D85" s="15" t="s">
        <v>286</v>
      </c>
      <c r="E85" s="9" t="s">
        <v>287</v>
      </c>
      <c r="F85" s="9" t="s">
        <v>37</v>
      </c>
      <c r="G85" s="9" t="s">
        <v>87</v>
      </c>
      <c r="H85" s="9" t="s">
        <v>58</v>
      </c>
      <c r="I85" s="9" t="s">
        <v>40</v>
      </c>
      <c r="J85" s="9" t="s">
        <v>53</v>
      </c>
      <c r="K85" s="9">
        <v>213.85</v>
      </c>
      <c r="L85" s="20">
        <v>42637</v>
      </c>
      <c r="M85" s="20">
        <v>43639</v>
      </c>
      <c r="N85" s="20">
        <v>43639</v>
      </c>
      <c r="O85" s="21"/>
      <c r="P85" s="20">
        <v>43367</v>
      </c>
      <c r="Q85" s="20">
        <v>43639</v>
      </c>
      <c r="R85" s="24">
        <v>263.32999699999999</v>
      </c>
      <c r="S85" s="25">
        <v>56313.120000000003</v>
      </c>
      <c r="T85" s="25">
        <v>56313.120000000003</v>
      </c>
      <c r="U85" s="25">
        <v>56313.120000000003</v>
      </c>
      <c r="V85" s="25">
        <v>56313.120000000003</v>
      </c>
      <c r="W85" s="25">
        <v>56313.120000000003</v>
      </c>
      <c r="X85" s="25">
        <v>43173.39</v>
      </c>
      <c r="Y85" s="25"/>
      <c r="Z85" s="25"/>
      <c r="AA85" s="25"/>
      <c r="AB85" s="25"/>
      <c r="AC85" s="25"/>
      <c r="AD85" s="25"/>
      <c r="AE85" s="25">
        <v>56313.120000000003</v>
      </c>
      <c r="AF85" s="25">
        <v>56313.120000000003</v>
      </c>
      <c r="AG85" s="25">
        <v>56313.120000000003</v>
      </c>
      <c r="AH85" s="25">
        <v>56313.120000000003</v>
      </c>
      <c r="AI85" s="25">
        <v>56313.120000000003</v>
      </c>
      <c r="AJ85" s="25">
        <v>43173.39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</row>
    <row r="86" spans="1:42" ht="16.5" hidden="1" x14ac:dyDescent="0.15">
      <c r="A86" s="9">
        <v>84</v>
      </c>
      <c r="B86" s="9" t="s">
        <v>42</v>
      </c>
      <c r="C86" s="15" t="s">
        <v>288</v>
      </c>
      <c r="D86" s="15" t="s">
        <v>289</v>
      </c>
      <c r="E86" s="9" t="s">
        <v>290</v>
      </c>
      <c r="F86" s="9" t="s">
        <v>37</v>
      </c>
      <c r="G86" s="9" t="s">
        <v>87</v>
      </c>
      <c r="H86" s="9" t="s">
        <v>39</v>
      </c>
      <c r="I86" s="9" t="s">
        <v>40</v>
      </c>
      <c r="J86" s="9" t="s">
        <v>53</v>
      </c>
      <c r="K86" s="9">
        <v>138.38</v>
      </c>
      <c r="L86" s="20">
        <v>42637</v>
      </c>
      <c r="M86" s="20">
        <v>43639</v>
      </c>
      <c r="N86" s="20">
        <v>43639</v>
      </c>
      <c r="O86" s="21"/>
      <c r="P86" s="20">
        <v>43367</v>
      </c>
      <c r="Q86" s="20">
        <v>43639</v>
      </c>
      <c r="R86" s="24">
        <v>286.23001799999997</v>
      </c>
      <c r="S86" s="25">
        <v>39608.51</v>
      </c>
      <c r="T86" s="25">
        <v>39608.51</v>
      </c>
      <c r="U86" s="25">
        <v>39608.51</v>
      </c>
      <c r="V86" s="25">
        <v>39608.51</v>
      </c>
      <c r="W86" s="25">
        <v>39608.51</v>
      </c>
      <c r="X86" s="25">
        <v>30366.52</v>
      </c>
      <c r="Y86" s="25"/>
      <c r="Z86" s="25"/>
      <c r="AA86" s="25"/>
      <c r="AB86" s="25"/>
      <c r="AC86" s="25"/>
      <c r="AD86" s="25"/>
      <c r="AE86" s="25">
        <v>39608.51</v>
      </c>
      <c r="AF86" s="25">
        <v>39608.51</v>
      </c>
      <c r="AG86" s="25">
        <v>39608.51</v>
      </c>
      <c r="AH86" s="25">
        <v>39608.51</v>
      </c>
      <c r="AI86" s="25">
        <v>39608.51</v>
      </c>
      <c r="AJ86" s="25">
        <v>30366.52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</row>
    <row r="87" spans="1:42" ht="16.5" hidden="1" x14ac:dyDescent="0.15">
      <c r="A87" s="9">
        <v>85</v>
      </c>
      <c r="B87" s="9" t="s">
        <v>42</v>
      </c>
      <c r="C87" s="15" t="s">
        <v>291</v>
      </c>
      <c r="D87" s="15" t="s">
        <v>292</v>
      </c>
      <c r="E87" s="9" t="s">
        <v>293</v>
      </c>
      <c r="F87" s="9" t="s">
        <v>37</v>
      </c>
      <c r="G87" s="9" t="s">
        <v>87</v>
      </c>
      <c r="H87" s="9" t="s">
        <v>39</v>
      </c>
      <c r="I87" s="9" t="s">
        <v>40</v>
      </c>
      <c r="J87" s="9" t="s">
        <v>41</v>
      </c>
      <c r="K87" s="9">
        <v>170.61</v>
      </c>
      <c r="L87" s="20">
        <v>42637</v>
      </c>
      <c r="M87" s="20">
        <v>43639</v>
      </c>
      <c r="N87" s="20">
        <v>43639</v>
      </c>
      <c r="O87" s="21"/>
      <c r="P87" s="20">
        <v>43367</v>
      </c>
      <c r="Q87" s="20">
        <v>43639</v>
      </c>
      <c r="R87" s="24">
        <v>251.88001800000001</v>
      </c>
      <c r="S87" s="25">
        <v>42973.25</v>
      </c>
      <c r="T87" s="25">
        <v>42973.25</v>
      </c>
      <c r="U87" s="25">
        <v>42973.25</v>
      </c>
      <c r="V87" s="25">
        <v>42973.25</v>
      </c>
      <c r="W87" s="25">
        <v>42973.25</v>
      </c>
      <c r="X87" s="25">
        <v>32946.160000000003</v>
      </c>
      <c r="Y87" s="25"/>
      <c r="Z87" s="25"/>
      <c r="AA87" s="25"/>
      <c r="AB87" s="25"/>
      <c r="AC87" s="25"/>
      <c r="AD87" s="25"/>
      <c r="AE87" s="25">
        <v>42973.25</v>
      </c>
      <c r="AF87" s="25">
        <v>42973.25</v>
      </c>
      <c r="AG87" s="25">
        <v>42973.25</v>
      </c>
      <c r="AH87" s="25">
        <v>42973.25</v>
      </c>
      <c r="AI87" s="25">
        <v>42973.25</v>
      </c>
      <c r="AJ87" s="25">
        <v>32946.160000000003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</row>
    <row r="88" spans="1:42" ht="16.5" hidden="1" x14ac:dyDescent="0.15">
      <c r="A88" s="9">
        <v>86</v>
      </c>
      <c r="B88" s="9" t="s">
        <v>42</v>
      </c>
      <c r="C88" s="15" t="s">
        <v>294</v>
      </c>
      <c r="D88" s="17" t="s">
        <v>295</v>
      </c>
      <c r="E88" s="9" t="s">
        <v>296</v>
      </c>
      <c r="F88" s="9" t="s">
        <v>37</v>
      </c>
      <c r="G88" s="9" t="s">
        <v>87</v>
      </c>
      <c r="H88" s="9" t="s">
        <v>58</v>
      </c>
      <c r="I88" s="9" t="s">
        <v>40</v>
      </c>
      <c r="J88" s="9" t="s">
        <v>41</v>
      </c>
      <c r="K88" s="9">
        <v>171.9</v>
      </c>
      <c r="L88" s="20">
        <v>42637</v>
      </c>
      <c r="M88" s="20">
        <v>43639</v>
      </c>
      <c r="N88" s="20">
        <v>43639</v>
      </c>
      <c r="O88" s="21"/>
      <c r="P88" s="20">
        <v>43367</v>
      </c>
      <c r="Q88" s="20">
        <v>43639</v>
      </c>
      <c r="R88" s="24">
        <v>257.60000000000002</v>
      </c>
      <c r="S88" s="25">
        <v>44281.440000000002</v>
      </c>
      <c r="T88" s="25">
        <v>44281.440000000002</v>
      </c>
      <c r="U88" s="25">
        <v>44281.440000000002</v>
      </c>
      <c r="V88" s="25">
        <v>44281.440000000002</v>
      </c>
      <c r="W88" s="25">
        <v>44281.440000000002</v>
      </c>
      <c r="X88" s="25">
        <v>33949.1</v>
      </c>
      <c r="Y88" s="25"/>
      <c r="Z88" s="25"/>
      <c r="AA88" s="25"/>
      <c r="AB88" s="25"/>
      <c r="AC88" s="25"/>
      <c r="AD88" s="25"/>
      <c r="AE88" s="25">
        <v>44281.440000000002</v>
      </c>
      <c r="AF88" s="25">
        <v>44281.440000000002</v>
      </c>
      <c r="AG88" s="25">
        <v>44281.440000000002</v>
      </c>
      <c r="AH88" s="25">
        <v>44281.440000000002</v>
      </c>
      <c r="AI88" s="25">
        <v>44281.440000000002</v>
      </c>
      <c r="AJ88" s="25">
        <v>33949.1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</row>
    <row r="89" spans="1:42" ht="16.5" hidden="1" x14ac:dyDescent="0.15">
      <c r="A89" s="9">
        <v>87</v>
      </c>
      <c r="B89" s="9" t="s">
        <v>34</v>
      </c>
      <c r="C89" s="15" t="s">
        <v>297</v>
      </c>
      <c r="D89" s="15" t="s">
        <v>298</v>
      </c>
      <c r="E89" s="9" t="s">
        <v>299</v>
      </c>
      <c r="F89" s="9" t="s">
        <v>37</v>
      </c>
      <c r="G89" s="9" t="s">
        <v>87</v>
      </c>
      <c r="H89" s="9" t="s">
        <v>58</v>
      </c>
      <c r="I89" s="9" t="s">
        <v>40</v>
      </c>
      <c r="J89" s="9" t="s">
        <v>41</v>
      </c>
      <c r="K89" s="9">
        <v>167.37</v>
      </c>
      <c r="L89" s="20">
        <v>43132</v>
      </c>
      <c r="M89" s="20">
        <v>44135</v>
      </c>
      <c r="N89" s="20">
        <v>44135</v>
      </c>
      <c r="O89" s="21">
        <f>R89*K89*11</f>
        <v>472786.77600000001</v>
      </c>
      <c r="P89" s="20">
        <v>43497</v>
      </c>
      <c r="Q89" s="20">
        <v>43861</v>
      </c>
      <c r="R89" s="24">
        <v>256.8</v>
      </c>
      <c r="S89" s="25"/>
      <c r="T89" s="25">
        <v>42980.62</v>
      </c>
      <c r="U89" s="25">
        <v>42980.62</v>
      </c>
      <c r="V89" s="25">
        <v>42980.62</v>
      </c>
      <c r="W89" s="25">
        <v>42980.62</v>
      </c>
      <c r="X89" s="25">
        <v>42980.62</v>
      </c>
      <c r="Y89" s="25">
        <v>42980.62</v>
      </c>
      <c r="Z89" s="25">
        <v>42980.62</v>
      </c>
      <c r="AA89" s="25">
        <v>42980.62</v>
      </c>
      <c r="AB89" s="25">
        <v>42980.62</v>
      </c>
      <c r="AC89" s="25">
        <v>42980.62</v>
      </c>
      <c r="AD89" s="25">
        <v>42980.62</v>
      </c>
      <c r="AE89" s="25">
        <v>0</v>
      </c>
      <c r="AF89" s="25">
        <v>42980.62</v>
      </c>
      <c r="AG89" s="25">
        <v>42980.62</v>
      </c>
      <c r="AH89" s="25">
        <v>42980.62</v>
      </c>
      <c r="AI89" s="25">
        <v>42980.62</v>
      </c>
      <c r="AJ89" s="25">
        <v>42980.62</v>
      </c>
      <c r="AK89" s="25">
        <v>42980.62</v>
      </c>
      <c r="AL89" s="25">
        <v>42980.62</v>
      </c>
      <c r="AM89" s="25">
        <v>42980.62</v>
      </c>
      <c r="AN89" s="25">
        <v>42980.62</v>
      </c>
      <c r="AO89" s="25">
        <v>42980.62</v>
      </c>
      <c r="AP89" s="25">
        <v>42980.62</v>
      </c>
    </row>
    <row r="90" spans="1:42" ht="16.5" hidden="1" x14ac:dyDescent="0.15">
      <c r="A90" s="9">
        <v>88</v>
      </c>
      <c r="B90" s="9" t="s">
        <v>34</v>
      </c>
      <c r="C90" s="15" t="s">
        <v>300</v>
      </c>
      <c r="D90" s="15" t="s">
        <v>301</v>
      </c>
      <c r="E90" s="9" t="s">
        <v>302</v>
      </c>
      <c r="F90" s="9" t="s">
        <v>37</v>
      </c>
      <c r="G90" s="9" t="s">
        <v>87</v>
      </c>
      <c r="H90" s="9" t="s">
        <v>39</v>
      </c>
      <c r="I90" s="9" t="s">
        <v>40</v>
      </c>
      <c r="J90" s="9" t="s">
        <v>53</v>
      </c>
      <c r="K90" s="9">
        <v>221.42</v>
      </c>
      <c r="L90" s="20">
        <v>43191</v>
      </c>
      <c r="M90" s="20">
        <v>44255</v>
      </c>
      <c r="N90" s="20">
        <v>44255</v>
      </c>
      <c r="O90" s="21">
        <f>R90*K90*9</f>
        <v>501084.53099999996</v>
      </c>
      <c r="P90" s="20">
        <v>43556</v>
      </c>
      <c r="Q90" s="20">
        <v>43921</v>
      </c>
      <c r="R90" s="24">
        <v>251.45</v>
      </c>
      <c r="S90" s="25">
        <v>52033.7</v>
      </c>
      <c r="T90" s="25">
        <v>52033.7</v>
      </c>
      <c r="U90" s="25">
        <v>52033.7</v>
      </c>
      <c r="V90" s="25">
        <v>55676.06</v>
      </c>
      <c r="W90" s="25">
        <v>55676.06</v>
      </c>
      <c r="X90" s="25">
        <v>55676.06</v>
      </c>
      <c r="Y90" s="25">
        <v>55676.06</v>
      </c>
      <c r="Z90" s="25">
        <v>55676.06</v>
      </c>
      <c r="AA90" s="25">
        <v>55676.06</v>
      </c>
      <c r="AB90" s="25">
        <v>55676.06</v>
      </c>
      <c r="AC90" s="25">
        <v>55676.06</v>
      </c>
      <c r="AD90" s="25">
        <v>55676.06</v>
      </c>
      <c r="AE90" s="25">
        <v>52033.7</v>
      </c>
      <c r="AF90" s="25">
        <v>52033.7</v>
      </c>
      <c r="AG90" s="25">
        <v>52033.7</v>
      </c>
      <c r="AH90" s="25">
        <v>55676.06</v>
      </c>
      <c r="AI90" s="25">
        <v>55676.06</v>
      </c>
      <c r="AJ90" s="25">
        <v>55676.06</v>
      </c>
      <c r="AK90" s="25">
        <v>55676.06</v>
      </c>
      <c r="AL90" s="25">
        <v>55676.06</v>
      </c>
      <c r="AM90" s="25">
        <v>55676.06</v>
      </c>
      <c r="AN90" s="25">
        <v>55676.06</v>
      </c>
      <c r="AO90" s="25">
        <v>55676.06</v>
      </c>
      <c r="AP90" s="25">
        <v>55676.06</v>
      </c>
    </row>
    <row r="91" spans="1:42" ht="16.5" hidden="1" x14ac:dyDescent="0.15">
      <c r="A91" s="9">
        <v>89</v>
      </c>
      <c r="B91" s="9" t="s">
        <v>42</v>
      </c>
      <c r="C91" s="15" t="s">
        <v>303</v>
      </c>
      <c r="D91" s="15" t="s">
        <v>304</v>
      </c>
      <c r="E91" s="9" t="s">
        <v>305</v>
      </c>
      <c r="F91" s="9" t="s">
        <v>37</v>
      </c>
      <c r="G91" s="9" t="s">
        <v>87</v>
      </c>
      <c r="H91" s="9" t="s">
        <v>39</v>
      </c>
      <c r="I91" s="9" t="s">
        <v>40</v>
      </c>
      <c r="J91" s="9" t="s">
        <v>53</v>
      </c>
      <c r="K91" s="9">
        <v>168.67</v>
      </c>
      <c r="L91" s="20">
        <v>42637</v>
      </c>
      <c r="M91" s="20">
        <v>43639</v>
      </c>
      <c r="N91" s="20">
        <v>43639</v>
      </c>
      <c r="O91" s="21"/>
      <c r="P91" s="20">
        <v>43367</v>
      </c>
      <c r="Q91" s="20">
        <v>43639</v>
      </c>
      <c r="R91" s="24">
        <v>286.225054</v>
      </c>
      <c r="S91" s="25">
        <v>48277.58</v>
      </c>
      <c r="T91" s="25">
        <v>48277.58</v>
      </c>
      <c r="U91" s="25">
        <v>48277.58</v>
      </c>
      <c r="V91" s="25">
        <v>48277.58</v>
      </c>
      <c r="W91" s="25">
        <v>48277.58</v>
      </c>
      <c r="X91" s="25">
        <v>37012.81</v>
      </c>
      <c r="Y91" s="25"/>
      <c r="Z91" s="25"/>
      <c r="AA91" s="25"/>
      <c r="AB91" s="25"/>
      <c r="AC91" s="25"/>
      <c r="AD91" s="25"/>
      <c r="AE91" s="25">
        <v>48277.58</v>
      </c>
      <c r="AF91" s="25">
        <v>48277.58</v>
      </c>
      <c r="AG91" s="25">
        <v>48277.58</v>
      </c>
      <c r="AH91" s="25">
        <v>48277.58</v>
      </c>
      <c r="AI91" s="25">
        <v>48277.58</v>
      </c>
      <c r="AJ91" s="25">
        <v>37012.81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</row>
    <row r="92" spans="1:42" ht="16.5" hidden="1" x14ac:dyDescent="0.15">
      <c r="A92" s="9">
        <v>90</v>
      </c>
      <c r="B92" s="9" t="s">
        <v>34</v>
      </c>
      <c r="C92" s="15" t="s">
        <v>306</v>
      </c>
      <c r="D92" s="15" t="s">
        <v>307</v>
      </c>
      <c r="E92" s="9" t="s">
        <v>308</v>
      </c>
      <c r="F92" s="9" t="s">
        <v>37</v>
      </c>
      <c r="G92" s="9" t="s">
        <v>87</v>
      </c>
      <c r="H92" s="9" t="s">
        <v>122</v>
      </c>
      <c r="I92" s="9" t="s">
        <v>40</v>
      </c>
      <c r="J92" s="9" t="s">
        <v>41</v>
      </c>
      <c r="K92" s="9">
        <v>136.94999999999999</v>
      </c>
      <c r="L92" s="20">
        <v>42637</v>
      </c>
      <c r="M92" s="20">
        <v>44309</v>
      </c>
      <c r="N92" s="20">
        <v>44309</v>
      </c>
      <c r="O92" s="21"/>
      <c r="P92" s="20">
        <v>43367</v>
      </c>
      <c r="Q92" s="20">
        <v>43731</v>
      </c>
      <c r="R92" s="24">
        <v>110.250018</v>
      </c>
      <c r="S92" s="25">
        <v>15098.74</v>
      </c>
      <c r="T92" s="25">
        <v>15098.74</v>
      </c>
      <c r="U92" s="25">
        <v>15098.74</v>
      </c>
      <c r="V92" s="25">
        <v>15098.74</v>
      </c>
      <c r="W92" s="25">
        <v>15098.74</v>
      </c>
      <c r="X92" s="25">
        <v>15098.74</v>
      </c>
      <c r="Y92" s="25">
        <v>15098.74</v>
      </c>
      <c r="Z92" s="25">
        <v>15098.74</v>
      </c>
      <c r="AA92" s="25">
        <v>15274.81</v>
      </c>
      <c r="AB92" s="25">
        <v>15853.33</v>
      </c>
      <c r="AC92" s="25">
        <v>15853.33</v>
      </c>
      <c r="AD92" s="25">
        <v>15853.33</v>
      </c>
      <c r="AE92" s="25">
        <v>15098.74</v>
      </c>
      <c r="AF92" s="25">
        <v>15098.74</v>
      </c>
      <c r="AG92" s="25">
        <v>15098.74</v>
      </c>
      <c r="AH92" s="25">
        <v>15098.74</v>
      </c>
      <c r="AI92" s="25">
        <v>15098.74</v>
      </c>
      <c r="AJ92" s="25">
        <v>15098.74</v>
      </c>
      <c r="AK92" s="25">
        <v>15098.74</v>
      </c>
      <c r="AL92" s="25">
        <v>15098.74</v>
      </c>
      <c r="AM92" s="25">
        <v>15274.81</v>
      </c>
      <c r="AN92" s="25">
        <v>15853.33</v>
      </c>
      <c r="AO92" s="25">
        <v>15853.33</v>
      </c>
      <c r="AP92" s="25">
        <v>15853.33</v>
      </c>
    </row>
    <row r="93" spans="1:42" ht="16.5" hidden="1" x14ac:dyDescent="0.15">
      <c r="A93" s="9">
        <v>91</v>
      </c>
      <c r="B93" s="9" t="s">
        <v>34</v>
      </c>
      <c r="C93" s="15" t="s">
        <v>309</v>
      </c>
      <c r="D93" s="15" t="s">
        <v>310</v>
      </c>
      <c r="E93" s="9" t="s">
        <v>311</v>
      </c>
      <c r="F93" s="9" t="s">
        <v>37</v>
      </c>
      <c r="G93" s="9" t="s">
        <v>87</v>
      </c>
      <c r="H93" s="9" t="s">
        <v>39</v>
      </c>
      <c r="I93" s="9" t="s">
        <v>40</v>
      </c>
      <c r="J93" s="9" t="s">
        <v>41</v>
      </c>
      <c r="K93" s="9">
        <v>227.37</v>
      </c>
      <c r="L93" s="20">
        <v>42795</v>
      </c>
      <c r="M93" s="20">
        <v>43799</v>
      </c>
      <c r="N93" s="20">
        <v>43799</v>
      </c>
      <c r="O93" s="21"/>
      <c r="P93" s="20">
        <v>43525</v>
      </c>
      <c r="Q93" s="20">
        <v>43799</v>
      </c>
      <c r="R93" s="24">
        <v>125.94</v>
      </c>
      <c r="S93" s="25"/>
      <c r="T93" s="25"/>
      <c r="U93" s="25">
        <v>28634.977800000001</v>
      </c>
      <c r="V93" s="25">
        <v>28634.977800000001</v>
      </c>
      <c r="W93" s="25">
        <v>28634.977800000001</v>
      </c>
      <c r="X93" s="25">
        <v>28634.977800000001</v>
      </c>
      <c r="Y93" s="25">
        <v>28634.977800000001</v>
      </c>
      <c r="Z93" s="25">
        <v>28634.977800000001</v>
      </c>
      <c r="AA93" s="25">
        <v>28634.977800000001</v>
      </c>
      <c r="AB93" s="25">
        <v>28634.977800000001</v>
      </c>
      <c r="AC93" s="25">
        <v>28634.977800000001</v>
      </c>
      <c r="AD93" s="25"/>
      <c r="AE93" s="25">
        <v>0</v>
      </c>
      <c r="AF93" s="25">
        <v>0</v>
      </c>
      <c r="AG93" s="25">
        <v>28634.977800000001</v>
      </c>
      <c r="AH93" s="25">
        <v>28634.977800000001</v>
      </c>
      <c r="AI93" s="25">
        <v>28634.977800000001</v>
      </c>
      <c r="AJ93" s="25">
        <v>28634.977800000001</v>
      </c>
      <c r="AK93" s="25">
        <v>28634.977800000001</v>
      </c>
      <c r="AL93" s="25">
        <v>28634.977800000001</v>
      </c>
      <c r="AM93" s="25">
        <v>28634.977800000001</v>
      </c>
      <c r="AN93" s="25">
        <v>28634.977800000001</v>
      </c>
      <c r="AO93" s="25">
        <v>28634.977800000001</v>
      </c>
      <c r="AP93" s="25">
        <v>0</v>
      </c>
    </row>
    <row r="94" spans="1:42" ht="16.5" hidden="1" x14ac:dyDescent="0.15">
      <c r="A94" s="9">
        <v>92</v>
      </c>
      <c r="B94" s="9" t="s">
        <v>34</v>
      </c>
      <c r="C94" s="15" t="s">
        <v>126</v>
      </c>
      <c r="D94" s="17" t="s">
        <v>312</v>
      </c>
      <c r="E94" s="9" t="s">
        <v>313</v>
      </c>
      <c r="F94" s="9" t="s">
        <v>37</v>
      </c>
      <c r="G94" s="9" t="s">
        <v>87</v>
      </c>
      <c r="H94" s="9" t="s">
        <v>46</v>
      </c>
      <c r="I94" s="9" t="s">
        <v>40</v>
      </c>
      <c r="J94" s="9" t="s">
        <v>41</v>
      </c>
      <c r="K94" s="9">
        <v>41.6</v>
      </c>
      <c r="L94" s="20">
        <v>42720</v>
      </c>
      <c r="M94" s="20">
        <v>43723</v>
      </c>
      <c r="N94" s="20">
        <v>43723</v>
      </c>
      <c r="O94" s="21"/>
      <c r="P94" s="20">
        <v>43367</v>
      </c>
      <c r="Q94" s="20">
        <v>43723</v>
      </c>
      <c r="R94" s="24">
        <v>354.92</v>
      </c>
      <c r="S94" s="25">
        <v>14764.672</v>
      </c>
      <c r="T94" s="25">
        <v>14764.672</v>
      </c>
      <c r="U94" s="25">
        <v>14764.672</v>
      </c>
      <c r="V94" s="25">
        <v>14764.672</v>
      </c>
      <c r="W94" s="25">
        <v>14764.672</v>
      </c>
      <c r="X94" s="25">
        <v>14764.672</v>
      </c>
      <c r="Y94" s="25">
        <v>14764.672</v>
      </c>
      <c r="Z94" s="25">
        <v>14764.672</v>
      </c>
      <c r="AA94" s="25">
        <v>7382.3360000000002</v>
      </c>
      <c r="AB94" s="25"/>
      <c r="AC94" s="25"/>
      <c r="AD94" s="25"/>
      <c r="AE94" s="25">
        <v>14764.672</v>
      </c>
      <c r="AF94" s="25">
        <v>14764.672</v>
      </c>
      <c r="AG94" s="25">
        <v>14764.672</v>
      </c>
      <c r="AH94" s="25">
        <v>14764.672</v>
      </c>
      <c r="AI94" s="25">
        <v>14764.672</v>
      </c>
      <c r="AJ94" s="25">
        <v>14764.672</v>
      </c>
      <c r="AK94" s="25">
        <v>14764.672</v>
      </c>
      <c r="AL94" s="25">
        <v>14764.672</v>
      </c>
      <c r="AM94" s="25">
        <v>7382.3360000000002</v>
      </c>
      <c r="AN94" s="25">
        <v>0</v>
      </c>
      <c r="AO94" s="25">
        <v>0</v>
      </c>
      <c r="AP94" s="25">
        <v>0</v>
      </c>
    </row>
    <row r="95" spans="1:42" ht="16.5" hidden="1" x14ac:dyDescent="0.15">
      <c r="A95" s="9">
        <v>93</v>
      </c>
      <c r="B95" s="9" t="s">
        <v>34</v>
      </c>
      <c r="C95" s="17" t="s">
        <v>314</v>
      </c>
      <c r="D95" s="15" t="s">
        <v>315</v>
      </c>
      <c r="E95" s="9" t="s">
        <v>316</v>
      </c>
      <c r="F95" s="9" t="s">
        <v>175</v>
      </c>
      <c r="G95" s="9" t="s">
        <v>101</v>
      </c>
      <c r="H95" s="9" t="s">
        <v>58</v>
      </c>
      <c r="I95" s="9" t="s">
        <v>102</v>
      </c>
      <c r="J95" s="9" t="s">
        <v>53</v>
      </c>
      <c r="K95" s="9">
        <v>1701.66</v>
      </c>
      <c r="L95" s="20">
        <v>42637</v>
      </c>
      <c r="M95" s="20">
        <v>45558</v>
      </c>
      <c r="N95" s="20">
        <v>45558</v>
      </c>
      <c r="O95" s="21"/>
      <c r="P95" s="20">
        <v>43367</v>
      </c>
      <c r="Q95" s="20">
        <v>43731</v>
      </c>
      <c r="R95" s="24">
        <v>67.599999999999994</v>
      </c>
      <c r="S95" s="25">
        <v>115032.22</v>
      </c>
      <c r="T95" s="25">
        <v>115032.22</v>
      </c>
      <c r="U95" s="25">
        <v>115032.22</v>
      </c>
      <c r="V95" s="25">
        <v>115032.22</v>
      </c>
      <c r="W95" s="25">
        <v>115032.22</v>
      </c>
      <c r="X95" s="25">
        <v>115032.22</v>
      </c>
      <c r="Y95" s="25">
        <v>115032.22</v>
      </c>
      <c r="Z95" s="25">
        <v>115032.22</v>
      </c>
      <c r="AA95" s="25">
        <v>116104.26</v>
      </c>
      <c r="AB95" s="25">
        <v>119626.7</v>
      </c>
      <c r="AC95" s="25">
        <v>119626.7</v>
      </c>
      <c r="AD95" s="25">
        <v>119626.7</v>
      </c>
      <c r="AE95" s="25">
        <v>115032.22</v>
      </c>
      <c r="AF95" s="25">
        <v>115032.22</v>
      </c>
      <c r="AG95" s="25">
        <v>115032.22</v>
      </c>
      <c r="AH95" s="25">
        <v>115032.22</v>
      </c>
      <c r="AI95" s="25">
        <v>115032.22</v>
      </c>
      <c r="AJ95" s="25">
        <v>115032.22</v>
      </c>
      <c r="AK95" s="25">
        <v>115032.22</v>
      </c>
      <c r="AL95" s="25">
        <v>115032.22</v>
      </c>
      <c r="AM95" s="25">
        <v>116104.26</v>
      </c>
      <c r="AN95" s="25">
        <v>119626.7</v>
      </c>
      <c r="AO95" s="25">
        <v>119626.7</v>
      </c>
      <c r="AP95" s="25">
        <v>119626.7</v>
      </c>
    </row>
    <row r="96" spans="1:42" ht="16.5" hidden="1" x14ac:dyDescent="0.15">
      <c r="A96" s="9">
        <v>94</v>
      </c>
      <c r="B96" s="9" t="s">
        <v>42</v>
      </c>
      <c r="C96" s="15" t="s">
        <v>317</v>
      </c>
      <c r="D96" s="15" t="s">
        <v>318</v>
      </c>
      <c r="E96" s="9" t="s">
        <v>319</v>
      </c>
      <c r="F96" s="9" t="s">
        <v>37</v>
      </c>
      <c r="G96" s="9" t="s">
        <v>87</v>
      </c>
      <c r="H96" s="9" t="s">
        <v>39</v>
      </c>
      <c r="I96" s="9" t="s">
        <v>40</v>
      </c>
      <c r="J96" s="9" t="s">
        <v>53</v>
      </c>
      <c r="K96" s="9">
        <v>79.62</v>
      </c>
      <c r="L96" s="20">
        <v>42637</v>
      </c>
      <c r="M96" s="20">
        <v>43639</v>
      </c>
      <c r="N96" s="20">
        <v>43639</v>
      </c>
      <c r="O96" s="21"/>
      <c r="P96" s="20">
        <v>43367</v>
      </c>
      <c r="Q96" s="20">
        <v>43639</v>
      </c>
      <c r="R96" s="24">
        <v>354.92</v>
      </c>
      <c r="S96" s="25">
        <v>28258.73</v>
      </c>
      <c r="T96" s="25">
        <v>28258.73</v>
      </c>
      <c r="U96" s="25">
        <v>28258.73</v>
      </c>
      <c r="V96" s="25">
        <v>28258.73</v>
      </c>
      <c r="W96" s="25">
        <v>28258.73</v>
      </c>
      <c r="X96" s="25">
        <v>21665.03</v>
      </c>
      <c r="Y96" s="25"/>
      <c r="Z96" s="25"/>
      <c r="AA96" s="25"/>
      <c r="AB96" s="25"/>
      <c r="AC96" s="25"/>
      <c r="AD96" s="25"/>
      <c r="AE96" s="25">
        <v>28258.73</v>
      </c>
      <c r="AF96" s="25">
        <v>28258.73</v>
      </c>
      <c r="AG96" s="25">
        <v>28258.73</v>
      </c>
      <c r="AH96" s="25">
        <v>28258.73</v>
      </c>
      <c r="AI96" s="25">
        <v>28258.73</v>
      </c>
      <c r="AJ96" s="25">
        <v>21665.03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</row>
    <row r="97" spans="1:45" ht="16.5" hidden="1" x14ac:dyDescent="0.15">
      <c r="A97" s="9">
        <v>95</v>
      </c>
      <c r="B97" s="9" t="s">
        <v>42</v>
      </c>
      <c r="C97" s="15" t="s">
        <v>320</v>
      </c>
      <c r="D97" s="15" t="s">
        <v>321</v>
      </c>
      <c r="E97" s="9" t="s">
        <v>322</v>
      </c>
      <c r="F97" s="9" t="s">
        <v>37</v>
      </c>
      <c r="G97" s="9" t="s">
        <v>87</v>
      </c>
      <c r="H97" s="9" t="s">
        <v>179</v>
      </c>
      <c r="I97" s="9" t="s">
        <v>40</v>
      </c>
      <c r="J97" s="9" t="s">
        <v>47</v>
      </c>
      <c r="K97" s="9">
        <v>58.88</v>
      </c>
      <c r="L97" s="20">
        <v>42958</v>
      </c>
      <c r="M97" s="20">
        <v>43639</v>
      </c>
      <c r="N97" s="20">
        <v>43639</v>
      </c>
      <c r="O97" s="21"/>
      <c r="P97" s="20">
        <v>43323</v>
      </c>
      <c r="Q97" s="20">
        <v>43639</v>
      </c>
      <c r="R97" s="24">
        <v>267.5</v>
      </c>
      <c r="S97" s="25">
        <v>15750.4</v>
      </c>
      <c r="T97" s="25">
        <v>15750.4</v>
      </c>
      <c r="U97" s="25">
        <v>15750.4</v>
      </c>
      <c r="V97" s="25">
        <v>15750.4</v>
      </c>
      <c r="W97" s="25">
        <v>15750.4</v>
      </c>
      <c r="X97" s="25">
        <v>12075.31</v>
      </c>
      <c r="Y97" s="25"/>
      <c r="Z97" s="25"/>
      <c r="AA97" s="25"/>
      <c r="AB97" s="25"/>
      <c r="AC97" s="25"/>
      <c r="AD97" s="25"/>
      <c r="AE97" s="25">
        <v>15750.4</v>
      </c>
      <c r="AF97" s="25">
        <v>15750.4</v>
      </c>
      <c r="AG97" s="25">
        <v>15750.4</v>
      </c>
      <c r="AH97" s="25">
        <v>15750.4</v>
      </c>
      <c r="AI97" s="25">
        <v>15750.4</v>
      </c>
      <c r="AJ97" s="25">
        <v>12075.31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</row>
    <row r="98" spans="1:45" ht="16.5" hidden="1" x14ac:dyDescent="0.15">
      <c r="A98" s="9">
        <v>96</v>
      </c>
      <c r="B98" s="9" t="s">
        <v>42</v>
      </c>
      <c r="C98" s="15" t="s">
        <v>323</v>
      </c>
      <c r="D98" s="15" t="s">
        <v>324</v>
      </c>
      <c r="E98" s="9" t="s">
        <v>325</v>
      </c>
      <c r="F98" s="9" t="s">
        <v>37</v>
      </c>
      <c r="G98" s="9" t="s">
        <v>87</v>
      </c>
      <c r="H98" s="9" t="s">
        <v>58</v>
      </c>
      <c r="I98" s="9" t="s">
        <v>40</v>
      </c>
      <c r="J98" s="9" t="s">
        <v>53</v>
      </c>
      <c r="K98" s="9">
        <v>223.39</v>
      </c>
      <c r="L98" s="20">
        <v>42637</v>
      </c>
      <c r="M98" s="20">
        <v>43639</v>
      </c>
      <c r="N98" s="20">
        <v>43639</v>
      </c>
      <c r="O98" s="21"/>
      <c r="P98" s="20">
        <v>43367</v>
      </c>
      <c r="Q98" s="20">
        <v>43639</v>
      </c>
      <c r="R98" s="24">
        <v>274.77999999999997</v>
      </c>
      <c r="S98" s="25">
        <v>61383.1</v>
      </c>
      <c r="T98" s="25">
        <v>61383.1</v>
      </c>
      <c r="U98" s="25">
        <v>61383.1</v>
      </c>
      <c r="V98" s="25">
        <v>61383.1</v>
      </c>
      <c r="W98" s="25">
        <v>61383.1</v>
      </c>
      <c r="X98" s="25">
        <v>47060.38</v>
      </c>
      <c r="Y98" s="25"/>
      <c r="Z98" s="25"/>
      <c r="AA98" s="25"/>
      <c r="AB98" s="25"/>
      <c r="AC98" s="25"/>
      <c r="AD98" s="25"/>
      <c r="AE98" s="25">
        <v>61383.1</v>
      </c>
      <c r="AF98" s="25">
        <v>61383.1</v>
      </c>
      <c r="AG98" s="25">
        <v>61383.1</v>
      </c>
      <c r="AH98" s="25">
        <v>61383.1</v>
      </c>
      <c r="AI98" s="25">
        <v>61383.1</v>
      </c>
      <c r="AJ98" s="25">
        <v>47060.38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</row>
    <row r="99" spans="1:45" ht="16.5" hidden="1" x14ac:dyDescent="0.15">
      <c r="A99" s="9">
        <v>97</v>
      </c>
      <c r="B99" s="9" t="s">
        <v>34</v>
      </c>
      <c r="C99" s="15" t="s">
        <v>326</v>
      </c>
      <c r="D99" s="15" t="s">
        <v>327</v>
      </c>
      <c r="E99" s="9" t="s">
        <v>328</v>
      </c>
      <c r="F99" s="9" t="s">
        <v>37</v>
      </c>
      <c r="G99" s="9" t="s">
        <v>87</v>
      </c>
      <c r="H99" s="9" t="s">
        <v>58</v>
      </c>
      <c r="I99" s="9" t="s">
        <v>40</v>
      </c>
      <c r="J99" s="9" t="s">
        <v>53</v>
      </c>
      <c r="K99" s="9">
        <v>203.7</v>
      </c>
      <c r="L99" s="20">
        <v>43106</v>
      </c>
      <c r="M99" s="20">
        <v>44201</v>
      </c>
      <c r="N99" s="20">
        <v>44201</v>
      </c>
      <c r="O99" s="21">
        <f>R99*K99*12</f>
        <v>627721.91999999993</v>
      </c>
      <c r="P99" s="20">
        <v>43471</v>
      </c>
      <c r="Q99" s="20">
        <v>43835</v>
      </c>
      <c r="R99" s="24">
        <v>256.8</v>
      </c>
      <c r="S99" s="25">
        <v>51853.87</v>
      </c>
      <c r="T99" s="25">
        <v>52310.16</v>
      </c>
      <c r="U99" s="25">
        <v>52310.16</v>
      </c>
      <c r="V99" s="25">
        <v>52310.16</v>
      </c>
      <c r="W99" s="25">
        <v>52310.16</v>
      </c>
      <c r="X99" s="25">
        <v>52310.16</v>
      </c>
      <c r="Y99" s="25">
        <v>52310.16</v>
      </c>
      <c r="Z99" s="25">
        <v>52310.16</v>
      </c>
      <c r="AA99" s="25">
        <v>52310.16</v>
      </c>
      <c r="AB99" s="25">
        <v>52310.16</v>
      </c>
      <c r="AC99" s="25">
        <v>52310.16</v>
      </c>
      <c r="AD99" s="25">
        <v>52310.16</v>
      </c>
      <c r="AE99" s="25">
        <v>51853.87</v>
      </c>
      <c r="AF99" s="25">
        <v>52310.16</v>
      </c>
      <c r="AG99" s="25">
        <v>52310.16</v>
      </c>
      <c r="AH99" s="25">
        <v>52310.16</v>
      </c>
      <c r="AI99" s="25">
        <v>52310.16</v>
      </c>
      <c r="AJ99" s="25">
        <v>52310.16</v>
      </c>
      <c r="AK99" s="25">
        <v>52310.16</v>
      </c>
      <c r="AL99" s="25">
        <v>52310.16</v>
      </c>
      <c r="AM99" s="25">
        <v>52310.16</v>
      </c>
      <c r="AN99" s="25">
        <v>52310.16</v>
      </c>
      <c r="AO99" s="25">
        <v>52310.16</v>
      </c>
      <c r="AP99" s="25">
        <v>52310.16</v>
      </c>
    </row>
    <row r="100" spans="1:45" ht="16.5" hidden="1" x14ac:dyDescent="0.15">
      <c r="A100" s="9">
        <v>98</v>
      </c>
      <c r="B100" s="9" t="s">
        <v>34</v>
      </c>
      <c r="C100" s="15" t="s">
        <v>329</v>
      </c>
      <c r="D100" s="15" t="s">
        <v>330</v>
      </c>
      <c r="E100" s="9" t="s">
        <v>331</v>
      </c>
      <c r="F100" s="9" t="s">
        <v>37</v>
      </c>
      <c r="G100" s="9" t="s">
        <v>87</v>
      </c>
      <c r="H100" s="9" t="s">
        <v>39</v>
      </c>
      <c r="I100" s="9" t="s">
        <v>40</v>
      </c>
      <c r="J100" s="9" t="s">
        <v>41</v>
      </c>
      <c r="K100" s="9">
        <v>194.91</v>
      </c>
      <c r="L100" s="20">
        <v>43102</v>
      </c>
      <c r="M100" s="20">
        <v>44135</v>
      </c>
      <c r="N100" s="20">
        <v>44135</v>
      </c>
      <c r="O100" s="21">
        <f>R100*K100*12</f>
        <v>575608.21199999994</v>
      </c>
      <c r="P100" s="20">
        <v>43467</v>
      </c>
      <c r="Q100" s="20">
        <v>43831</v>
      </c>
      <c r="R100" s="24">
        <v>246.1</v>
      </c>
      <c r="S100" s="25">
        <v>47967.35</v>
      </c>
      <c r="T100" s="25">
        <v>47967.35</v>
      </c>
      <c r="U100" s="25">
        <v>47967.35</v>
      </c>
      <c r="V100" s="25">
        <v>47967.35</v>
      </c>
      <c r="W100" s="25">
        <v>47967.35</v>
      </c>
      <c r="X100" s="25">
        <v>47967.35</v>
      </c>
      <c r="Y100" s="25">
        <v>47967.35</v>
      </c>
      <c r="Z100" s="25">
        <v>47967.35</v>
      </c>
      <c r="AA100" s="25">
        <v>47967.35</v>
      </c>
      <c r="AB100" s="25">
        <v>47967.35</v>
      </c>
      <c r="AC100" s="25">
        <v>47967.35</v>
      </c>
      <c r="AD100" s="25">
        <v>47967.35</v>
      </c>
      <c r="AE100" s="25">
        <v>47967.35</v>
      </c>
      <c r="AF100" s="25">
        <v>47967.35</v>
      </c>
      <c r="AG100" s="25">
        <v>47967.35</v>
      </c>
      <c r="AH100" s="25">
        <v>47967.35</v>
      </c>
      <c r="AI100" s="25">
        <v>47967.35</v>
      </c>
      <c r="AJ100" s="25">
        <v>47967.35</v>
      </c>
      <c r="AK100" s="25">
        <v>47967.35</v>
      </c>
      <c r="AL100" s="25">
        <v>47967.35</v>
      </c>
      <c r="AM100" s="25">
        <v>47967.35</v>
      </c>
      <c r="AN100" s="25">
        <v>47967.35</v>
      </c>
      <c r="AO100" s="25">
        <v>47967.35</v>
      </c>
      <c r="AP100" s="25">
        <v>47967.35</v>
      </c>
    </row>
    <row r="101" spans="1:45" ht="16.5" hidden="1" x14ac:dyDescent="0.15">
      <c r="A101" s="9">
        <v>99</v>
      </c>
      <c r="B101" s="9" t="s">
        <v>34</v>
      </c>
      <c r="C101" s="15" t="s">
        <v>332</v>
      </c>
      <c r="D101" s="15" t="s">
        <v>333</v>
      </c>
      <c r="E101" s="9" t="s">
        <v>334</v>
      </c>
      <c r="F101" s="9" t="s">
        <v>37</v>
      </c>
      <c r="G101" s="9" t="s">
        <v>87</v>
      </c>
      <c r="H101" s="9" t="s">
        <v>46</v>
      </c>
      <c r="I101" s="9" t="s">
        <v>40</v>
      </c>
      <c r="J101" s="9" t="s">
        <v>53</v>
      </c>
      <c r="K101" s="9">
        <v>276.95</v>
      </c>
      <c r="L101" s="20">
        <v>42637</v>
      </c>
      <c r="M101" s="20">
        <v>44309</v>
      </c>
      <c r="N101" s="20">
        <v>44309</v>
      </c>
      <c r="O101" s="21"/>
      <c r="P101" s="20">
        <v>43367</v>
      </c>
      <c r="Q101" s="20">
        <v>43731</v>
      </c>
      <c r="R101" s="24">
        <v>209.47</v>
      </c>
      <c r="S101" s="25">
        <v>58012.72</v>
      </c>
      <c r="T101" s="25">
        <v>58012.72</v>
      </c>
      <c r="U101" s="25">
        <v>58012.72</v>
      </c>
      <c r="V101" s="25">
        <v>58012.72</v>
      </c>
      <c r="W101" s="25">
        <v>58012.72</v>
      </c>
      <c r="X101" s="25">
        <v>58012.72</v>
      </c>
      <c r="Y101" s="25">
        <v>58012.72</v>
      </c>
      <c r="Z101" s="25">
        <v>58012.72</v>
      </c>
      <c r="AA101" s="25">
        <v>58689.31</v>
      </c>
      <c r="AB101" s="25">
        <v>60912.38</v>
      </c>
      <c r="AC101" s="25">
        <v>60912.38</v>
      </c>
      <c r="AD101" s="25">
        <v>60912.38</v>
      </c>
      <c r="AE101" s="25">
        <v>58012.72</v>
      </c>
      <c r="AF101" s="25">
        <v>58012.72</v>
      </c>
      <c r="AG101" s="25">
        <v>58012.72</v>
      </c>
      <c r="AH101" s="25">
        <v>58012.72</v>
      </c>
      <c r="AI101" s="25">
        <v>58012.72</v>
      </c>
      <c r="AJ101" s="25">
        <v>58012.72</v>
      </c>
      <c r="AK101" s="25">
        <v>58012.72</v>
      </c>
      <c r="AL101" s="25">
        <v>58012.72</v>
      </c>
      <c r="AM101" s="25">
        <v>58689.31</v>
      </c>
      <c r="AN101" s="25">
        <v>60912.38</v>
      </c>
      <c r="AO101" s="25">
        <v>60912.38</v>
      </c>
      <c r="AP101" s="25">
        <v>60912.38</v>
      </c>
    </row>
    <row r="102" spans="1:45" ht="16.5" hidden="1" x14ac:dyDescent="0.15">
      <c r="A102" s="9">
        <v>100</v>
      </c>
      <c r="B102" s="9" t="s">
        <v>42</v>
      </c>
      <c r="C102" s="15" t="s">
        <v>335</v>
      </c>
      <c r="D102" s="15" t="s">
        <v>336</v>
      </c>
      <c r="E102" s="9" t="s">
        <v>337</v>
      </c>
      <c r="F102" s="9" t="s">
        <v>37</v>
      </c>
      <c r="G102" s="9" t="s">
        <v>87</v>
      </c>
      <c r="H102" s="9" t="s">
        <v>179</v>
      </c>
      <c r="I102" s="9" t="s">
        <v>40</v>
      </c>
      <c r="J102" s="9" t="s">
        <v>41</v>
      </c>
      <c r="K102" s="9">
        <v>69.010000000000005</v>
      </c>
      <c r="L102" s="20">
        <v>42637</v>
      </c>
      <c r="M102" s="20">
        <v>43639</v>
      </c>
      <c r="N102" s="20">
        <v>43639</v>
      </c>
      <c r="O102" s="21"/>
      <c r="P102" s="20">
        <v>43367</v>
      </c>
      <c r="Q102" s="20">
        <v>43639</v>
      </c>
      <c r="R102" s="24">
        <v>303.39999999999998</v>
      </c>
      <c r="S102" s="25">
        <v>20937.63</v>
      </c>
      <c r="T102" s="25">
        <v>20937.63</v>
      </c>
      <c r="U102" s="25">
        <v>20937.63</v>
      </c>
      <c r="V102" s="25">
        <v>20937.63</v>
      </c>
      <c r="W102" s="25">
        <v>20937.63</v>
      </c>
      <c r="X102" s="25">
        <v>16052.19</v>
      </c>
      <c r="Y102" s="25"/>
      <c r="Z102" s="25"/>
      <c r="AA102" s="25"/>
      <c r="AB102" s="25"/>
      <c r="AC102" s="25"/>
      <c r="AD102" s="25"/>
      <c r="AE102" s="25">
        <v>20937.63</v>
      </c>
      <c r="AF102" s="25">
        <v>20937.63</v>
      </c>
      <c r="AG102" s="25">
        <v>20937.63</v>
      </c>
      <c r="AH102" s="25">
        <v>20937.63</v>
      </c>
      <c r="AI102" s="25">
        <v>20937.63</v>
      </c>
      <c r="AJ102" s="25">
        <v>16052.19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</row>
    <row r="103" spans="1:45" ht="16.5" hidden="1" x14ac:dyDescent="0.15">
      <c r="A103" s="9">
        <v>101</v>
      </c>
      <c r="B103" s="9" t="s">
        <v>42</v>
      </c>
      <c r="C103" s="15" t="s">
        <v>255</v>
      </c>
      <c r="D103" s="15" t="s">
        <v>338</v>
      </c>
      <c r="E103" s="9" t="s">
        <v>339</v>
      </c>
      <c r="F103" s="9" t="s">
        <v>37</v>
      </c>
      <c r="G103" s="9" t="s">
        <v>87</v>
      </c>
      <c r="H103" s="9" t="s">
        <v>39</v>
      </c>
      <c r="I103" s="9" t="s">
        <v>40</v>
      </c>
      <c r="J103" s="9" t="s">
        <v>53</v>
      </c>
      <c r="K103" s="9">
        <v>131.44</v>
      </c>
      <c r="L103" s="20">
        <v>42637</v>
      </c>
      <c r="M103" s="20">
        <v>43639</v>
      </c>
      <c r="N103" s="20">
        <v>43639</v>
      </c>
      <c r="O103" s="21"/>
      <c r="P103" s="20">
        <v>43367</v>
      </c>
      <c r="Q103" s="20">
        <v>43639</v>
      </c>
      <c r="R103" s="24">
        <v>269.05</v>
      </c>
      <c r="S103" s="25">
        <v>35363.93</v>
      </c>
      <c r="T103" s="25">
        <v>35363.93</v>
      </c>
      <c r="U103" s="25">
        <v>35363.93</v>
      </c>
      <c r="V103" s="25">
        <v>35363.93</v>
      </c>
      <c r="W103" s="25">
        <v>35363.93</v>
      </c>
      <c r="X103" s="25">
        <v>27112.35</v>
      </c>
      <c r="Y103" s="25"/>
      <c r="Z103" s="25"/>
      <c r="AA103" s="25"/>
      <c r="AB103" s="25"/>
      <c r="AC103" s="25"/>
      <c r="AD103" s="25"/>
      <c r="AE103" s="25">
        <v>35363.93</v>
      </c>
      <c r="AF103" s="25">
        <v>35363.93</v>
      </c>
      <c r="AG103" s="25">
        <v>35363.93</v>
      </c>
      <c r="AH103" s="25">
        <v>35363.93</v>
      </c>
      <c r="AI103" s="25">
        <v>35363.93</v>
      </c>
      <c r="AJ103" s="25">
        <v>27112.35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</row>
    <row r="104" spans="1:45" ht="16.5" hidden="1" x14ac:dyDescent="0.15">
      <c r="A104" s="9">
        <v>102</v>
      </c>
      <c r="B104" s="9" t="s">
        <v>42</v>
      </c>
      <c r="C104" s="15" t="s">
        <v>340</v>
      </c>
      <c r="D104" s="15" t="s">
        <v>341</v>
      </c>
      <c r="E104" s="9" t="s">
        <v>342</v>
      </c>
      <c r="F104" s="9" t="s">
        <v>37</v>
      </c>
      <c r="G104" s="9" t="s">
        <v>87</v>
      </c>
      <c r="H104" s="9" t="s">
        <v>46</v>
      </c>
      <c r="I104" s="9" t="s">
        <v>40</v>
      </c>
      <c r="J104" s="9" t="s">
        <v>47</v>
      </c>
      <c r="K104" s="9">
        <v>59.34</v>
      </c>
      <c r="L104" s="20">
        <v>42948</v>
      </c>
      <c r="M104" s="20">
        <v>43639</v>
      </c>
      <c r="N104" s="20">
        <v>43639</v>
      </c>
      <c r="O104" s="21"/>
      <c r="P104" s="20">
        <v>43313</v>
      </c>
      <c r="Q104" s="20">
        <v>43639</v>
      </c>
      <c r="R104" s="24">
        <v>262.5</v>
      </c>
      <c r="S104" s="25">
        <v>15576.75</v>
      </c>
      <c r="T104" s="25">
        <v>15576.75</v>
      </c>
      <c r="U104" s="25">
        <v>15576.75</v>
      </c>
      <c r="V104" s="25">
        <v>15576.75</v>
      </c>
      <c r="W104" s="25">
        <v>15576.75</v>
      </c>
      <c r="X104" s="25">
        <v>11942.18</v>
      </c>
      <c r="Y104" s="25"/>
      <c r="Z104" s="25"/>
      <c r="AA104" s="25"/>
      <c r="AB104" s="25"/>
      <c r="AC104" s="25"/>
      <c r="AD104" s="25"/>
      <c r="AE104" s="25">
        <v>15576.75</v>
      </c>
      <c r="AF104" s="25">
        <v>15576.75</v>
      </c>
      <c r="AG104" s="25">
        <v>15576.75</v>
      </c>
      <c r="AH104" s="25">
        <v>15576.75</v>
      </c>
      <c r="AI104" s="25">
        <v>15576.75</v>
      </c>
      <c r="AJ104" s="25">
        <v>11942.18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</row>
    <row r="105" spans="1:45" ht="16.5" x14ac:dyDescent="0.15">
      <c r="A105" s="9">
        <v>103</v>
      </c>
      <c r="B105" s="9" t="s">
        <v>34</v>
      </c>
      <c r="C105" s="15" t="s">
        <v>343</v>
      </c>
      <c r="D105" s="15" t="s">
        <v>344</v>
      </c>
      <c r="E105" s="9" t="s">
        <v>345</v>
      </c>
      <c r="F105" s="9" t="s">
        <v>37</v>
      </c>
      <c r="G105" s="9" t="s">
        <v>87</v>
      </c>
      <c r="H105" s="9" t="s">
        <v>46</v>
      </c>
      <c r="I105" s="22" t="s">
        <v>102</v>
      </c>
      <c r="J105" s="9" t="s">
        <v>64</v>
      </c>
      <c r="K105" s="9">
        <v>243.69</v>
      </c>
      <c r="L105" s="20">
        <v>42795</v>
      </c>
      <c r="M105" s="20">
        <v>44309</v>
      </c>
      <c r="N105" s="20">
        <v>44309</v>
      </c>
      <c r="O105" s="21"/>
      <c r="P105" s="20">
        <v>43525</v>
      </c>
      <c r="Q105" s="20">
        <v>43890</v>
      </c>
      <c r="R105" s="24">
        <v>198.45</v>
      </c>
      <c r="S105" s="25"/>
      <c r="T105" s="25"/>
      <c r="U105" s="25">
        <v>48360.280500000001</v>
      </c>
      <c r="V105" s="25">
        <v>48360.280500000001</v>
      </c>
      <c r="W105" s="25">
        <v>48360.280500000001</v>
      </c>
      <c r="X105" s="25">
        <v>48360.280500000001</v>
      </c>
      <c r="Y105" s="25">
        <v>48360.280500000001</v>
      </c>
      <c r="Z105" s="25">
        <v>48360.280500000001</v>
      </c>
      <c r="AA105" s="25">
        <v>48360.280500000001</v>
      </c>
      <c r="AB105" s="25">
        <v>48360.280500000001</v>
      </c>
      <c r="AC105" s="25">
        <v>48360.280500000001</v>
      </c>
      <c r="AD105" s="25">
        <v>48360.280500000001</v>
      </c>
      <c r="AE105" s="25">
        <v>0</v>
      </c>
      <c r="AF105" s="25">
        <v>0</v>
      </c>
      <c r="AG105" s="25">
        <v>48360.280500000001</v>
      </c>
      <c r="AH105" s="25">
        <v>48360.280500000001</v>
      </c>
      <c r="AI105" s="25">
        <v>48360.280500000001</v>
      </c>
      <c r="AJ105" s="25">
        <v>48360.280500000001</v>
      </c>
      <c r="AK105" s="25">
        <v>48360.280500000001</v>
      </c>
      <c r="AL105" s="25">
        <v>48360.280500000001</v>
      </c>
      <c r="AM105" s="25">
        <v>48360.280500000001</v>
      </c>
      <c r="AN105" s="25">
        <v>48360.280500000001</v>
      </c>
      <c r="AO105" s="25">
        <v>48360.280500000001</v>
      </c>
      <c r="AP105" s="25">
        <v>48360.280500000001</v>
      </c>
      <c r="AR105">
        <f>AH105*12</f>
        <v>580323.36600000004</v>
      </c>
      <c r="AS105" s="47">
        <f>AR105/365/K105</f>
        <v>6.5243835616438357</v>
      </c>
    </row>
    <row r="106" spans="1:45" ht="16.5" hidden="1" x14ac:dyDescent="0.15">
      <c r="A106" s="9">
        <v>104</v>
      </c>
      <c r="B106" s="9" t="s">
        <v>42</v>
      </c>
      <c r="C106" s="15" t="s">
        <v>346</v>
      </c>
      <c r="D106" s="15" t="s">
        <v>347</v>
      </c>
      <c r="E106" s="9" t="s">
        <v>348</v>
      </c>
      <c r="F106" s="9" t="s">
        <v>37</v>
      </c>
      <c r="G106" s="9" t="s">
        <v>87</v>
      </c>
      <c r="H106" s="9" t="s">
        <v>58</v>
      </c>
      <c r="I106" s="9" t="s">
        <v>40</v>
      </c>
      <c r="J106" s="9" t="s">
        <v>53</v>
      </c>
      <c r="K106" s="9">
        <v>203.56</v>
      </c>
      <c r="L106" s="20">
        <v>42637</v>
      </c>
      <c r="M106" s="20">
        <v>43639</v>
      </c>
      <c r="N106" s="20">
        <v>43639</v>
      </c>
      <c r="O106" s="21"/>
      <c r="P106" s="20">
        <v>43367</v>
      </c>
      <c r="Q106" s="20">
        <v>43639</v>
      </c>
      <c r="R106" s="24">
        <v>246.15</v>
      </c>
      <c r="S106" s="25">
        <v>50106.29</v>
      </c>
      <c r="T106" s="25">
        <v>50106.29</v>
      </c>
      <c r="U106" s="25">
        <v>50106.29</v>
      </c>
      <c r="V106" s="25">
        <v>50106.29</v>
      </c>
      <c r="W106" s="25">
        <v>50106.29</v>
      </c>
      <c r="X106" s="25">
        <v>38414.83</v>
      </c>
      <c r="Y106" s="25"/>
      <c r="Z106" s="25"/>
      <c r="AA106" s="25"/>
      <c r="AB106" s="25"/>
      <c r="AC106" s="25"/>
      <c r="AD106" s="25"/>
      <c r="AE106" s="25">
        <v>50106.29</v>
      </c>
      <c r="AF106" s="25">
        <v>50106.29</v>
      </c>
      <c r="AG106" s="25">
        <v>50106.29</v>
      </c>
      <c r="AH106" s="25">
        <v>50106.29</v>
      </c>
      <c r="AI106" s="25">
        <v>50106.29</v>
      </c>
      <c r="AJ106" s="25">
        <v>38414.83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</row>
    <row r="107" spans="1:45" ht="16.5" x14ac:dyDescent="0.15">
      <c r="A107" s="9">
        <v>105</v>
      </c>
      <c r="B107" s="9" t="s">
        <v>42</v>
      </c>
      <c r="C107" s="15" t="s">
        <v>349</v>
      </c>
      <c r="D107" s="15" t="s">
        <v>350</v>
      </c>
      <c r="E107" s="9" t="s">
        <v>351</v>
      </c>
      <c r="F107" s="9" t="s">
        <v>37</v>
      </c>
      <c r="G107" s="9" t="s">
        <v>87</v>
      </c>
      <c r="H107" s="9" t="s">
        <v>46</v>
      </c>
      <c r="I107" s="9" t="s">
        <v>40</v>
      </c>
      <c r="J107" s="9" t="s">
        <v>64</v>
      </c>
      <c r="K107" s="9">
        <v>169.48</v>
      </c>
      <c r="L107" s="20">
        <v>42841</v>
      </c>
      <c r="M107" s="20">
        <v>43639</v>
      </c>
      <c r="N107" s="20">
        <v>43639</v>
      </c>
      <c r="O107" s="21"/>
      <c r="P107" s="20">
        <v>43571</v>
      </c>
      <c r="Q107" s="20">
        <v>43639</v>
      </c>
      <c r="R107" s="24">
        <v>176.4</v>
      </c>
      <c r="S107" s="25">
        <v>28472.639999999999</v>
      </c>
      <c r="T107" s="25">
        <v>28472.639999999999</v>
      </c>
      <c r="U107" s="25">
        <v>28472.639999999999</v>
      </c>
      <c r="V107" s="25">
        <v>29184.46</v>
      </c>
      <c r="W107" s="25">
        <v>29896.27</v>
      </c>
      <c r="X107" s="25">
        <v>22920.48</v>
      </c>
      <c r="Y107" s="25"/>
      <c r="Z107" s="25"/>
      <c r="AA107" s="25"/>
      <c r="AB107" s="25"/>
      <c r="AC107" s="25"/>
      <c r="AD107" s="25"/>
      <c r="AE107" s="25">
        <v>28472.639999999999</v>
      </c>
      <c r="AF107" s="25">
        <v>28472.639999999999</v>
      </c>
      <c r="AG107" s="25">
        <v>28472.639999999999</v>
      </c>
      <c r="AH107" s="25">
        <v>29184.46</v>
      </c>
      <c r="AI107" s="25">
        <v>29896.27</v>
      </c>
      <c r="AJ107" s="25">
        <v>22920.48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R107">
        <f>AG107*12</f>
        <v>341671.67999999999</v>
      </c>
      <c r="AS107" s="47">
        <f>AR107/365/K107</f>
        <v>5.5232876712328771</v>
      </c>
    </row>
    <row r="108" spans="1:45" ht="16.5" hidden="1" x14ac:dyDescent="0.15">
      <c r="A108" s="9">
        <v>106</v>
      </c>
      <c r="B108" s="9" t="s">
        <v>34</v>
      </c>
      <c r="C108" s="15" t="s">
        <v>169</v>
      </c>
      <c r="D108" s="17" t="s">
        <v>352</v>
      </c>
      <c r="E108" s="9">
        <v>1010</v>
      </c>
      <c r="F108" s="9" t="s">
        <v>37</v>
      </c>
      <c r="G108" s="9" t="s">
        <v>87</v>
      </c>
      <c r="H108" s="9" t="s">
        <v>39</v>
      </c>
      <c r="I108" s="9" t="s">
        <v>40</v>
      </c>
      <c r="J108" s="9" t="s">
        <v>53</v>
      </c>
      <c r="K108" s="9">
        <v>73.59</v>
      </c>
      <c r="L108" s="20">
        <v>43525</v>
      </c>
      <c r="M108" s="20">
        <v>43889</v>
      </c>
      <c r="N108" s="20">
        <v>43889</v>
      </c>
      <c r="O108" s="20"/>
      <c r="P108" s="20">
        <v>43525</v>
      </c>
      <c r="Q108" s="20">
        <v>43889</v>
      </c>
      <c r="R108" s="24">
        <v>326.3</v>
      </c>
      <c r="S108" s="25"/>
      <c r="T108" s="25"/>
      <c r="U108" s="25">
        <v>24012.42</v>
      </c>
      <c r="V108" s="25">
        <v>24012.42</v>
      </c>
      <c r="W108" s="25">
        <v>24012.42</v>
      </c>
      <c r="X108" s="25">
        <v>24012.42</v>
      </c>
      <c r="Y108" s="25">
        <v>24012.42</v>
      </c>
      <c r="Z108" s="25">
        <v>24012.42</v>
      </c>
      <c r="AA108" s="25">
        <v>24012.42</v>
      </c>
      <c r="AB108" s="25">
        <v>24012.42</v>
      </c>
      <c r="AC108" s="25">
        <v>24012.42</v>
      </c>
      <c r="AD108" s="25">
        <v>24012.42</v>
      </c>
      <c r="AE108" s="25">
        <v>0</v>
      </c>
      <c r="AF108" s="25">
        <v>0</v>
      </c>
      <c r="AG108" s="25">
        <v>24012.42</v>
      </c>
      <c r="AH108" s="25">
        <v>24012.42</v>
      </c>
      <c r="AI108" s="25">
        <v>24012.42</v>
      </c>
      <c r="AJ108" s="25">
        <v>24012.42</v>
      </c>
      <c r="AK108" s="25">
        <v>24012.42</v>
      </c>
      <c r="AL108" s="25">
        <v>24012.42</v>
      </c>
      <c r="AM108" s="25">
        <v>24012.42</v>
      </c>
      <c r="AN108" s="25">
        <v>24012.42</v>
      </c>
      <c r="AO108" s="25">
        <v>24012.42</v>
      </c>
      <c r="AP108" s="25">
        <v>24012.42</v>
      </c>
    </row>
    <row r="109" spans="1:45" ht="16.5" hidden="1" x14ac:dyDescent="0.15">
      <c r="A109" s="9">
        <v>107</v>
      </c>
      <c r="B109" s="9" t="s">
        <v>42</v>
      </c>
      <c r="C109" s="15" t="s">
        <v>353</v>
      </c>
      <c r="D109" s="15" t="s">
        <v>354</v>
      </c>
      <c r="E109" s="9" t="s">
        <v>355</v>
      </c>
      <c r="F109" s="9" t="s">
        <v>37</v>
      </c>
      <c r="G109" s="9" t="s">
        <v>87</v>
      </c>
      <c r="H109" s="9" t="s">
        <v>39</v>
      </c>
      <c r="I109" s="9" t="s">
        <v>40</v>
      </c>
      <c r="J109" s="9" t="s">
        <v>53</v>
      </c>
      <c r="K109" s="9">
        <v>194.69</v>
      </c>
      <c r="L109" s="20">
        <v>43405</v>
      </c>
      <c r="M109" s="20">
        <v>43639</v>
      </c>
      <c r="N109" s="20">
        <v>43639</v>
      </c>
      <c r="O109" s="21">
        <f>R109*K109*2</f>
        <v>106993.83639999999</v>
      </c>
      <c r="P109" s="20">
        <v>43405</v>
      </c>
      <c r="Q109" s="20">
        <v>43639</v>
      </c>
      <c r="R109" s="24">
        <v>274.77999999999997</v>
      </c>
      <c r="S109" s="25">
        <v>53496.92</v>
      </c>
      <c r="T109" s="25">
        <v>53496.92</v>
      </c>
      <c r="U109" s="25">
        <v>53496.92</v>
      </c>
      <c r="V109" s="25">
        <v>53496.92</v>
      </c>
      <c r="W109" s="25">
        <v>53496.92</v>
      </c>
      <c r="X109" s="25">
        <v>41014.300000000003</v>
      </c>
      <c r="Y109" s="25"/>
      <c r="Z109" s="25"/>
      <c r="AA109" s="25"/>
      <c r="AB109" s="25"/>
      <c r="AC109" s="25"/>
      <c r="AD109" s="25"/>
      <c r="AE109" s="25">
        <v>53496.92</v>
      </c>
      <c r="AF109" s="25">
        <v>53496.92</v>
      </c>
      <c r="AG109" s="25">
        <v>53496.92</v>
      </c>
      <c r="AH109" s="25">
        <v>53496.92</v>
      </c>
      <c r="AI109" s="25">
        <v>53496.92</v>
      </c>
      <c r="AJ109" s="25">
        <v>41014.300000000003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</row>
    <row r="110" spans="1:45" ht="16.5" hidden="1" x14ac:dyDescent="0.15">
      <c r="A110" s="9">
        <v>108</v>
      </c>
      <c r="B110" s="9" t="s">
        <v>34</v>
      </c>
      <c r="C110" s="15" t="s">
        <v>356</v>
      </c>
      <c r="D110" s="15" t="s">
        <v>357</v>
      </c>
      <c r="E110" s="9" t="s">
        <v>358</v>
      </c>
      <c r="F110" s="9" t="s">
        <v>37</v>
      </c>
      <c r="G110" s="9" t="s">
        <v>359</v>
      </c>
      <c r="H110" s="9" t="s">
        <v>58</v>
      </c>
      <c r="I110" s="9" t="s">
        <v>40</v>
      </c>
      <c r="J110" s="9" t="s">
        <v>41</v>
      </c>
      <c r="K110" s="9">
        <v>154.02000000000001</v>
      </c>
      <c r="L110" s="20">
        <v>43389</v>
      </c>
      <c r="M110" s="20">
        <v>44484</v>
      </c>
      <c r="N110" s="20">
        <v>44484</v>
      </c>
      <c r="O110" s="21">
        <f>R110*K110*3</f>
        <v>124756.20000000001</v>
      </c>
      <c r="P110" s="20">
        <v>43389</v>
      </c>
      <c r="Q110" s="20">
        <v>43753</v>
      </c>
      <c r="R110" s="24">
        <v>270</v>
      </c>
      <c r="S110" s="25">
        <v>41585.4</v>
      </c>
      <c r="T110" s="25">
        <v>41585.4</v>
      </c>
      <c r="U110" s="25">
        <v>41585.4</v>
      </c>
      <c r="V110" s="25">
        <v>41585.4</v>
      </c>
      <c r="W110" s="25">
        <v>41585.4</v>
      </c>
      <c r="X110" s="25">
        <v>41585.4</v>
      </c>
      <c r="Y110" s="25">
        <v>41585.4</v>
      </c>
      <c r="Z110" s="25">
        <v>41585.4</v>
      </c>
      <c r="AA110" s="25">
        <v>41585.4</v>
      </c>
      <c r="AB110" s="25">
        <v>43040.889000000003</v>
      </c>
      <c r="AC110" s="25">
        <v>44496.377999999997</v>
      </c>
      <c r="AD110" s="25">
        <v>44496.377999999997</v>
      </c>
      <c r="AE110" s="25">
        <v>41585.4</v>
      </c>
      <c r="AF110" s="25">
        <v>41585.4</v>
      </c>
      <c r="AG110" s="25">
        <v>41585.4</v>
      </c>
      <c r="AH110" s="25">
        <v>41585.4</v>
      </c>
      <c r="AI110" s="25">
        <v>41585.4</v>
      </c>
      <c r="AJ110" s="25">
        <v>41585.4</v>
      </c>
      <c r="AK110" s="25">
        <v>41585.4</v>
      </c>
      <c r="AL110" s="25">
        <v>41585.4</v>
      </c>
      <c r="AM110" s="25">
        <v>41585.4</v>
      </c>
      <c r="AN110" s="25">
        <v>43040.889000000003</v>
      </c>
      <c r="AO110" s="25">
        <v>44496.377999999997</v>
      </c>
      <c r="AP110" s="25">
        <v>44496.377999999997</v>
      </c>
    </row>
    <row r="111" spans="1:45" ht="16.5" hidden="1" x14ac:dyDescent="0.15">
      <c r="A111" s="9">
        <v>109</v>
      </c>
      <c r="B111" s="9" t="s">
        <v>34</v>
      </c>
      <c r="C111" s="15" t="s">
        <v>360</v>
      </c>
      <c r="D111" s="15" t="s">
        <v>361</v>
      </c>
      <c r="E111" s="9" t="s">
        <v>362</v>
      </c>
      <c r="F111" s="9" t="s">
        <v>37</v>
      </c>
      <c r="G111" s="9" t="s">
        <v>87</v>
      </c>
      <c r="H111" s="9" t="s">
        <v>39</v>
      </c>
      <c r="I111" s="9" t="s">
        <v>40</v>
      </c>
      <c r="J111" s="9" t="s">
        <v>53</v>
      </c>
      <c r="K111" s="9">
        <v>191.52</v>
      </c>
      <c r="L111" s="20">
        <v>43389</v>
      </c>
      <c r="M111" s="20">
        <v>44484</v>
      </c>
      <c r="N111" s="20">
        <v>44484</v>
      </c>
      <c r="O111" s="21">
        <f>R111*K111*3</f>
        <v>143640</v>
      </c>
      <c r="P111" s="20">
        <v>43389</v>
      </c>
      <c r="Q111" s="20">
        <v>43753</v>
      </c>
      <c r="R111" s="24">
        <v>250</v>
      </c>
      <c r="S111" s="25">
        <v>47880</v>
      </c>
      <c r="T111" s="25">
        <v>47880</v>
      </c>
      <c r="U111" s="25">
        <v>47880</v>
      </c>
      <c r="V111" s="25">
        <v>47880</v>
      </c>
      <c r="W111" s="25">
        <v>47880</v>
      </c>
      <c r="X111" s="25">
        <v>47880</v>
      </c>
      <c r="Y111" s="25">
        <v>47880</v>
      </c>
      <c r="Z111" s="25">
        <v>47880</v>
      </c>
      <c r="AA111" s="25">
        <v>47880</v>
      </c>
      <c r="AB111" s="25">
        <v>49555.8</v>
      </c>
      <c r="AC111" s="25">
        <v>51231.6</v>
      </c>
      <c r="AD111" s="25">
        <v>51231.6</v>
      </c>
      <c r="AE111" s="25">
        <v>47880</v>
      </c>
      <c r="AF111" s="25">
        <v>47880</v>
      </c>
      <c r="AG111" s="25">
        <v>47880</v>
      </c>
      <c r="AH111" s="25">
        <v>47880</v>
      </c>
      <c r="AI111" s="25">
        <v>47880</v>
      </c>
      <c r="AJ111" s="25">
        <v>47880</v>
      </c>
      <c r="AK111" s="25">
        <v>47880</v>
      </c>
      <c r="AL111" s="25">
        <v>47880</v>
      </c>
      <c r="AM111" s="25">
        <v>47880</v>
      </c>
      <c r="AN111" s="25">
        <v>49555.8</v>
      </c>
      <c r="AO111" s="25">
        <v>51231.6</v>
      </c>
      <c r="AP111" s="25">
        <v>51231.6</v>
      </c>
    </row>
    <row r="112" spans="1:45" ht="16.5" hidden="1" x14ac:dyDescent="0.15">
      <c r="A112" s="9">
        <v>110</v>
      </c>
      <c r="B112" s="16" t="s">
        <v>42</v>
      </c>
      <c r="C112" s="15" t="s">
        <v>363</v>
      </c>
      <c r="D112" s="17" t="s">
        <v>364</v>
      </c>
      <c r="E112" s="9" t="s">
        <v>365</v>
      </c>
      <c r="F112" s="9" t="s">
        <v>37</v>
      </c>
      <c r="G112" s="9" t="s">
        <v>359</v>
      </c>
      <c r="H112" s="9" t="s">
        <v>46</v>
      </c>
      <c r="I112" s="9" t="s">
        <v>40</v>
      </c>
      <c r="J112" s="9" t="s">
        <v>64</v>
      </c>
      <c r="K112" s="9">
        <v>185.04</v>
      </c>
      <c r="L112" s="20">
        <v>43405</v>
      </c>
      <c r="M112" s="20">
        <v>44428</v>
      </c>
      <c r="N112" s="20">
        <v>43585</v>
      </c>
      <c r="O112" s="21">
        <f>R112*K112*2</f>
        <v>55512</v>
      </c>
      <c r="P112" s="20">
        <v>43405</v>
      </c>
      <c r="Q112" s="20">
        <v>43769</v>
      </c>
      <c r="R112" s="24">
        <v>150</v>
      </c>
      <c r="S112" s="25">
        <v>27756</v>
      </c>
      <c r="T112" s="25">
        <v>27756</v>
      </c>
      <c r="U112" s="25">
        <v>27756</v>
      </c>
      <c r="V112" s="25">
        <v>27756</v>
      </c>
      <c r="W112" s="25"/>
      <c r="X112" s="25"/>
      <c r="Y112" s="25"/>
      <c r="Z112" s="25"/>
      <c r="AA112" s="25"/>
      <c r="AB112" s="25"/>
      <c r="AC112" s="25"/>
      <c r="AD112" s="25"/>
      <c r="AE112" s="25">
        <v>21588</v>
      </c>
      <c r="AF112" s="25">
        <v>27756</v>
      </c>
      <c r="AG112" s="25">
        <v>27756</v>
      </c>
      <c r="AH112" s="25">
        <v>27756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</row>
    <row r="113" spans="1:45" ht="16.5" hidden="1" x14ac:dyDescent="0.15">
      <c r="A113" s="9">
        <v>111</v>
      </c>
      <c r="B113" s="9" t="s">
        <v>34</v>
      </c>
      <c r="C113" s="15" t="s">
        <v>366</v>
      </c>
      <c r="D113" s="15" t="s">
        <v>367</v>
      </c>
      <c r="E113" s="9" t="s">
        <v>368</v>
      </c>
      <c r="F113" s="9" t="s">
        <v>37</v>
      </c>
      <c r="G113" s="9" t="s">
        <v>87</v>
      </c>
      <c r="H113" s="9" t="s">
        <v>46</v>
      </c>
      <c r="I113" s="9" t="s">
        <v>40</v>
      </c>
      <c r="J113" s="9" t="s">
        <v>47</v>
      </c>
      <c r="K113" s="9">
        <v>69.14</v>
      </c>
      <c r="L113" s="20">
        <v>43556</v>
      </c>
      <c r="M113" s="20">
        <v>44651</v>
      </c>
      <c r="N113" s="20">
        <v>44651</v>
      </c>
      <c r="O113" s="20"/>
      <c r="P113" s="20">
        <v>43556</v>
      </c>
      <c r="Q113" s="20">
        <v>43921</v>
      </c>
      <c r="R113" s="24">
        <v>255</v>
      </c>
      <c r="S113" s="25"/>
      <c r="T113" s="25"/>
      <c r="U113" s="25"/>
      <c r="V113" s="25">
        <v>17630.7</v>
      </c>
      <c r="W113" s="25">
        <v>17630.7</v>
      </c>
      <c r="X113" s="25">
        <v>17630.7</v>
      </c>
      <c r="Y113" s="25">
        <v>17630.7</v>
      </c>
      <c r="Z113" s="25">
        <v>17630.7</v>
      </c>
      <c r="AA113" s="25">
        <v>17630.7</v>
      </c>
      <c r="AB113" s="25">
        <v>17630.7</v>
      </c>
      <c r="AC113" s="25">
        <v>17630.7</v>
      </c>
      <c r="AD113" s="25">
        <v>17630.7</v>
      </c>
      <c r="AE113" s="25">
        <v>0</v>
      </c>
      <c r="AF113" s="25">
        <v>0</v>
      </c>
      <c r="AG113" s="25">
        <v>0</v>
      </c>
      <c r="AH113" s="25">
        <v>17630.7</v>
      </c>
      <c r="AI113" s="25">
        <v>17630.7</v>
      </c>
      <c r="AJ113" s="25">
        <v>17630.7</v>
      </c>
      <c r="AK113" s="25">
        <v>17630.7</v>
      </c>
      <c r="AL113" s="25">
        <v>17630.7</v>
      </c>
      <c r="AM113" s="25">
        <v>17630.7</v>
      </c>
      <c r="AN113" s="25">
        <v>17630.7</v>
      </c>
      <c r="AO113" s="25">
        <v>17630.7</v>
      </c>
      <c r="AP113" s="25">
        <v>17630.7</v>
      </c>
    </row>
    <row r="114" spans="1:45" ht="16.5" hidden="1" x14ac:dyDescent="0.15">
      <c r="A114" s="9">
        <v>112</v>
      </c>
      <c r="B114" s="16" t="s">
        <v>42</v>
      </c>
      <c r="C114" s="15" t="s">
        <v>369</v>
      </c>
      <c r="D114" s="15" t="s">
        <v>370</v>
      </c>
      <c r="E114" s="9" t="s">
        <v>371</v>
      </c>
      <c r="F114" s="9" t="s">
        <v>37</v>
      </c>
      <c r="G114" s="9" t="s">
        <v>87</v>
      </c>
      <c r="H114" s="9" t="s">
        <v>122</v>
      </c>
      <c r="I114" s="9" t="s">
        <v>102</v>
      </c>
      <c r="J114" s="9" t="s">
        <v>47</v>
      </c>
      <c r="K114" s="9">
        <v>63.11</v>
      </c>
      <c r="L114" s="20">
        <v>43344</v>
      </c>
      <c r="M114" s="20">
        <v>43708</v>
      </c>
      <c r="N114" s="20">
        <v>43555</v>
      </c>
      <c r="O114" s="21">
        <f>R114*K114*4</f>
        <v>57051.44</v>
      </c>
      <c r="P114" s="20">
        <v>43344</v>
      </c>
      <c r="Q114" s="20">
        <v>43708</v>
      </c>
      <c r="R114" s="24">
        <v>226</v>
      </c>
      <c r="S114" s="25">
        <v>14262.86</v>
      </c>
      <c r="T114" s="25">
        <v>14262.86</v>
      </c>
      <c r="U114" s="25">
        <v>14262.86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>
        <v>14262.86</v>
      </c>
      <c r="AF114" s="25">
        <v>14262.86</v>
      </c>
      <c r="AG114" s="25">
        <v>14262.86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</row>
    <row r="115" spans="1:45" ht="16.5" x14ac:dyDescent="0.15">
      <c r="A115" s="9">
        <v>113</v>
      </c>
      <c r="B115" s="9" t="s">
        <v>34</v>
      </c>
      <c r="C115" s="15" t="s">
        <v>372</v>
      </c>
      <c r="D115" s="15" t="s">
        <v>373</v>
      </c>
      <c r="E115" s="9" t="s">
        <v>374</v>
      </c>
      <c r="F115" s="9" t="s">
        <v>37</v>
      </c>
      <c r="G115" s="9" t="s">
        <v>87</v>
      </c>
      <c r="H115" s="9" t="s">
        <v>46</v>
      </c>
      <c r="I115" s="9" t="s">
        <v>40</v>
      </c>
      <c r="J115" s="9" t="s">
        <v>64</v>
      </c>
      <c r="K115" s="9">
        <v>205.46</v>
      </c>
      <c r="L115" s="20">
        <v>43344</v>
      </c>
      <c r="M115" s="20">
        <v>45169</v>
      </c>
      <c r="N115" s="20">
        <v>45169</v>
      </c>
      <c r="O115" s="21">
        <f t="shared" ref="O115:O127" si="6">R115*K115*4</f>
        <v>131494.39999999999</v>
      </c>
      <c r="P115" s="20">
        <v>43344</v>
      </c>
      <c r="Q115" s="20">
        <v>43708</v>
      </c>
      <c r="R115" s="24">
        <v>160</v>
      </c>
      <c r="S115" s="25">
        <v>32873.599999999999</v>
      </c>
      <c r="T115" s="25">
        <v>32873.599999999999</v>
      </c>
      <c r="U115" s="25">
        <v>32873.599999999999</v>
      </c>
      <c r="V115" s="25">
        <v>32873.599999999999</v>
      </c>
      <c r="W115" s="25">
        <v>32873.599999999999</v>
      </c>
      <c r="X115" s="25">
        <v>32873.599999999999</v>
      </c>
      <c r="Y115" s="25">
        <v>32873.599999999999</v>
      </c>
      <c r="Z115" s="25">
        <v>32873.599999999999</v>
      </c>
      <c r="AA115" s="25">
        <v>34517.279999999999</v>
      </c>
      <c r="AB115" s="25">
        <v>34517.279999999999</v>
      </c>
      <c r="AC115" s="25">
        <v>34517.279999999999</v>
      </c>
      <c r="AD115" s="25">
        <v>34517.279999999999</v>
      </c>
      <c r="AE115" s="25">
        <v>32873.599999999999</v>
      </c>
      <c r="AF115" s="25">
        <v>32873.599999999999</v>
      </c>
      <c r="AG115" s="25">
        <v>32873.599999999999</v>
      </c>
      <c r="AH115" s="25">
        <v>32873.599999999999</v>
      </c>
      <c r="AI115" s="25">
        <v>32873.599999999999</v>
      </c>
      <c r="AJ115" s="25">
        <v>32873.599999999999</v>
      </c>
      <c r="AK115" s="25">
        <v>32873.599999999999</v>
      </c>
      <c r="AL115" s="25">
        <v>32873.599999999999</v>
      </c>
      <c r="AM115" s="25">
        <v>34517.279999999999</v>
      </c>
      <c r="AN115" s="25">
        <v>34517.279999999999</v>
      </c>
      <c r="AO115" s="25">
        <v>34517.279999999999</v>
      </c>
      <c r="AP115" s="25">
        <v>34517.279999999999</v>
      </c>
      <c r="AR115">
        <f t="shared" ref="AR115:AR117" si="7">AH115*12</f>
        <v>394483.19999999995</v>
      </c>
      <c r="AS115" s="47">
        <f t="shared" ref="AS115:AS117" si="8">AR115/365/K115</f>
        <v>5.2602739726027385</v>
      </c>
    </row>
    <row r="116" spans="1:45" ht="16.5" x14ac:dyDescent="0.15">
      <c r="A116" s="9">
        <v>114</v>
      </c>
      <c r="B116" s="16" t="s">
        <v>42</v>
      </c>
      <c r="C116" s="17" t="s">
        <v>375</v>
      </c>
      <c r="D116" s="15" t="s">
        <v>376</v>
      </c>
      <c r="E116" s="9" t="s">
        <v>377</v>
      </c>
      <c r="F116" s="9" t="s">
        <v>37</v>
      </c>
      <c r="G116" s="9" t="s">
        <v>87</v>
      </c>
      <c r="H116" s="9" t="s">
        <v>46</v>
      </c>
      <c r="I116" s="22" t="s">
        <v>102</v>
      </c>
      <c r="J116" s="9" t="s">
        <v>64</v>
      </c>
      <c r="K116" s="9">
        <v>150.52000000000001</v>
      </c>
      <c r="L116" s="20">
        <v>43364</v>
      </c>
      <c r="M116" s="20">
        <v>44428</v>
      </c>
      <c r="N116" s="20">
        <v>43585</v>
      </c>
      <c r="O116" s="21">
        <f t="shared" si="6"/>
        <v>96332.800000000003</v>
      </c>
      <c r="P116" s="20">
        <v>43364</v>
      </c>
      <c r="Q116" s="20">
        <v>43728</v>
      </c>
      <c r="R116" s="24">
        <v>160</v>
      </c>
      <c r="S116" s="25">
        <v>24083.200000000001</v>
      </c>
      <c r="T116" s="25">
        <v>24083.200000000001</v>
      </c>
      <c r="U116" s="25">
        <v>24083.200000000001</v>
      </c>
      <c r="V116" s="25">
        <v>24083.200000000001</v>
      </c>
      <c r="W116" s="25"/>
      <c r="X116" s="25"/>
      <c r="Y116" s="25"/>
      <c r="Z116" s="25"/>
      <c r="AA116" s="25"/>
      <c r="AB116" s="25"/>
      <c r="AC116" s="25"/>
      <c r="AD116" s="25"/>
      <c r="AE116" s="25">
        <v>16055.4666666667</v>
      </c>
      <c r="AF116" s="25">
        <v>16055.4666666667</v>
      </c>
      <c r="AG116" s="25">
        <v>16055.4666666667</v>
      </c>
      <c r="AH116" s="25">
        <v>24083.200000000001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R116">
        <f>AG116*12</f>
        <v>192665.60000000038</v>
      </c>
      <c r="AS116" s="47">
        <f t="shared" si="8"/>
        <v>3.5068493150684996</v>
      </c>
    </row>
    <row r="117" spans="1:45" ht="16.5" x14ac:dyDescent="0.15">
      <c r="A117" s="9">
        <v>115</v>
      </c>
      <c r="B117" s="9" t="s">
        <v>34</v>
      </c>
      <c r="C117" s="15" t="s">
        <v>378</v>
      </c>
      <c r="D117" s="15" t="s">
        <v>379</v>
      </c>
      <c r="E117" s="9" t="s">
        <v>380</v>
      </c>
      <c r="F117" s="9" t="s">
        <v>37</v>
      </c>
      <c r="G117" s="9" t="s">
        <v>87</v>
      </c>
      <c r="H117" s="9" t="s">
        <v>46</v>
      </c>
      <c r="I117" s="9" t="s">
        <v>40</v>
      </c>
      <c r="J117" s="9" t="s">
        <v>64</v>
      </c>
      <c r="K117" s="9">
        <v>228.05</v>
      </c>
      <c r="L117" s="20">
        <v>43344</v>
      </c>
      <c r="M117" s="20">
        <v>45169</v>
      </c>
      <c r="N117" s="20">
        <v>45169</v>
      </c>
      <c r="O117" s="21">
        <f t="shared" si="6"/>
        <v>134093.4</v>
      </c>
      <c r="P117" s="20">
        <v>43344</v>
      </c>
      <c r="Q117" s="20">
        <v>43708</v>
      </c>
      <c r="R117" s="24">
        <v>147</v>
      </c>
      <c r="S117" s="25">
        <v>33523.35</v>
      </c>
      <c r="T117" s="25">
        <v>33523.35</v>
      </c>
      <c r="U117" s="25">
        <v>33523.35</v>
      </c>
      <c r="V117" s="25">
        <v>33523.35</v>
      </c>
      <c r="W117" s="25">
        <v>33523.35</v>
      </c>
      <c r="X117" s="25">
        <v>33523.35</v>
      </c>
      <c r="Y117" s="25">
        <v>33523.35</v>
      </c>
      <c r="Z117" s="25">
        <v>33523.35</v>
      </c>
      <c r="AA117" s="25">
        <v>35199.517500000002</v>
      </c>
      <c r="AB117" s="25">
        <v>35199.517500000002</v>
      </c>
      <c r="AC117" s="25">
        <v>35199.517500000002</v>
      </c>
      <c r="AD117" s="25">
        <v>35199.517500000002</v>
      </c>
      <c r="AE117" s="25">
        <v>33523.35</v>
      </c>
      <c r="AF117" s="25">
        <v>33523.35</v>
      </c>
      <c r="AG117" s="25">
        <v>33523.35</v>
      </c>
      <c r="AH117" s="25">
        <v>33523.35</v>
      </c>
      <c r="AI117" s="25">
        <v>33523.35</v>
      </c>
      <c r="AJ117" s="25">
        <v>33523.35</v>
      </c>
      <c r="AK117" s="25">
        <v>33523.35</v>
      </c>
      <c r="AL117" s="25">
        <v>33523.35</v>
      </c>
      <c r="AM117" s="25">
        <v>35199.517500000002</v>
      </c>
      <c r="AN117" s="25">
        <v>35199.517500000002</v>
      </c>
      <c r="AO117" s="25">
        <v>35199.517500000002</v>
      </c>
      <c r="AP117" s="25">
        <v>35199.517500000002</v>
      </c>
      <c r="AR117">
        <f t="shared" si="7"/>
        <v>402280.19999999995</v>
      </c>
      <c r="AS117" s="47">
        <f t="shared" si="8"/>
        <v>4.8328767123287655</v>
      </c>
    </row>
    <row r="118" spans="1:45" ht="16.5" hidden="1" x14ac:dyDescent="0.15">
      <c r="A118" s="9">
        <v>116</v>
      </c>
      <c r="B118" s="9" t="s">
        <v>34</v>
      </c>
      <c r="C118" s="17" t="s">
        <v>381</v>
      </c>
      <c r="D118" s="15" t="s">
        <v>382</v>
      </c>
      <c r="E118" s="9" t="s">
        <v>383</v>
      </c>
      <c r="F118" s="9" t="s">
        <v>37</v>
      </c>
      <c r="G118" s="9" t="s">
        <v>87</v>
      </c>
      <c r="H118" s="9" t="s">
        <v>58</v>
      </c>
      <c r="I118" s="9" t="s">
        <v>40</v>
      </c>
      <c r="J118" s="9" t="s">
        <v>41</v>
      </c>
      <c r="K118" s="9">
        <v>118.76</v>
      </c>
      <c r="L118" s="20">
        <v>43344</v>
      </c>
      <c r="M118" s="20">
        <v>44439</v>
      </c>
      <c r="N118" s="20">
        <v>44439</v>
      </c>
      <c r="O118" s="21">
        <f t="shared" si="6"/>
        <v>125885.6</v>
      </c>
      <c r="P118" s="20">
        <v>43344</v>
      </c>
      <c r="Q118" s="20">
        <v>43708</v>
      </c>
      <c r="R118" s="24">
        <v>265</v>
      </c>
      <c r="S118" s="25">
        <v>31471.4</v>
      </c>
      <c r="T118" s="25">
        <v>31471.4</v>
      </c>
      <c r="U118" s="25">
        <v>31471.4</v>
      </c>
      <c r="V118" s="25">
        <v>31471.4</v>
      </c>
      <c r="W118" s="25">
        <v>31471.4</v>
      </c>
      <c r="X118" s="25">
        <v>31471.4</v>
      </c>
      <c r="Y118" s="25">
        <v>31471.4</v>
      </c>
      <c r="Z118" s="25">
        <v>31471.4</v>
      </c>
      <c r="AA118" s="25">
        <v>33674.398000000001</v>
      </c>
      <c r="AB118" s="25">
        <v>33674.398000000001</v>
      </c>
      <c r="AC118" s="25">
        <v>33674.398000000001</v>
      </c>
      <c r="AD118" s="25">
        <v>33674.398000000001</v>
      </c>
      <c r="AE118" s="25">
        <v>31471.4</v>
      </c>
      <c r="AF118" s="25">
        <v>31471.4</v>
      </c>
      <c r="AG118" s="25">
        <v>31471.4</v>
      </c>
      <c r="AH118" s="25">
        <v>31471.4</v>
      </c>
      <c r="AI118" s="25">
        <v>31471.4</v>
      </c>
      <c r="AJ118" s="25">
        <v>31471.4</v>
      </c>
      <c r="AK118" s="25">
        <v>31471.4</v>
      </c>
      <c r="AL118" s="25">
        <v>31471.4</v>
      </c>
      <c r="AM118" s="25">
        <v>33674.398000000001</v>
      </c>
      <c r="AN118" s="25">
        <v>33674.398000000001</v>
      </c>
      <c r="AO118" s="25">
        <v>33674.398000000001</v>
      </c>
      <c r="AP118" s="25">
        <v>33674.398000000001</v>
      </c>
    </row>
    <row r="119" spans="1:45" ht="16.5" hidden="1" x14ac:dyDescent="0.15">
      <c r="A119" s="9">
        <v>117</v>
      </c>
      <c r="B119" s="9" t="s">
        <v>34</v>
      </c>
      <c r="C119" s="15" t="s">
        <v>384</v>
      </c>
      <c r="D119" s="15" t="s">
        <v>385</v>
      </c>
      <c r="E119" s="9" t="s">
        <v>386</v>
      </c>
      <c r="F119" s="9" t="s">
        <v>37</v>
      </c>
      <c r="G119" s="9" t="s">
        <v>87</v>
      </c>
      <c r="H119" s="9" t="s">
        <v>122</v>
      </c>
      <c r="I119" s="22" t="s">
        <v>40</v>
      </c>
      <c r="J119" s="9" t="s">
        <v>47</v>
      </c>
      <c r="K119" s="9">
        <v>104.78</v>
      </c>
      <c r="L119" s="20">
        <v>43344</v>
      </c>
      <c r="M119" s="20">
        <v>44347</v>
      </c>
      <c r="N119" s="20">
        <v>44347</v>
      </c>
      <c r="O119" s="21">
        <f t="shared" si="6"/>
        <v>77537.2</v>
      </c>
      <c r="P119" s="20">
        <v>43344</v>
      </c>
      <c r="Q119" s="20">
        <v>43708</v>
      </c>
      <c r="R119" s="24">
        <v>185</v>
      </c>
      <c r="S119" s="25">
        <v>19384.3</v>
      </c>
      <c r="T119" s="25">
        <v>19384.3</v>
      </c>
      <c r="U119" s="25">
        <v>19384.3</v>
      </c>
      <c r="V119" s="25">
        <v>19384.3</v>
      </c>
      <c r="W119" s="25">
        <v>19384.3</v>
      </c>
      <c r="X119" s="25">
        <v>19384.3</v>
      </c>
      <c r="Y119" s="25">
        <v>19384.3</v>
      </c>
      <c r="Z119" s="25">
        <v>19384.3</v>
      </c>
      <c r="AA119" s="25">
        <v>20353.514999999999</v>
      </c>
      <c r="AB119" s="25">
        <v>20353.514999999999</v>
      </c>
      <c r="AC119" s="25">
        <v>20353.514999999999</v>
      </c>
      <c r="AD119" s="25">
        <v>20353.514999999999</v>
      </c>
      <c r="AE119" s="25">
        <v>12922.8666666667</v>
      </c>
      <c r="AF119" s="25">
        <v>12922.8666666667</v>
      </c>
      <c r="AG119" s="25">
        <v>12884.3</v>
      </c>
      <c r="AH119" s="25">
        <v>12922.8666666667</v>
      </c>
      <c r="AI119" s="25">
        <v>12922.8666666667</v>
      </c>
      <c r="AJ119" s="25">
        <v>12922.8666666667</v>
      </c>
      <c r="AK119" s="25">
        <v>19384.3</v>
      </c>
      <c r="AL119" s="25">
        <v>19384.3</v>
      </c>
      <c r="AM119" s="25">
        <v>20353.514999999999</v>
      </c>
      <c r="AN119" s="25">
        <v>20353.514999999999</v>
      </c>
      <c r="AO119" s="25">
        <v>20353.514999999999</v>
      </c>
      <c r="AP119" s="25">
        <v>20353.514999999999</v>
      </c>
    </row>
    <row r="120" spans="1:45" ht="16.5" hidden="1" x14ac:dyDescent="0.15">
      <c r="A120" s="9">
        <v>118</v>
      </c>
      <c r="B120" s="9" t="s">
        <v>34</v>
      </c>
      <c r="C120" s="15" t="s">
        <v>387</v>
      </c>
      <c r="D120" s="15" t="s">
        <v>388</v>
      </c>
      <c r="E120" s="9" t="s">
        <v>389</v>
      </c>
      <c r="F120" s="9" t="s">
        <v>37</v>
      </c>
      <c r="G120" s="9" t="s">
        <v>87</v>
      </c>
      <c r="H120" s="9" t="s">
        <v>46</v>
      </c>
      <c r="I120" s="9" t="s">
        <v>40</v>
      </c>
      <c r="J120" s="9" t="s">
        <v>47</v>
      </c>
      <c r="K120" s="9">
        <v>73.69</v>
      </c>
      <c r="L120" s="20">
        <v>43344</v>
      </c>
      <c r="M120" s="20">
        <v>44347</v>
      </c>
      <c r="N120" s="20">
        <v>44347</v>
      </c>
      <c r="O120" s="21">
        <f t="shared" si="6"/>
        <v>74742.2932</v>
      </c>
      <c r="P120" s="20">
        <v>43344</v>
      </c>
      <c r="Q120" s="20">
        <v>43708</v>
      </c>
      <c r="R120" s="24">
        <v>253.57</v>
      </c>
      <c r="S120" s="25">
        <v>18685.5733</v>
      </c>
      <c r="T120" s="25">
        <v>18685.5733</v>
      </c>
      <c r="U120" s="25">
        <v>18685.5733</v>
      </c>
      <c r="V120" s="25">
        <v>18685.5733</v>
      </c>
      <c r="W120" s="25">
        <v>18685.5733</v>
      </c>
      <c r="X120" s="25">
        <v>18685.5733</v>
      </c>
      <c r="Y120" s="25">
        <v>18685.5733</v>
      </c>
      <c r="Z120" s="25">
        <v>18685.5733</v>
      </c>
      <c r="AA120" s="25">
        <v>19619.962500000001</v>
      </c>
      <c r="AB120" s="25">
        <v>19619.962500000001</v>
      </c>
      <c r="AC120" s="25">
        <v>19619.962500000001</v>
      </c>
      <c r="AD120" s="25">
        <v>19619.962500000001</v>
      </c>
      <c r="AE120" s="25">
        <v>18685.5733</v>
      </c>
      <c r="AF120" s="25">
        <v>18685.5733</v>
      </c>
      <c r="AG120" s="25">
        <v>18685.5733</v>
      </c>
      <c r="AH120" s="25">
        <v>18685.5733</v>
      </c>
      <c r="AI120" s="25">
        <v>18685.5733</v>
      </c>
      <c r="AJ120" s="25">
        <v>18685.5733</v>
      </c>
      <c r="AK120" s="25">
        <v>18685.5733</v>
      </c>
      <c r="AL120" s="25">
        <v>18685.5733</v>
      </c>
      <c r="AM120" s="25">
        <v>19619.962500000001</v>
      </c>
      <c r="AN120" s="25">
        <v>19619.962500000001</v>
      </c>
      <c r="AO120" s="25">
        <v>19619.962500000001</v>
      </c>
      <c r="AP120" s="25">
        <v>19619.962500000001</v>
      </c>
    </row>
    <row r="121" spans="1:45" ht="16.5" hidden="1" x14ac:dyDescent="0.15">
      <c r="A121" s="9">
        <v>119</v>
      </c>
      <c r="B121" s="9" t="s">
        <v>34</v>
      </c>
      <c r="C121" s="15" t="s">
        <v>390</v>
      </c>
      <c r="D121" s="15" t="s">
        <v>391</v>
      </c>
      <c r="E121" s="9" t="s">
        <v>392</v>
      </c>
      <c r="F121" s="9" t="s">
        <v>37</v>
      </c>
      <c r="G121" s="9" t="s">
        <v>87</v>
      </c>
      <c r="H121" s="9" t="s">
        <v>58</v>
      </c>
      <c r="I121" s="22" t="s">
        <v>102</v>
      </c>
      <c r="J121" s="9" t="s">
        <v>47</v>
      </c>
      <c r="K121" s="9">
        <v>70</v>
      </c>
      <c r="L121" s="20">
        <v>43364</v>
      </c>
      <c r="M121" s="20">
        <v>44428</v>
      </c>
      <c r="N121" s="20">
        <v>43646</v>
      </c>
      <c r="O121" s="21">
        <f t="shared" si="6"/>
        <v>49000</v>
      </c>
      <c r="P121" s="20">
        <v>43364</v>
      </c>
      <c r="Q121" s="20">
        <v>43728</v>
      </c>
      <c r="R121" s="24">
        <v>175</v>
      </c>
      <c r="S121" s="25">
        <v>12250</v>
      </c>
      <c r="T121" s="25">
        <v>12250</v>
      </c>
      <c r="U121" s="25">
        <v>12250</v>
      </c>
      <c r="V121" s="25">
        <v>12250</v>
      </c>
      <c r="W121" s="25">
        <v>12250</v>
      </c>
      <c r="X121" s="25">
        <v>12250</v>
      </c>
      <c r="Y121" s="25"/>
      <c r="Z121" s="25"/>
      <c r="AA121" s="25"/>
      <c r="AB121" s="25"/>
      <c r="AC121" s="25"/>
      <c r="AD121" s="25"/>
      <c r="AE121" s="25">
        <v>12250</v>
      </c>
      <c r="AF121" s="25">
        <v>12250</v>
      </c>
      <c r="AG121" s="25">
        <v>12250</v>
      </c>
      <c r="AH121" s="25">
        <v>12250</v>
      </c>
      <c r="AI121" s="25">
        <v>12250</v>
      </c>
      <c r="AJ121" s="25">
        <v>12250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</row>
    <row r="122" spans="1:45" ht="16.5" hidden="1" x14ac:dyDescent="0.15">
      <c r="A122" s="9">
        <v>120</v>
      </c>
      <c r="B122" s="9" t="s">
        <v>34</v>
      </c>
      <c r="C122" s="15" t="s">
        <v>393</v>
      </c>
      <c r="D122" s="15" t="s">
        <v>394</v>
      </c>
      <c r="E122" s="9" t="s">
        <v>395</v>
      </c>
      <c r="F122" s="9" t="s">
        <v>37</v>
      </c>
      <c r="G122" s="9" t="s">
        <v>87</v>
      </c>
      <c r="H122" s="9" t="s">
        <v>46</v>
      </c>
      <c r="I122" s="9" t="s">
        <v>40</v>
      </c>
      <c r="J122" s="9" t="s">
        <v>47</v>
      </c>
      <c r="K122" s="9">
        <v>125.74</v>
      </c>
      <c r="L122" s="20">
        <v>43344</v>
      </c>
      <c r="M122" s="20">
        <v>44347</v>
      </c>
      <c r="N122" s="20">
        <v>44347</v>
      </c>
      <c r="O122" s="21">
        <f t="shared" si="6"/>
        <v>103106.8</v>
      </c>
      <c r="P122" s="20">
        <v>43344</v>
      </c>
      <c r="Q122" s="20">
        <v>43708</v>
      </c>
      <c r="R122" s="24">
        <v>205</v>
      </c>
      <c r="S122" s="25">
        <v>25776.7</v>
      </c>
      <c r="T122" s="25">
        <v>25776.7</v>
      </c>
      <c r="U122" s="25">
        <v>25776.7</v>
      </c>
      <c r="V122" s="25">
        <v>25776.7</v>
      </c>
      <c r="W122" s="25">
        <v>25776.7</v>
      </c>
      <c r="X122" s="25">
        <v>25776.7</v>
      </c>
      <c r="Y122" s="25">
        <v>25776.7</v>
      </c>
      <c r="Z122" s="25">
        <v>25776.7</v>
      </c>
      <c r="AA122" s="25">
        <v>27065.535</v>
      </c>
      <c r="AB122" s="25">
        <v>27065.535</v>
      </c>
      <c r="AC122" s="25">
        <v>27065.535</v>
      </c>
      <c r="AD122" s="25">
        <v>27065.535</v>
      </c>
      <c r="AE122" s="25">
        <v>25776.7</v>
      </c>
      <c r="AF122" s="25">
        <v>25776.7</v>
      </c>
      <c r="AG122" s="25">
        <v>25776.7</v>
      </c>
      <c r="AH122" s="25">
        <v>25776.7</v>
      </c>
      <c r="AI122" s="25">
        <v>25776.7</v>
      </c>
      <c r="AJ122" s="25">
        <v>25776.7</v>
      </c>
      <c r="AK122" s="25">
        <v>25776.7</v>
      </c>
      <c r="AL122" s="25">
        <v>25776.7</v>
      </c>
      <c r="AM122" s="25">
        <v>27065.535</v>
      </c>
      <c r="AN122" s="25">
        <v>27065.535</v>
      </c>
      <c r="AO122" s="25">
        <v>27065.535</v>
      </c>
      <c r="AP122" s="25">
        <v>27065.535</v>
      </c>
    </row>
    <row r="123" spans="1:45" ht="16.5" hidden="1" x14ac:dyDescent="0.15">
      <c r="A123" s="9">
        <v>121</v>
      </c>
      <c r="B123" s="16" t="s">
        <v>42</v>
      </c>
      <c r="C123" s="15" t="s">
        <v>396</v>
      </c>
      <c r="D123" s="15" t="s">
        <v>397</v>
      </c>
      <c r="E123" s="9" t="s">
        <v>398</v>
      </c>
      <c r="F123" s="9" t="s">
        <v>37</v>
      </c>
      <c r="G123" s="9" t="s">
        <v>87</v>
      </c>
      <c r="H123" s="9" t="s">
        <v>122</v>
      </c>
      <c r="I123" s="9" t="s">
        <v>40</v>
      </c>
      <c r="J123" s="9" t="s">
        <v>47</v>
      </c>
      <c r="K123" s="9">
        <v>104.78</v>
      </c>
      <c r="L123" s="20">
        <v>43344</v>
      </c>
      <c r="M123" s="20">
        <v>44439</v>
      </c>
      <c r="N123" s="20">
        <v>43616</v>
      </c>
      <c r="O123" s="21">
        <f t="shared" si="6"/>
        <v>94721.12</v>
      </c>
      <c r="P123" s="20">
        <v>43344</v>
      </c>
      <c r="Q123" s="20">
        <v>43708</v>
      </c>
      <c r="R123" s="24">
        <v>226</v>
      </c>
      <c r="S123" s="25">
        <v>23680.28</v>
      </c>
      <c r="T123" s="25">
        <v>23680.28</v>
      </c>
      <c r="U123" s="25">
        <v>23680.28</v>
      </c>
      <c r="V123" s="25">
        <v>23680.28</v>
      </c>
      <c r="W123" s="25">
        <v>23680.28</v>
      </c>
      <c r="X123" s="25"/>
      <c r="Y123" s="25"/>
      <c r="Z123" s="25"/>
      <c r="AA123" s="25"/>
      <c r="AB123" s="25"/>
      <c r="AC123" s="25"/>
      <c r="AD123" s="25"/>
      <c r="AE123" s="25">
        <v>23680.28</v>
      </c>
      <c r="AF123" s="25">
        <v>23680.28</v>
      </c>
      <c r="AG123" s="25">
        <v>15786.8533333333</v>
      </c>
      <c r="AH123" s="25">
        <v>15786.8533333333</v>
      </c>
      <c r="AI123" s="25">
        <v>15786.8533333333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</row>
    <row r="124" spans="1:45" ht="16.5" hidden="1" x14ac:dyDescent="0.15">
      <c r="A124" s="9">
        <v>122</v>
      </c>
      <c r="B124" s="9" t="s">
        <v>34</v>
      </c>
      <c r="C124" s="15" t="s">
        <v>399</v>
      </c>
      <c r="D124" s="15" t="s">
        <v>400</v>
      </c>
      <c r="E124" s="9" t="s">
        <v>401</v>
      </c>
      <c r="F124" s="9" t="s">
        <v>37</v>
      </c>
      <c r="G124" s="9" t="s">
        <v>87</v>
      </c>
      <c r="H124" s="9" t="s">
        <v>39</v>
      </c>
      <c r="I124" s="22" t="s">
        <v>40</v>
      </c>
      <c r="J124" s="9" t="s">
        <v>47</v>
      </c>
      <c r="K124" s="9">
        <v>85.41</v>
      </c>
      <c r="L124" s="20">
        <v>43364</v>
      </c>
      <c r="M124" s="20">
        <v>44428</v>
      </c>
      <c r="N124" s="20">
        <v>44428</v>
      </c>
      <c r="O124" s="21">
        <f t="shared" si="6"/>
        <v>58488.767999999996</v>
      </c>
      <c r="P124" s="20">
        <v>43364</v>
      </c>
      <c r="Q124" s="20">
        <v>43728</v>
      </c>
      <c r="R124" s="24">
        <v>171.2</v>
      </c>
      <c r="S124" s="25">
        <v>14622.191999999999</v>
      </c>
      <c r="T124" s="25">
        <v>14622.191999999999</v>
      </c>
      <c r="U124" s="25">
        <v>14622.191999999999</v>
      </c>
      <c r="V124" s="25">
        <v>14622.191999999999</v>
      </c>
      <c r="W124" s="25">
        <v>14622.191999999999</v>
      </c>
      <c r="X124" s="25">
        <v>14622.191999999999</v>
      </c>
      <c r="Y124" s="25">
        <v>14622.191999999999</v>
      </c>
      <c r="Z124" s="25">
        <v>14622.191999999999</v>
      </c>
      <c r="AA124" s="25">
        <v>14963.2626</v>
      </c>
      <c r="AB124" s="25">
        <v>15645.4038</v>
      </c>
      <c r="AC124" s="25">
        <v>15645.4038</v>
      </c>
      <c r="AD124" s="25">
        <v>15645.4038</v>
      </c>
      <c r="AE124" s="25">
        <v>14622.191999999999</v>
      </c>
      <c r="AF124" s="25">
        <v>14622.191999999999</v>
      </c>
      <c r="AG124" s="25">
        <v>14622.191999999999</v>
      </c>
      <c r="AH124" s="25">
        <v>14622.191999999999</v>
      </c>
      <c r="AI124" s="25">
        <v>14622.191999999999</v>
      </c>
      <c r="AJ124" s="25">
        <v>14622.191999999999</v>
      </c>
      <c r="AK124" s="25">
        <v>14622.191999999999</v>
      </c>
      <c r="AL124" s="25">
        <v>14622.191999999999</v>
      </c>
      <c r="AM124" s="25">
        <v>14963.2626</v>
      </c>
      <c r="AN124" s="25">
        <v>15645.4038</v>
      </c>
      <c r="AO124" s="25">
        <v>15645.4038</v>
      </c>
      <c r="AP124" s="25">
        <v>15645.4038</v>
      </c>
    </row>
    <row r="125" spans="1:45" ht="16.5" hidden="1" x14ac:dyDescent="0.15">
      <c r="A125" s="9">
        <v>123</v>
      </c>
      <c r="B125" s="9" t="s">
        <v>34</v>
      </c>
      <c r="C125" s="15" t="s">
        <v>402</v>
      </c>
      <c r="D125" s="15" t="s">
        <v>403</v>
      </c>
      <c r="E125" s="9" t="s">
        <v>404</v>
      </c>
      <c r="F125" s="9" t="s">
        <v>37</v>
      </c>
      <c r="G125" s="9" t="s">
        <v>87</v>
      </c>
      <c r="H125" s="9" t="s">
        <v>179</v>
      </c>
      <c r="I125" s="9" t="s">
        <v>40</v>
      </c>
      <c r="J125" s="9" t="s">
        <v>41</v>
      </c>
      <c r="K125" s="9">
        <v>118.12</v>
      </c>
      <c r="L125" s="20">
        <v>43354</v>
      </c>
      <c r="M125" s="20">
        <v>44449</v>
      </c>
      <c r="N125" s="20">
        <v>44449</v>
      </c>
      <c r="O125" s="21">
        <f t="shared" si="6"/>
        <v>118120</v>
      </c>
      <c r="P125" s="20">
        <v>43354</v>
      </c>
      <c r="Q125" s="20">
        <v>43718</v>
      </c>
      <c r="R125" s="24">
        <v>250</v>
      </c>
      <c r="S125" s="25">
        <v>29530</v>
      </c>
      <c r="T125" s="25">
        <v>29530</v>
      </c>
      <c r="U125" s="25">
        <v>29530</v>
      </c>
      <c r="V125" s="25">
        <v>29530</v>
      </c>
      <c r="W125" s="25">
        <v>29530</v>
      </c>
      <c r="X125" s="25">
        <v>29530</v>
      </c>
      <c r="Y125" s="25">
        <v>29530</v>
      </c>
      <c r="Z125" s="25">
        <v>29530</v>
      </c>
      <c r="AA125" s="25">
        <v>30908.066666666698</v>
      </c>
      <c r="AB125" s="25">
        <v>31597.1</v>
      </c>
      <c r="AC125" s="25">
        <v>31597.1</v>
      </c>
      <c r="AD125" s="25">
        <v>31597.1</v>
      </c>
      <c r="AE125" s="25">
        <v>29530</v>
      </c>
      <c r="AF125" s="25">
        <v>29530</v>
      </c>
      <c r="AG125" s="25">
        <v>29530</v>
      </c>
      <c r="AH125" s="25">
        <v>29530</v>
      </c>
      <c r="AI125" s="25">
        <v>29530</v>
      </c>
      <c r="AJ125" s="25">
        <v>29530</v>
      </c>
      <c r="AK125" s="25">
        <v>29530</v>
      </c>
      <c r="AL125" s="25">
        <v>29530</v>
      </c>
      <c r="AM125" s="25">
        <v>30908.066666666698</v>
      </c>
      <c r="AN125" s="25">
        <v>31597.1</v>
      </c>
      <c r="AO125" s="25">
        <v>31597.1</v>
      </c>
      <c r="AP125" s="25">
        <v>31597.1</v>
      </c>
    </row>
    <row r="126" spans="1:45" ht="16.5" x14ac:dyDescent="0.15">
      <c r="A126" s="9">
        <v>124</v>
      </c>
      <c r="B126" s="9" t="s">
        <v>34</v>
      </c>
      <c r="C126" s="15" t="s">
        <v>405</v>
      </c>
      <c r="D126" s="15" t="s">
        <v>406</v>
      </c>
      <c r="E126" s="9" t="s">
        <v>407</v>
      </c>
      <c r="F126" s="9" t="s">
        <v>37</v>
      </c>
      <c r="G126" s="9" t="s">
        <v>87</v>
      </c>
      <c r="H126" s="9" t="s">
        <v>46</v>
      </c>
      <c r="I126" s="9" t="s">
        <v>40</v>
      </c>
      <c r="J126" s="9" t="s">
        <v>64</v>
      </c>
      <c r="K126" s="9">
        <v>262.82</v>
      </c>
      <c r="L126" s="20">
        <v>43344</v>
      </c>
      <c r="M126" s="20">
        <v>45169</v>
      </c>
      <c r="N126" s="20">
        <v>45169</v>
      </c>
      <c r="O126" s="21">
        <f t="shared" si="6"/>
        <v>165576.6</v>
      </c>
      <c r="P126" s="20">
        <v>43344</v>
      </c>
      <c r="Q126" s="20">
        <v>43708</v>
      </c>
      <c r="R126" s="24">
        <v>157.5</v>
      </c>
      <c r="S126" s="25">
        <v>41394.15</v>
      </c>
      <c r="T126" s="25">
        <v>41394.15</v>
      </c>
      <c r="U126" s="25">
        <v>41394.15</v>
      </c>
      <c r="V126" s="25">
        <v>41394.15</v>
      </c>
      <c r="W126" s="25">
        <v>41394.15</v>
      </c>
      <c r="X126" s="25">
        <v>41394.15</v>
      </c>
      <c r="Y126" s="25">
        <v>41394.15</v>
      </c>
      <c r="Z126" s="25">
        <v>41394.15</v>
      </c>
      <c r="AA126" s="25">
        <v>43465.171600000001</v>
      </c>
      <c r="AB126" s="25">
        <v>43465.171600000001</v>
      </c>
      <c r="AC126" s="25">
        <v>43465.171600000001</v>
      </c>
      <c r="AD126" s="25">
        <v>43465.171600000001</v>
      </c>
      <c r="AE126" s="25">
        <v>41394.15</v>
      </c>
      <c r="AF126" s="25">
        <v>41394.15</v>
      </c>
      <c r="AG126" s="25">
        <v>41394.15</v>
      </c>
      <c r="AH126" s="25">
        <v>41394.15</v>
      </c>
      <c r="AI126" s="25">
        <v>41394.15</v>
      </c>
      <c r="AJ126" s="25">
        <v>34495.125</v>
      </c>
      <c r="AK126" s="25">
        <v>34495.125</v>
      </c>
      <c r="AL126" s="25">
        <v>41394.15</v>
      </c>
      <c r="AM126" s="25">
        <v>43465.171600000001</v>
      </c>
      <c r="AN126" s="25">
        <v>43465.171600000001</v>
      </c>
      <c r="AO126" s="25">
        <v>43465.171600000001</v>
      </c>
      <c r="AP126" s="25">
        <v>43465.171600000001</v>
      </c>
      <c r="AR126">
        <f t="shared" ref="AR126:AR128" si="9">AH126*12</f>
        <v>496729.80000000005</v>
      </c>
      <c r="AS126" s="47">
        <f t="shared" ref="AS126:AS128" si="10">AR126/365/K126</f>
        <v>5.1780821917808222</v>
      </c>
    </row>
    <row r="127" spans="1:45" ht="16.5" x14ac:dyDescent="0.15">
      <c r="A127" s="9">
        <v>125</v>
      </c>
      <c r="B127" s="9" t="s">
        <v>34</v>
      </c>
      <c r="C127" s="15" t="s">
        <v>408</v>
      </c>
      <c r="D127" s="15" t="s">
        <v>409</v>
      </c>
      <c r="E127" s="9" t="s">
        <v>410</v>
      </c>
      <c r="F127" s="9" t="s">
        <v>37</v>
      </c>
      <c r="G127" s="9" t="s">
        <v>87</v>
      </c>
      <c r="H127" s="9" t="s">
        <v>46</v>
      </c>
      <c r="I127" s="9" t="s">
        <v>40</v>
      </c>
      <c r="J127" s="9" t="s">
        <v>64</v>
      </c>
      <c r="K127" s="9">
        <v>253.18</v>
      </c>
      <c r="L127" s="20">
        <v>43344</v>
      </c>
      <c r="M127" s="20">
        <v>45169</v>
      </c>
      <c r="N127" s="20">
        <v>45169</v>
      </c>
      <c r="O127" s="21">
        <f t="shared" si="6"/>
        <v>162035.20000000001</v>
      </c>
      <c r="P127" s="20">
        <v>43344</v>
      </c>
      <c r="Q127" s="20">
        <v>43708</v>
      </c>
      <c r="R127" s="24">
        <v>160</v>
      </c>
      <c r="S127" s="25">
        <v>40508.800000000003</v>
      </c>
      <c r="T127" s="25">
        <v>40508.800000000003</v>
      </c>
      <c r="U127" s="25">
        <v>40508.800000000003</v>
      </c>
      <c r="V127" s="25">
        <v>40508.800000000003</v>
      </c>
      <c r="W127" s="25">
        <v>40508.800000000003</v>
      </c>
      <c r="X127" s="25">
        <v>40508.800000000003</v>
      </c>
      <c r="Y127" s="25">
        <v>40508.800000000003</v>
      </c>
      <c r="Z127" s="25">
        <v>40508.800000000003</v>
      </c>
      <c r="AA127" s="25">
        <v>42534.239999999998</v>
      </c>
      <c r="AB127" s="25">
        <v>42534.239999999998</v>
      </c>
      <c r="AC127" s="25">
        <v>42534.239999999998</v>
      </c>
      <c r="AD127" s="25">
        <v>42534.239999999998</v>
      </c>
      <c r="AE127" s="25">
        <v>40508.800000000003</v>
      </c>
      <c r="AF127" s="25">
        <v>40508.800000000003</v>
      </c>
      <c r="AG127" s="25">
        <v>40508.800000000003</v>
      </c>
      <c r="AH127" s="25">
        <v>40508.800000000003</v>
      </c>
      <c r="AI127" s="25">
        <v>40508.800000000003</v>
      </c>
      <c r="AJ127" s="25">
        <v>40508.800000000003</v>
      </c>
      <c r="AK127" s="25">
        <v>40508.800000000003</v>
      </c>
      <c r="AL127" s="25">
        <v>40508.800000000003</v>
      </c>
      <c r="AM127" s="25">
        <v>42534.239999999998</v>
      </c>
      <c r="AN127" s="25">
        <v>42534.239999999998</v>
      </c>
      <c r="AO127" s="25">
        <v>42534.239999999998</v>
      </c>
      <c r="AP127" s="25">
        <v>42534.239999999998</v>
      </c>
      <c r="AR127">
        <f t="shared" si="9"/>
        <v>486105.60000000003</v>
      </c>
      <c r="AS127" s="47">
        <f t="shared" si="10"/>
        <v>5.2602739726027403</v>
      </c>
    </row>
    <row r="128" spans="1:45" ht="16.5" x14ac:dyDescent="0.15">
      <c r="A128" s="9">
        <v>126</v>
      </c>
      <c r="B128" s="9" t="s">
        <v>34</v>
      </c>
      <c r="C128" s="15" t="s">
        <v>411</v>
      </c>
      <c r="D128" s="15" t="s">
        <v>412</v>
      </c>
      <c r="E128" s="9" t="s">
        <v>413</v>
      </c>
      <c r="F128" s="9" t="s">
        <v>37</v>
      </c>
      <c r="G128" s="9" t="s">
        <v>87</v>
      </c>
      <c r="H128" s="9" t="s">
        <v>46</v>
      </c>
      <c r="I128" s="9" t="s">
        <v>40</v>
      </c>
      <c r="J128" s="9" t="s">
        <v>64</v>
      </c>
      <c r="K128" s="9">
        <v>328.43</v>
      </c>
      <c r="L128" s="20">
        <v>43374</v>
      </c>
      <c r="M128" s="20">
        <v>45169</v>
      </c>
      <c r="N128" s="20">
        <v>45169</v>
      </c>
      <c r="O128" s="21">
        <f>R128*K128*3</f>
        <v>113308.35</v>
      </c>
      <c r="P128" s="20">
        <v>43374</v>
      </c>
      <c r="Q128" s="20">
        <v>43738</v>
      </c>
      <c r="R128" s="24">
        <v>115</v>
      </c>
      <c r="S128" s="25">
        <v>37769.449999999997</v>
      </c>
      <c r="T128" s="25">
        <v>37769.449999999997</v>
      </c>
      <c r="U128" s="25">
        <v>37769.449999999997</v>
      </c>
      <c r="V128" s="25">
        <v>37769.449999999997</v>
      </c>
      <c r="W128" s="25">
        <v>37769.449999999997</v>
      </c>
      <c r="X128" s="25">
        <v>37769.449999999997</v>
      </c>
      <c r="Y128" s="25">
        <v>37769.449999999997</v>
      </c>
      <c r="Z128" s="25">
        <v>37769.449999999997</v>
      </c>
      <c r="AA128" s="25">
        <v>37769.449999999997</v>
      </c>
      <c r="AB128" s="25">
        <v>39657.922500000001</v>
      </c>
      <c r="AC128" s="25">
        <v>39657.922500000001</v>
      </c>
      <c r="AD128" s="25">
        <v>39657.922500000001</v>
      </c>
      <c r="AE128" s="25">
        <v>25179.633333333299</v>
      </c>
      <c r="AF128" s="25">
        <v>25179.633333333299</v>
      </c>
      <c r="AG128" s="25">
        <v>25179.633333333299</v>
      </c>
      <c r="AH128" s="25">
        <v>25179.63</v>
      </c>
      <c r="AI128" s="25">
        <v>25179.63</v>
      </c>
      <c r="AJ128" s="25">
        <v>25179.63</v>
      </c>
      <c r="AK128" s="25">
        <v>25179.633333333299</v>
      </c>
      <c r="AL128" s="25">
        <v>25179.633333333299</v>
      </c>
      <c r="AM128" s="25">
        <v>25179.633333333299</v>
      </c>
      <c r="AN128" s="25">
        <v>39657.922500000001</v>
      </c>
      <c r="AO128" s="25">
        <v>39657.922500000001</v>
      </c>
      <c r="AP128" s="25">
        <v>39657.922500000001</v>
      </c>
      <c r="AR128">
        <f t="shared" si="9"/>
        <v>302155.56</v>
      </c>
      <c r="AS128" s="47">
        <f t="shared" si="10"/>
        <v>2.5205476115299899</v>
      </c>
    </row>
    <row r="129" spans="1:45" ht="16.5" hidden="1" x14ac:dyDescent="0.15">
      <c r="A129" s="9">
        <v>127</v>
      </c>
      <c r="B129" s="9" t="s">
        <v>34</v>
      </c>
      <c r="C129" s="15" t="s">
        <v>414</v>
      </c>
      <c r="D129" s="15" t="s">
        <v>415</v>
      </c>
      <c r="E129" s="9" t="s">
        <v>416</v>
      </c>
      <c r="F129" s="9" t="s">
        <v>37</v>
      </c>
      <c r="G129" s="9" t="s">
        <v>87</v>
      </c>
      <c r="H129" s="9" t="s">
        <v>46</v>
      </c>
      <c r="I129" s="9" t="s">
        <v>40</v>
      </c>
      <c r="J129" s="9" t="s">
        <v>47</v>
      </c>
      <c r="K129" s="9">
        <v>104.78</v>
      </c>
      <c r="L129" s="20">
        <v>43344</v>
      </c>
      <c r="M129" s="20">
        <v>44439</v>
      </c>
      <c r="N129" s="20">
        <v>44439</v>
      </c>
      <c r="O129" s="21">
        <f>R129*K129*4</f>
        <v>83824</v>
      </c>
      <c r="P129" s="20">
        <v>43344</v>
      </c>
      <c r="Q129" s="20">
        <v>43708</v>
      </c>
      <c r="R129" s="24">
        <v>200</v>
      </c>
      <c r="S129" s="25">
        <v>20956</v>
      </c>
      <c r="T129" s="25">
        <v>20956</v>
      </c>
      <c r="U129" s="25">
        <v>20956</v>
      </c>
      <c r="V129" s="25">
        <v>20956</v>
      </c>
      <c r="W129" s="25">
        <v>20956</v>
      </c>
      <c r="X129" s="25">
        <v>20956</v>
      </c>
      <c r="Y129" s="25">
        <v>20956</v>
      </c>
      <c r="Z129" s="25">
        <v>20956</v>
      </c>
      <c r="AA129" s="25">
        <v>22003.8</v>
      </c>
      <c r="AB129" s="25">
        <v>22003.8</v>
      </c>
      <c r="AC129" s="25">
        <v>22003.8</v>
      </c>
      <c r="AD129" s="25">
        <v>22003.8</v>
      </c>
      <c r="AE129" s="25">
        <v>20956</v>
      </c>
      <c r="AF129" s="25">
        <v>20956</v>
      </c>
      <c r="AG129" s="25">
        <v>20956</v>
      </c>
      <c r="AH129" s="25">
        <v>20956</v>
      </c>
      <c r="AI129" s="25">
        <v>20956</v>
      </c>
      <c r="AJ129" s="25">
        <v>20956</v>
      </c>
      <c r="AK129" s="25">
        <v>20956</v>
      </c>
      <c r="AL129" s="25">
        <v>20956</v>
      </c>
      <c r="AM129" s="25">
        <v>22003.8</v>
      </c>
      <c r="AN129" s="25">
        <v>22003.8</v>
      </c>
      <c r="AO129" s="25">
        <v>22003.8</v>
      </c>
      <c r="AP129" s="25">
        <v>22003.8</v>
      </c>
    </row>
    <row r="130" spans="1:45" ht="16.5" hidden="1" x14ac:dyDescent="0.15">
      <c r="A130" s="9">
        <v>128</v>
      </c>
      <c r="B130" s="9" t="s">
        <v>34</v>
      </c>
      <c r="C130" s="15" t="s">
        <v>417</v>
      </c>
      <c r="D130" s="15" t="s">
        <v>418</v>
      </c>
      <c r="E130" s="9" t="s">
        <v>419</v>
      </c>
      <c r="F130" s="9" t="s">
        <v>37</v>
      </c>
      <c r="G130" s="9" t="s">
        <v>87</v>
      </c>
      <c r="H130" s="9" t="s">
        <v>39</v>
      </c>
      <c r="I130" s="9" t="s">
        <v>40</v>
      </c>
      <c r="J130" s="9" t="s">
        <v>53</v>
      </c>
      <c r="K130" s="9">
        <v>120.02</v>
      </c>
      <c r="L130" s="20">
        <v>43344</v>
      </c>
      <c r="M130" s="20">
        <v>44439</v>
      </c>
      <c r="N130" s="20">
        <v>44439</v>
      </c>
      <c r="O130" s="21">
        <f>R130*K130*4</f>
        <v>144024</v>
      </c>
      <c r="P130" s="20">
        <v>43344</v>
      </c>
      <c r="Q130" s="20">
        <v>43708</v>
      </c>
      <c r="R130" s="24">
        <v>300</v>
      </c>
      <c r="S130" s="25">
        <v>36006</v>
      </c>
      <c r="T130" s="25">
        <v>36006</v>
      </c>
      <c r="U130" s="25">
        <v>36006</v>
      </c>
      <c r="V130" s="25">
        <v>36006</v>
      </c>
      <c r="W130" s="25">
        <v>36006</v>
      </c>
      <c r="X130" s="25">
        <v>36006</v>
      </c>
      <c r="Y130" s="25">
        <v>36006</v>
      </c>
      <c r="Z130" s="25">
        <v>36006</v>
      </c>
      <c r="AA130" s="25">
        <v>38526.42</v>
      </c>
      <c r="AB130" s="25">
        <v>38526.42</v>
      </c>
      <c r="AC130" s="25">
        <v>38526.42</v>
      </c>
      <c r="AD130" s="25">
        <v>38526.42</v>
      </c>
      <c r="AE130" s="25">
        <v>36006</v>
      </c>
      <c r="AF130" s="25">
        <v>36006</v>
      </c>
      <c r="AG130" s="25">
        <v>36006</v>
      </c>
      <c r="AH130" s="25">
        <v>36006</v>
      </c>
      <c r="AI130" s="25">
        <v>36006</v>
      </c>
      <c r="AJ130" s="25">
        <v>36006</v>
      </c>
      <c r="AK130" s="25">
        <v>36006</v>
      </c>
      <c r="AL130" s="25">
        <v>36006</v>
      </c>
      <c r="AM130" s="25">
        <v>38526.42</v>
      </c>
      <c r="AN130" s="25">
        <v>38526.42</v>
      </c>
      <c r="AO130" s="25">
        <v>38526.42</v>
      </c>
      <c r="AP130" s="25">
        <v>38526.42</v>
      </c>
    </row>
    <row r="131" spans="1:45" ht="16.5" hidden="1" x14ac:dyDescent="0.15">
      <c r="A131" s="9">
        <v>129</v>
      </c>
      <c r="B131" s="9" t="s">
        <v>42</v>
      </c>
      <c r="C131" s="15" t="s">
        <v>420</v>
      </c>
      <c r="D131" s="15" t="s">
        <v>421</v>
      </c>
      <c r="E131" s="9" t="s">
        <v>422</v>
      </c>
      <c r="F131" s="9" t="s">
        <v>37</v>
      </c>
      <c r="G131" s="9" t="s">
        <v>87</v>
      </c>
      <c r="H131" s="9" t="s">
        <v>46</v>
      </c>
      <c r="I131" s="9" t="s">
        <v>40</v>
      </c>
      <c r="J131" s="9" t="s">
        <v>41</v>
      </c>
      <c r="K131" s="9">
        <v>59.19</v>
      </c>
      <c r="L131" s="20">
        <v>43435</v>
      </c>
      <c r="M131" s="20">
        <v>43639</v>
      </c>
      <c r="N131" s="20">
        <v>43639</v>
      </c>
      <c r="O131" s="21">
        <f>R131*K131</f>
        <v>17619.679199999999</v>
      </c>
      <c r="P131" s="20">
        <v>43435</v>
      </c>
      <c r="Q131" s="20">
        <v>43639</v>
      </c>
      <c r="R131" s="24">
        <v>297.68</v>
      </c>
      <c r="S131" s="25">
        <v>17619.68</v>
      </c>
      <c r="T131" s="25">
        <v>17619.68</v>
      </c>
      <c r="U131" s="25">
        <v>17619.68</v>
      </c>
      <c r="V131" s="25">
        <v>17619.68</v>
      </c>
      <c r="W131" s="25">
        <v>17619.68</v>
      </c>
      <c r="X131" s="25">
        <v>13508.42</v>
      </c>
      <c r="Y131" s="25"/>
      <c r="Z131" s="25"/>
      <c r="AA131" s="25"/>
      <c r="AB131" s="25"/>
      <c r="AC131" s="25"/>
      <c r="AD131" s="25"/>
      <c r="AE131" s="25">
        <v>17619.68</v>
      </c>
      <c r="AF131" s="25">
        <v>17619.68</v>
      </c>
      <c r="AG131" s="25">
        <v>17619.68</v>
      </c>
      <c r="AH131" s="25">
        <v>17619.68</v>
      </c>
      <c r="AI131" s="25">
        <v>17619.68</v>
      </c>
      <c r="AJ131" s="25">
        <v>13508.42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</row>
    <row r="132" spans="1:45" ht="16.5" hidden="1" x14ac:dyDescent="0.15">
      <c r="A132" s="9">
        <v>130</v>
      </c>
      <c r="B132" s="9" t="s">
        <v>34</v>
      </c>
      <c r="C132" s="15" t="s">
        <v>423</v>
      </c>
      <c r="D132" s="15" t="s">
        <v>424</v>
      </c>
      <c r="E132" s="9">
        <v>2031</v>
      </c>
      <c r="F132" s="9" t="s">
        <v>37</v>
      </c>
      <c r="G132" s="9" t="s">
        <v>87</v>
      </c>
      <c r="H132" s="9" t="s">
        <v>39</v>
      </c>
      <c r="I132" s="9" t="s">
        <v>40</v>
      </c>
      <c r="J132" s="9" t="s">
        <v>41</v>
      </c>
      <c r="K132" s="9">
        <v>125.84</v>
      </c>
      <c r="L132" s="20">
        <v>43435</v>
      </c>
      <c r="M132" s="20">
        <v>44530</v>
      </c>
      <c r="N132" s="20">
        <v>44530</v>
      </c>
      <c r="O132" s="21">
        <f>R132*K132</f>
        <v>33976.800000000003</v>
      </c>
      <c r="P132" s="20">
        <v>43435</v>
      </c>
      <c r="Q132" s="20">
        <v>43799</v>
      </c>
      <c r="R132" s="24">
        <v>270</v>
      </c>
      <c r="S132" s="25">
        <v>33976.800000000003</v>
      </c>
      <c r="T132" s="25">
        <v>33976.800000000003</v>
      </c>
      <c r="U132" s="25">
        <v>33976.800000000003</v>
      </c>
      <c r="V132" s="25">
        <v>33976.800000000003</v>
      </c>
      <c r="W132" s="25">
        <v>33976.800000000003</v>
      </c>
      <c r="X132" s="25">
        <v>33976.800000000003</v>
      </c>
      <c r="Y132" s="25">
        <v>33976.800000000003</v>
      </c>
      <c r="Z132" s="25">
        <v>33976.800000000003</v>
      </c>
      <c r="AA132" s="25">
        <v>33976.800000000003</v>
      </c>
      <c r="AB132" s="25">
        <v>33976.800000000003</v>
      </c>
      <c r="AC132" s="25">
        <v>33976.800000000003</v>
      </c>
      <c r="AD132" s="25">
        <v>36355.175999999999</v>
      </c>
      <c r="AE132" s="25">
        <v>33976.800000000003</v>
      </c>
      <c r="AF132" s="25">
        <v>33976.800000000003</v>
      </c>
      <c r="AG132" s="25">
        <v>33976.800000000003</v>
      </c>
      <c r="AH132" s="25">
        <v>33976.800000000003</v>
      </c>
      <c r="AI132" s="25">
        <v>33976.800000000003</v>
      </c>
      <c r="AJ132" s="25">
        <v>33976.800000000003</v>
      </c>
      <c r="AK132" s="25">
        <v>33976.800000000003</v>
      </c>
      <c r="AL132" s="25">
        <v>33976.800000000003</v>
      </c>
      <c r="AM132" s="25">
        <v>33976.800000000003</v>
      </c>
      <c r="AN132" s="25">
        <v>33976.800000000003</v>
      </c>
      <c r="AO132" s="25">
        <v>33976.800000000003</v>
      </c>
      <c r="AP132" s="25">
        <v>36355.175999999999</v>
      </c>
    </row>
    <row r="133" spans="1:45" ht="16.5" hidden="1" x14ac:dyDescent="0.15">
      <c r="A133" s="9">
        <v>131</v>
      </c>
      <c r="B133" s="9" t="s">
        <v>34</v>
      </c>
      <c r="C133" s="15" t="s">
        <v>425</v>
      </c>
      <c r="D133" s="15" t="s">
        <v>426</v>
      </c>
      <c r="E133" s="9" t="s">
        <v>427</v>
      </c>
      <c r="F133" s="9" t="s">
        <v>37</v>
      </c>
      <c r="G133" s="9" t="s">
        <v>87</v>
      </c>
      <c r="H133" s="9" t="s">
        <v>39</v>
      </c>
      <c r="I133" s="9" t="s">
        <v>40</v>
      </c>
      <c r="J133" s="9" t="s">
        <v>41</v>
      </c>
      <c r="K133" s="9">
        <v>85.75</v>
      </c>
      <c r="L133" s="20">
        <v>43313</v>
      </c>
      <c r="M133" s="20">
        <v>44347</v>
      </c>
      <c r="N133" s="20">
        <v>44347</v>
      </c>
      <c r="O133" s="21">
        <f>R133*K133*5</f>
        <v>90037.5</v>
      </c>
      <c r="P133" s="20">
        <v>43313</v>
      </c>
      <c r="Q133" s="20">
        <v>43677</v>
      </c>
      <c r="R133" s="24">
        <v>210</v>
      </c>
      <c r="S133" s="25">
        <v>18007.5</v>
      </c>
      <c r="T133" s="25">
        <v>18007.5</v>
      </c>
      <c r="U133" s="25">
        <v>18007.5</v>
      </c>
      <c r="V133" s="25">
        <v>18007.5</v>
      </c>
      <c r="W133" s="25">
        <v>18007.5</v>
      </c>
      <c r="X133" s="25">
        <v>18007.5</v>
      </c>
      <c r="Y133" s="25">
        <v>18007.5</v>
      </c>
      <c r="Z133" s="25">
        <v>19268.025000000001</v>
      </c>
      <c r="AA133" s="25">
        <v>19268.025000000001</v>
      </c>
      <c r="AB133" s="25">
        <v>19268.025000000001</v>
      </c>
      <c r="AC133" s="25">
        <v>19268.025000000001</v>
      </c>
      <c r="AD133" s="25">
        <v>19268.025000000001</v>
      </c>
      <c r="AE133" s="25">
        <v>18007.5</v>
      </c>
      <c r="AF133" s="25">
        <v>18007.5</v>
      </c>
      <c r="AG133" s="25">
        <v>18007.5</v>
      </c>
      <c r="AH133" s="25">
        <v>18007.5</v>
      </c>
      <c r="AI133" s="25">
        <v>18007.5</v>
      </c>
      <c r="AJ133" s="25">
        <v>18007.5</v>
      </c>
      <c r="AK133" s="25">
        <v>18007.5</v>
      </c>
      <c r="AL133" s="25">
        <v>19268.025000000001</v>
      </c>
      <c r="AM133" s="25">
        <v>19268.025000000001</v>
      </c>
      <c r="AN133" s="25">
        <v>19268.025000000001</v>
      </c>
      <c r="AO133" s="25">
        <v>19268.025000000001</v>
      </c>
      <c r="AP133" s="25">
        <v>19268.025000000001</v>
      </c>
    </row>
    <row r="134" spans="1:45" ht="16.5" hidden="1" x14ac:dyDescent="0.15">
      <c r="A134" s="9">
        <v>132</v>
      </c>
      <c r="B134" s="9" t="s">
        <v>42</v>
      </c>
      <c r="C134" s="15" t="s">
        <v>428</v>
      </c>
      <c r="D134" s="15" t="s">
        <v>429</v>
      </c>
      <c r="E134" s="9" t="s">
        <v>430</v>
      </c>
      <c r="F134" s="9" t="s">
        <v>37</v>
      </c>
      <c r="G134" s="16" t="s">
        <v>38</v>
      </c>
      <c r="H134" s="16" t="s">
        <v>71</v>
      </c>
      <c r="I134" s="9" t="s">
        <v>40</v>
      </c>
      <c r="J134" s="9" t="s">
        <v>41</v>
      </c>
      <c r="K134" s="9">
        <v>150.19999999999999</v>
      </c>
      <c r="L134" s="20">
        <v>43282</v>
      </c>
      <c r="M134" s="20">
        <v>43639</v>
      </c>
      <c r="N134" s="20">
        <v>43639</v>
      </c>
      <c r="O134" s="21">
        <f>R134*K134*6</f>
        <v>247631.73599999995</v>
      </c>
      <c r="P134" s="20">
        <v>43367</v>
      </c>
      <c r="Q134" s="20">
        <v>43639</v>
      </c>
      <c r="R134" s="24">
        <v>274.77999999999997</v>
      </c>
      <c r="S134" s="25">
        <v>41271.96</v>
      </c>
      <c r="T134" s="25">
        <v>41271.96</v>
      </c>
      <c r="U134" s="25">
        <v>41271.96</v>
      </c>
      <c r="V134" s="25">
        <v>41271.96</v>
      </c>
      <c r="W134" s="25">
        <v>41271.96</v>
      </c>
      <c r="X134" s="25">
        <v>31641.83</v>
      </c>
      <c r="Y134" s="25"/>
      <c r="Z134" s="25"/>
      <c r="AA134" s="25"/>
      <c r="AB134" s="25"/>
      <c r="AC134" s="25"/>
      <c r="AD134" s="25"/>
      <c r="AE134" s="25">
        <v>41271.96</v>
      </c>
      <c r="AF134" s="25">
        <v>41271.96</v>
      </c>
      <c r="AG134" s="25">
        <v>41271.96</v>
      </c>
      <c r="AH134" s="25">
        <v>41271.96</v>
      </c>
      <c r="AI134" s="25">
        <v>41271.96</v>
      </c>
      <c r="AJ134" s="25">
        <v>31641.83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</row>
    <row r="135" spans="1:45" ht="16.5" hidden="1" x14ac:dyDescent="0.15">
      <c r="A135" s="9">
        <v>133</v>
      </c>
      <c r="B135" s="9" t="s">
        <v>34</v>
      </c>
      <c r="C135" s="15" t="s">
        <v>431</v>
      </c>
      <c r="D135" s="15" t="s">
        <v>432</v>
      </c>
      <c r="E135" s="9" t="s">
        <v>433</v>
      </c>
      <c r="F135" s="9" t="s">
        <v>37</v>
      </c>
      <c r="G135" s="9" t="s">
        <v>87</v>
      </c>
      <c r="H135" s="9" t="s">
        <v>39</v>
      </c>
      <c r="I135" s="9" t="s">
        <v>40</v>
      </c>
      <c r="J135" s="9" t="s">
        <v>41</v>
      </c>
      <c r="K135" s="9">
        <v>184.56</v>
      </c>
      <c r="L135" s="20">
        <v>43344</v>
      </c>
      <c r="M135" s="20">
        <v>44439</v>
      </c>
      <c r="N135" s="20">
        <v>44439</v>
      </c>
      <c r="O135" s="21">
        <f>R135*K135*4</f>
        <v>177915.84</v>
      </c>
      <c r="P135" s="20">
        <v>43344</v>
      </c>
      <c r="Q135" s="20">
        <v>43708</v>
      </c>
      <c r="R135" s="24">
        <v>241</v>
      </c>
      <c r="S135" s="25">
        <v>44478.96</v>
      </c>
      <c r="T135" s="25">
        <v>44478.96</v>
      </c>
      <c r="U135" s="25">
        <v>44478.96</v>
      </c>
      <c r="V135" s="25">
        <v>44478.96</v>
      </c>
      <c r="W135" s="25">
        <v>44478.96</v>
      </c>
      <c r="X135" s="25">
        <v>44478.96</v>
      </c>
      <c r="Y135" s="25">
        <v>44478.96</v>
      </c>
      <c r="Z135" s="25">
        <v>44478.96</v>
      </c>
      <c r="AA135" s="25">
        <v>47592.487200000003</v>
      </c>
      <c r="AB135" s="25">
        <v>47592.487200000003</v>
      </c>
      <c r="AC135" s="25">
        <v>47592.487200000003</v>
      </c>
      <c r="AD135" s="25">
        <v>47592.487200000003</v>
      </c>
      <c r="AE135" s="25">
        <v>44478.96</v>
      </c>
      <c r="AF135" s="25">
        <v>44478.96</v>
      </c>
      <c r="AG135" s="25">
        <v>44478.96</v>
      </c>
      <c r="AH135" s="25">
        <v>44478.96</v>
      </c>
      <c r="AI135" s="25">
        <v>44478.96</v>
      </c>
      <c r="AJ135" s="25">
        <v>44478.96</v>
      </c>
      <c r="AK135" s="25">
        <v>44478.96</v>
      </c>
      <c r="AL135" s="25">
        <v>44478.96</v>
      </c>
      <c r="AM135" s="25">
        <v>47592.487200000003</v>
      </c>
      <c r="AN135" s="25">
        <v>47592.487200000003</v>
      </c>
      <c r="AO135" s="25">
        <v>47592.487200000003</v>
      </c>
      <c r="AP135" s="25">
        <v>47592.487200000003</v>
      </c>
    </row>
    <row r="136" spans="1:45" ht="16.5" hidden="1" x14ac:dyDescent="0.15">
      <c r="A136" s="9">
        <v>134</v>
      </c>
      <c r="B136" s="9" t="s">
        <v>34</v>
      </c>
      <c r="C136" s="15" t="s">
        <v>434</v>
      </c>
      <c r="D136" s="15" t="s">
        <v>435</v>
      </c>
      <c r="E136" s="9" t="s">
        <v>436</v>
      </c>
      <c r="F136" s="9" t="s">
        <v>37</v>
      </c>
      <c r="G136" s="9" t="s">
        <v>87</v>
      </c>
      <c r="H136" s="9" t="s">
        <v>58</v>
      </c>
      <c r="I136" s="9" t="s">
        <v>40</v>
      </c>
      <c r="J136" s="9" t="s">
        <v>53</v>
      </c>
      <c r="K136" s="9">
        <v>298.06</v>
      </c>
      <c r="L136" s="20">
        <v>43282</v>
      </c>
      <c r="M136" s="20">
        <v>44286</v>
      </c>
      <c r="N136" s="20">
        <v>44286</v>
      </c>
      <c r="O136" s="21">
        <f>R136*K136*6</f>
        <v>393439.19999999995</v>
      </c>
      <c r="P136" s="20">
        <v>43282</v>
      </c>
      <c r="Q136" s="20">
        <v>43646</v>
      </c>
      <c r="R136" s="24">
        <v>220</v>
      </c>
      <c r="S136" s="25">
        <v>65573.2</v>
      </c>
      <c r="T136" s="25">
        <v>65573.2</v>
      </c>
      <c r="U136" s="25">
        <v>65573.2</v>
      </c>
      <c r="V136" s="25">
        <v>65573.2</v>
      </c>
      <c r="W136" s="25">
        <v>65573.2</v>
      </c>
      <c r="X136" s="25">
        <v>65573.2</v>
      </c>
      <c r="Y136" s="25">
        <v>70163.323999999993</v>
      </c>
      <c r="Z136" s="25">
        <v>70163.323999999993</v>
      </c>
      <c r="AA136" s="25">
        <v>70163.323999999993</v>
      </c>
      <c r="AB136" s="25">
        <v>70163.323999999993</v>
      </c>
      <c r="AC136" s="25">
        <v>70163.323999999993</v>
      </c>
      <c r="AD136" s="25">
        <v>70163.323999999993</v>
      </c>
      <c r="AE136" s="25">
        <v>65573.2</v>
      </c>
      <c r="AF136" s="25">
        <v>65573.2</v>
      </c>
      <c r="AG136" s="25">
        <v>65573.2</v>
      </c>
      <c r="AH136" s="25">
        <v>65573.2</v>
      </c>
      <c r="AI136" s="25">
        <v>65573.2</v>
      </c>
      <c r="AJ136" s="25">
        <v>65573.2</v>
      </c>
      <c r="AK136" s="25">
        <v>70163.323999999993</v>
      </c>
      <c r="AL136" s="25">
        <v>70163.323999999993</v>
      </c>
      <c r="AM136" s="25">
        <v>70163.323999999993</v>
      </c>
      <c r="AN136" s="25">
        <v>70163.323999999993</v>
      </c>
      <c r="AO136" s="25">
        <v>70163.323999999993</v>
      </c>
      <c r="AP136" s="25">
        <v>70163.323999999993</v>
      </c>
    </row>
    <row r="137" spans="1:45" ht="16.5" x14ac:dyDescent="0.15">
      <c r="A137" s="9">
        <v>135</v>
      </c>
      <c r="B137" s="9" t="s">
        <v>42</v>
      </c>
      <c r="C137" s="15" t="s">
        <v>139</v>
      </c>
      <c r="D137" s="17" t="s">
        <v>437</v>
      </c>
      <c r="E137" s="9" t="s">
        <v>438</v>
      </c>
      <c r="F137" s="9" t="s">
        <v>37</v>
      </c>
      <c r="G137" s="9" t="s">
        <v>87</v>
      </c>
      <c r="H137" s="9" t="s">
        <v>46</v>
      </c>
      <c r="I137" s="9" t="s">
        <v>40</v>
      </c>
      <c r="J137" s="9" t="s">
        <v>64</v>
      </c>
      <c r="K137" s="9">
        <v>27</v>
      </c>
      <c r="L137" s="20">
        <v>42917</v>
      </c>
      <c r="M137" s="20">
        <v>43639</v>
      </c>
      <c r="N137" s="20">
        <v>43639</v>
      </c>
      <c r="O137" s="21"/>
      <c r="P137" s="20">
        <v>43282</v>
      </c>
      <c r="Q137" s="20">
        <v>43639</v>
      </c>
      <c r="R137" s="24">
        <v>253.58</v>
      </c>
      <c r="S137" s="25">
        <v>6846.66</v>
      </c>
      <c r="T137" s="25">
        <v>6846.66</v>
      </c>
      <c r="U137" s="25">
        <v>6846.66</v>
      </c>
      <c r="V137" s="25">
        <v>6846.66</v>
      </c>
      <c r="W137" s="25">
        <v>6846.66</v>
      </c>
      <c r="X137" s="25">
        <v>5249.11</v>
      </c>
      <c r="Y137" s="25"/>
      <c r="Z137" s="25"/>
      <c r="AA137" s="25"/>
      <c r="AB137" s="25"/>
      <c r="AC137" s="25"/>
      <c r="AD137" s="25"/>
      <c r="AE137" s="25">
        <v>6846.66</v>
      </c>
      <c r="AF137" s="25">
        <v>6846.66</v>
      </c>
      <c r="AG137" s="25">
        <v>6846.66</v>
      </c>
      <c r="AH137" s="25">
        <v>6846.66</v>
      </c>
      <c r="AI137" s="25">
        <v>6846.66</v>
      </c>
      <c r="AJ137" s="25">
        <v>5249.11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R137">
        <f>AH137*12</f>
        <v>82159.92</v>
      </c>
      <c r="AS137" s="47">
        <f>AR137/365/K137</f>
        <v>8.3368767123287668</v>
      </c>
    </row>
    <row r="138" spans="1:45" ht="16.5" hidden="1" x14ac:dyDescent="0.15">
      <c r="A138" s="9">
        <v>136</v>
      </c>
      <c r="B138" s="9" t="s">
        <v>34</v>
      </c>
      <c r="C138" s="15" t="s">
        <v>439</v>
      </c>
      <c r="D138" s="15" t="s">
        <v>440</v>
      </c>
      <c r="E138" s="9" t="s">
        <v>441</v>
      </c>
      <c r="F138" s="9" t="s">
        <v>37</v>
      </c>
      <c r="G138" s="9" t="s">
        <v>87</v>
      </c>
      <c r="H138" s="9" t="s">
        <v>39</v>
      </c>
      <c r="I138" s="9" t="s">
        <v>40</v>
      </c>
      <c r="J138" s="9" t="s">
        <v>41</v>
      </c>
      <c r="K138" s="9">
        <v>75.47</v>
      </c>
      <c r="L138" s="20">
        <v>43313</v>
      </c>
      <c r="M138" s="20">
        <v>44347</v>
      </c>
      <c r="N138" s="20">
        <v>44347</v>
      </c>
      <c r="O138" s="21">
        <f>R138*K138*5</f>
        <v>115091.75</v>
      </c>
      <c r="P138" s="20">
        <v>43313</v>
      </c>
      <c r="Q138" s="20">
        <v>43677</v>
      </c>
      <c r="R138" s="24">
        <v>305</v>
      </c>
      <c r="S138" s="25">
        <v>23018.35</v>
      </c>
      <c r="T138" s="25">
        <v>23018.35</v>
      </c>
      <c r="U138" s="25">
        <v>23018.35</v>
      </c>
      <c r="V138" s="25">
        <v>23018.35</v>
      </c>
      <c r="W138" s="25">
        <v>23018.35</v>
      </c>
      <c r="X138" s="25">
        <v>23018.35</v>
      </c>
      <c r="Y138" s="25">
        <v>23018.35</v>
      </c>
      <c r="Z138" s="25">
        <v>24629.6345</v>
      </c>
      <c r="AA138" s="25">
        <v>24629.6345</v>
      </c>
      <c r="AB138" s="25">
        <v>24629.6345</v>
      </c>
      <c r="AC138" s="25">
        <v>24629.6345</v>
      </c>
      <c r="AD138" s="25">
        <v>24629.6345</v>
      </c>
      <c r="AE138" s="25">
        <v>23018.35</v>
      </c>
      <c r="AF138" s="25">
        <v>23018.35</v>
      </c>
      <c r="AG138" s="25">
        <v>23018.35</v>
      </c>
      <c r="AH138" s="25">
        <v>23018.35</v>
      </c>
      <c r="AI138" s="25">
        <v>23018.35</v>
      </c>
      <c r="AJ138" s="25">
        <v>23018.35</v>
      </c>
      <c r="AK138" s="25">
        <v>23018.35</v>
      </c>
      <c r="AL138" s="25">
        <v>24629.6345</v>
      </c>
      <c r="AM138" s="25">
        <v>24629.6345</v>
      </c>
      <c r="AN138" s="25">
        <v>24629.6345</v>
      </c>
      <c r="AO138" s="25">
        <v>24629.6345</v>
      </c>
      <c r="AP138" s="25">
        <v>24629.6345</v>
      </c>
    </row>
    <row r="139" spans="1:45" ht="16.5" x14ac:dyDescent="0.15">
      <c r="A139" s="9">
        <v>137</v>
      </c>
      <c r="B139" s="16" t="s">
        <v>42</v>
      </c>
      <c r="C139" s="15" t="s">
        <v>442</v>
      </c>
      <c r="D139" s="15" t="s">
        <v>443</v>
      </c>
      <c r="E139" s="9" t="s">
        <v>444</v>
      </c>
      <c r="F139" s="9" t="s">
        <v>37</v>
      </c>
      <c r="G139" s="9" t="s">
        <v>87</v>
      </c>
      <c r="H139" s="9" t="s">
        <v>46</v>
      </c>
      <c r="I139" s="9" t="s">
        <v>40</v>
      </c>
      <c r="J139" s="9" t="s">
        <v>64</v>
      </c>
      <c r="K139" s="9">
        <v>43.4</v>
      </c>
      <c r="L139" s="20">
        <v>43282</v>
      </c>
      <c r="M139" s="20">
        <v>44012</v>
      </c>
      <c r="N139" s="20">
        <v>43646</v>
      </c>
      <c r="O139" s="21">
        <f>R139*K139*6</f>
        <v>63798</v>
      </c>
      <c r="P139" s="20">
        <v>43282</v>
      </c>
      <c r="Q139" s="20">
        <v>43646</v>
      </c>
      <c r="R139" s="24">
        <v>245</v>
      </c>
      <c r="S139" s="25">
        <v>10633</v>
      </c>
      <c r="T139" s="25">
        <v>10633</v>
      </c>
      <c r="U139" s="25">
        <v>10633</v>
      </c>
      <c r="V139" s="25">
        <v>10633</v>
      </c>
      <c r="W139" s="25">
        <v>10633</v>
      </c>
      <c r="X139" s="25">
        <v>10633</v>
      </c>
      <c r="Y139" s="25"/>
      <c r="Z139" s="25"/>
      <c r="AA139" s="25"/>
      <c r="AB139" s="25"/>
      <c r="AC139" s="25"/>
      <c r="AD139" s="25"/>
      <c r="AE139" s="25">
        <v>10633</v>
      </c>
      <c r="AF139" s="25">
        <v>10633</v>
      </c>
      <c r="AG139" s="25">
        <v>10633</v>
      </c>
      <c r="AH139" s="25">
        <v>10633</v>
      </c>
      <c r="AI139" s="25">
        <v>10633</v>
      </c>
      <c r="AJ139" s="25">
        <v>10633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R139">
        <f t="shared" ref="AR139:AR141" si="11">AH139*12</f>
        <v>127596</v>
      </c>
      <c r="AS139" s="47">
        <f t="shared" ref="AS139:AS141" si="12">AR139/365/K139</f>
        <v>8.0547945205479454</v>
      </c>
    </row>
    <row r="140" spans="1:45" ht="16.5" x14ac:dyDescent="0.15">
      <c r="A140" s="9">
        <v>138</v>
      </c>
      <c r="B140" s="9" t="s">
        <v>34</v>
      </c>
      <c r="C140" s="15" t="s">
        <v>445</v>
      </c>
      <c r="D140" s="15" t="s">
        <v>446</v>
      </c>
      <c r="E140" s="9" t="s">
        <v>447</v>
      </c>
      <c r="F140" s="9" t="s">
        <v>37</v>
      </c>
      <c r="G140" s="9" t="s">
        <v>87</v>
      </c>
      <c r="H140" s="9" t="s">
        <v>46</v>
      </c>
      <c r="I140" s="9" t="s">
        <v>102</v>
      </c>
      <c r="J140" s="9" t="s">
        <v>64</v>
      </c>
      <c r="K140" s="9">
        <v>164.8</v>
      </c>
      <c r="L140" s="20">
        <v>43282</v>
      </c>
      <c r="M140" s="20">
        <v>44347</v>
      </c>
      <c r="N140" s="20">
        <v>44347</v>
      </c>
      <c r="O140" s="21">
        <f>R140*K140*6</f>
        <v>158208</v>
      </c>
      <c r="P140" s="20">
        <v>43282</v>
      </c>
      <c r="Q140" s="20">
        <v>43646</v>
      </c>
      <c r="R140" s="24">
        <v>160</v>
      </c>
      <c r="S140" s="25">
        <v>26368</v>
      </c>
      <c r="T140" s="25">
        <v>26368</v>
      </c>
      <c r="U140" s="25">
        <v>26368</v>
      </c>
      <c r="V140" s="25">
        <v>26368</v>
      </c>
      <c r="W140" s="25">
        <v>26368</v>
      </c>
      <c r="X140" s="25">
        <v>26368</v>
      </c>
      <c r="Y140" s="25">
        <v>27686.400000000001</v>
      </c>
      <c r="Z140" s="25">
        <v>27686.400000000001</v>
      </c>
      <c r="AA140" s="25">
        <v>27686.400000000001</v>
      </c>
      <c r="AB140" s="25">
        <v>27686.400000000001</v>
      </c>
      <c r="AC140" s="25">
        <v>27686.400000000001</v>
      </c>
      <c r="AD140" s="25">
        <v>27686.400000000001</v>
      </c>
      <c r="AE140" s="25">
        <v>26368</v>
      </c>
      <c r="AF140" s="25">
        <v>26368</v>
      </c>
      <c r="AG140" s="25">
        <v>26368</v>
      </c>
      <c r="AH140" s="25">
        <v>26368</v>
      </c>
      <c r="AI140" s="25">
        <v>26368</v>
      </c>
      <c r="AJ140" s="25">
        <v>26368</v>
      </c>
      <c r="AK140" s="25">
        <v>27686.400000000001</v>
      </c>
      <c r="AL140" s="25">
        <v>27686.400000000001</v>
      </c>
      <c r="AM140" s="25">
        <v>27686.400000000001</v>
      </c>
      <c r="AN140" s="25">
        <v>27686.400000000001</v>
      </c>
      <c r="AO140" s="25">
        <v>27686.400000000001</v>
      </c>
      <c r="AP140" s="25">
        <v>27686.400000000001</v>
      </c>
      <c r="AR140">
        <f t="shared" si="11"/>
        <v>316416</v>
      </c>
      <c r="AS140" s="47">
        <f t="shared" si="12"/>
        <v>5.2602739726027394</v>
      </c>
    </row>
    <row r="141" spans="1:45" ht="16.5" x14ac:dyDescent="0.15">
      <c r="A141" s="9">
        <v>139</v>
      </c>
      <c r="B141" s="9" t="s">
        <v>34</v>
      </c>
      <c r="C141" s="15" t="s">
        <v>448</v>
      </c>
      <c r="D141" s="15" t="s">
        <v>449</v>
      </c>
      <c r="E141" s="9" t="s">
        <v>450</v>
      </c>
      <c r="F141" s="9" t="s">
        <v>37</v>
      </c>
      <c r="G141" s="9" t="s">
        <v>87</v>
      </c>
      <c r="H141" s="9" t="s">
        <v>46</v>
      </c>
      <c r="I141" s="22" t="s">
        <v>102</v>
      </c>
      <c r="J141" s="9" t="s">
        <v>64</v>
      </c>
      <c r="K141" s="9">
        <v>399.35</v>
      </c>
      <c r="L141" s="20">
        <v>43282</v>
      </c>
      <c r="M141" s="20">
        <v>44309</v>
      </c>
      <c r="N141" s="20">
        <v>44309</v>
      </c>
      <c r="O141" s="21">
        <f>R141*K141*6</f>
        <v>343433.01300000004</v>
      </c>
      <c r="P141" s="20">
        <v>43367</v>
      </c>
      <c r="Q141" s="20">
        <v>43731</v>
      </c>
      <c r="R141" s="24">
        <v>143.33000000000001</v>
      </c>
      <c r="S141" s="25">
        <v>57238.84</v>
      </c>
      <c r="T141" s="25">
        <v>57238.84</v>
      </c>
      <c r="U141" s="25">
        <v>57238.84</v>
      </c>
      <c r="V141" s="25">
        <v>57238.84</v>
      </c>
      <c r="W141" s="25">
        <v>57238.84</v>
      </c>
      <c r="X141" s="25">
        <v>57238.84</v>
      </c>
      <c r="Y141" s="25">
        <v>57238.84</v>
      </c>
      <c r="Z141" s="25">
        <v>57238.84</v>
      </c>
      <c r="AA141" s="25">
        <v>57906.95</v>
      </c>
      <c r="AB141" s="25">
        <v>60102.18</v>
      </c>
      <c r="AC141" s="25">
        <v>60102.18</v>
      </c>
      <c r="AD141" s="25">
        <v>60102.18</v>
      </c>
      <c r="AE141" s="25">
        <v>57238.84</v>
      </c>
      <c r="AF141" s="25">
        <v>57238.84</v>
      </c>
      <c r="AG141" s="25">
        <v>57238.84</v>
      </c>
      <c r="AH141" s="25">
        <v>57238.84</v>
      </c>
      <c r="AI141" s="25">
        <v>57238.84</v>
      </c>
      <c r="AJ141" s="25">
        <v>19079.616333333299</v>
      </c>
      <c r="AK141" s="25">
        <v>19079.616333333299</v>
      </c>
      <c r="AL141" s="25">
        <v>57238.84</v>
      </c>
      <c r="AM141" s="25">
        <v>57906.95</v>
      </c>
      <c r="AN141" s="25">
        <v>60102.18</v>
      </c>
      <c r="AO141" s="25">
        <v>60102.18</v>
      </c>
      <c r="AP141" s="25">
        <v>60102.18</v>
      </c>
      <c r="AR141">
        <f t="shared" si="11"/>
        <v>686866.08</v>
      </c>
      <c r="AS141" s="47">
        <f t="shared" si="12"/>
        <v>4.7122195485472105</v>
      </c>
    </row>
    <row r="142" spans="1:45" ht="16.5" hidden="1" x14ac:dyDescent="0.15">
      <c r="A142" s="9">
        <v>140</v>
      </c>
      <c r="B142" s="16" t="s">
        <v>42</v>
      </c>
      <c r="C142" s="15" t="s">
        <v>451</v>
      </c>
      <c r="D142" s="15" t="s">
        <v>452</v>
      </c>
      <c r="E142" s="9" t="s">
        <v>453</v>
      </c>
      <c r="F142" s="9" t="s">
        <v>37</v>
      </c>
      <c r="G142" s="9" t="s">
        <v>87</v>
      </c>
      <c r="H142" s="9" t="s">
        <v>39</v>
      </c>
      <c r="I142" s="9" t="s">
        <v>40</v>
      </c>
      <c r="J142" s="9" t="s">
        <v>41</v>
      </c>
      <c r="K142" s="9">
        <v>82.72</v>
      </c>
      <c r="L142" s="20">
        <v>43282</v>
      </c>
      <c r="M142" s="20">
        <v>44012</v>
      </c>
      <c r="N142" s="20">
        <v>43646</v>
      </c>
      <c r="O142" s="21">
        <f>R142*K142*6</f>
        <v>119116.79999999999</v>
      </c>
      <c r="P142" s="20">
        <v>43282</v>
      </c>
      <c r="Q142" s="20">
        <v>43646</v>
      </c>
      <c r="R142" s="24">
        <v>240</v>
      </c>
      <c r="S142" s="25">
        <v>19852.8</v>
      </c>
      <c r="T142" s="25">
        <v>19852.8</v>
      </c>
      <c r="U142" s="25">
        <v>19852.8</v>
      </c>
      <c r="V142" s="25">
        <v>19852.8</v>
      </c>
      <c r="W142" s="25">
        <v>19852.8</v>
      </c>
      <c r="X142" s="25">
        <v>19852.8</v>
      </c>
      <c r="Y142" s="25"/>
      <c r="Z142" s="25"/>
      <c r="AA142" s="25"/>
      <c r="AB142" s="25"/>
      <c r="AC142" s="25"/>
      <c r="AD142" s="25"/>
      <c r="AE142" s="25">
        <v>19852.8</v>
      </c>
      <c r="AF142" s="25">
        <v>19852.8</v>
      </c>
      <c r="AG142" s="25">
        <v>19852.8</v>
      </c>
      <c r="AH142" s="25">
        <v>19852.8</v>
      </c>
      <c r="AI142" s="25">
        <v>19852.8</v>
      </c>
      <c r="AJ142" s="25">
        <v>19852.8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</row>
    <row r="143" spans="1:45" ht="16.5" hidden="1" x14ac:dyDescent="0.15">
      <c r="A143" s="9">
        <v>141</v>
      </c>
      <c r="B143" s="16" t="s">
        <v>42</v>
      </c>
      <c r="C143" s="15" t="s">
        <v>454</v>
      </c>
      <c r="D143" s="15" t="s">
        <v>455</v>
      </c>
      <c r="E143" s="9" t="s">
        <v>456</v>
      </c>
      <c r="F143" s="9" t="s">
        <v>37</v>
      </c>
      <c r="G143" s="9" t="s">
        <v>87</v>
      </c>
      <c r="H143" s="9" t="s">
        <v>39</v>
      </c>
      <c r="I143" s="22" t="s">
        <v>102</v>
      </c>
      <c r="J143" s="9" t="s">
        <v>41</v>
      </c>
      <c r="K143" s="9">
        <v>81.290000000000006</v>
      </c>
      <c r="L143" s="20">
        <v>43252</v>
      </c>
      <c r="M143" s="20">
        <v>44255</v>
      </c>
      <c r="N143" s="20">
        <v>43646</v>
      </c>
      <c r="O143" s="21">
        <f>R143*K143</f>
        <v>15445.1</v>
      </c>
      <c r="P143" s="20">
        <v>43252</v>
      </c>
      <c r="Q143" s="20">
        <v>43616</v>
      </c>
      <c r="R143" s="24">
        <v>190</v>
      </c>
      <c r="S143" s="25">
        <v>15445.1</v>
      </c>
      <c r="T143" s="25">
        <v>15445.1</v>
      </c>
      <c r="U143" s="25">
        <v>15445.1</v>
      </c>
      <c r="V143" s="25">
        <v>15445.1</v>
      </c>
      <c r="W143" s="25">
        <v>15445.1</v>
      </c>
      <c r="X143" s="25">
        <v>16526.257000000001</v>
      </c>
      <c r="Y143" s="25"/>
      <c r="Z143" s="25"/>
      <c r="AA143" s="25"/>
      <c r="AB143" s="25"/>
      <c r="AC143" s="25"/>
      <c r="AD143" s="25"/>
      <c r="AE143" s="25">
        <v>15445.1</v>
      </c>
      <c r="AF143" s="25">
        <v>15445.1</v>
      </c>
      <c r="AG143" s="25">
        <v>15445.1</v>
      </c>
      <c r="AH143" s="25">
        <v>15445.1</v>
      </c>
      <c r="AI143" s="25">
        <v>15445.1</v>
      </c>
      <c r="AJ143" s="25">
        <v>16526.257000000001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</row>
    <row r="144" spans="1:45" ht="16.5" hidden="1" x14ac:dyDescent="0.15">
      <c r="A144" s="9">
        <v>142</v>
      </c>
      <c r="B144" s="16" t="s">
        <v>42</v>
      </c>
      <c r="C144" s="15" t="s">
        <v>457</v>
      </c>
      <c r="D144" s="15" t="s">
        <v>458</v>
      </c>
      <c r="E144" s="9" t="s">
        <v>459</v>
      </c>
      <c r="F144" s="9" t="s">
        <v>37</v>
      </c>
      <c r="G144" s="9" t="s">
        <v>87</v>
      </c>
      <c r="H144" s="9" t="s">
        <v>122</v>
      </c>
      <c r="I144" s="9" t="s">
        <v>102</v>
      </c>
      <c r="J144" s="9" t="s">
        <v>47</v>
      </c>
      <c r="K144" s="9">
        <v>71.03</v>
      </c>
      <c r="L144" s="20">
        <v>43252</v>
      </c>
      <c r="M144" s="20">
        <v>44255</v>
      </c>
      <c r="N144" s="20">
        <v>43646</v>
      </c>
      <c r="O144" s="21">
        <f>R144*K144</f>
        <v>14206</v>
      </c>
      <c r="P144" s="20">
        <v>43252</v>
      </c>
      <c r="Q144" s="20">
        <v>43616</v>
      </c>
      <c r="R144" s="24">
        <v>200</v>
      </c>
      <c r="S144" s="25">
        <v>14206</v>
      </c>
      <c r="T144" s="25">
        <v>14206</v>
      </c>
      <c r="U144" s="25">
        <v>14206</v>
      </c>
      <c r="V144" s="25">
        <v>14206</v>
      </c>
      <c r="W144" s="25">
        <v>14206</v>
      </c>
      <c r="X144" s="25">
        <v>14916.3</v>
      </c>
      <c r="Y144" s="25"/>
      <c r="Z144" s="25"/>
      <c r="AA144" s="25"/>
      <c r="AB144" s="25"/>
      <c r="AC144" s="25"/>
      <c r="AD144" s="25"/>
      <c r="AE144" s="25">
        <v>9470.6666666666697</v>
      </c>
      <c r="AF144" s="25">
        <v>9470.6666666666697</v>
      </c>
      <c r="AG144" s="25">
        <v>9506</v>
      </c>
      <c r="AH144" s="25">
        <v>9470.6666666666697</v>
      </c>
      <c r="AI144" s="25">
        <v>9470.6666666666697</v>
      </c>
      <c r="AJ144" s="25">
        <v>10180.9666666667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</row>
    <row r="145" spans="1:45" ht="16.5" hidden="1" x14ac:dyDescent="0.15">
      <c r="A145" s="9">
        <v>143</v>
      </c>
      <c r="B145" s="9" t="s">
        <v>34</v>
      </c>
      <c r="C145" s="15" t="s">
        <v>460</v>
      </c>
      <c r="D145" s="15" t="s">
        <v>461</v>
      </c>
      <c r="E145" s="9" t="s">
        <v>462</v>
      </c>
      <c r="F145" s="9" t="s">
        <v>37</v>
      </c>
      <c r="G145" s="9" t="s">
        <v>87</v>
      </c>
      <c r="H145" s="9" t="s">
        <v>122</v>
      </c>
      <c r="I145" s="9" t="s">
        <v>40</v>
      </c>
      <c r="J145" s="9" t="s">
        <v>47</v>
      </c>
      <c r="K145" s="9">
        <v>123.73</v>
      </c>
      <c r="L145" s="20">
        <v>42826</v>
      </c>
      <c r="M145" s="20">
        <v>43890</v>
      </c>
      <c r="N145" s="20">
        <v>43890</v>
      </c>
      <c r="O145" s="21"/>
      <c r="P145" s="20">
        <v>43191</v>
      </c>
      <c r="Q145" s="20">
        <v>43555</v>
      </c>
      <c r="R145" s="24">
        <v>141.75</v>
      </c>
      <c r="S145" s="25">
        <v>17538.73</v>
      </c>
      <c r="T145" s="25">
        <v>17538.73</v>
      </c>
      <c r="U145" s="25">
        <v>17538.73</v>
      </c>
      <c r="V145" s="25">
        <v>18415.663874999998</v>
      </c>
      <c r="W145" s="25">
        <v>18415.663874999998</v>
      </c>
      <c r="X145" s="25">
        <v>18415.663874999998</v>
      </c>
      <c r="Y145" s="25">
        <v>18415.663874999998</v>
      </c>
      <c r="Z145" s="25">
        <v>18415.663874999998</v>
      </c>
      <c r="AA145" s="25">
        <v>18415.663874999998</v>
      </c>
      <c r="AB145" s="25">
        <v>18415.663874999998</v>
      </c>
      <c r="AC145" s="25">
        <v>18415.663874999998</v>
      </c>
      <c r="AD145" s="25">
        <v>18415.663874999998</v>
      </c>
      <c r="AE145" s="25">
        <v>17538.73</v>
      </c>
      <c r="AF145" s="25">
        <v>17538.73</v>
      </c>
      <c r="AG145" s="25">
        <v>17538.73</v>
      </c>
      <c r="AH145" s="25">
        <v>18415.663874999998</v>
      </c>
      <c r="AI145" s="25">
        <v>18415.663874999998</v>
      </c>
      <c r="AJ145" s="25">
        <v>18415.663874999998</v>
      </c>
      <c r="AK145" s="25">
        <v>18415.663874999998</v>
      </c>
      <c r="AL145" s="25">
        <v>18415.663874999998</v>
      </c>
      <c r="AM145" s="25">
        <v>18415.663874999998</v>
      </c>
      <c r="AN145" s="25">
        <v>18415.663874999998</v>
      </c>
      <c r="AO145" s="25">
        <v>18415.663874999998</v>
      </c>
      <c r="AP145" s="25">
        <v>18415.663874999998</v>
      </c>
    </row>
    <row r="146" spans="1:45" ht="16.5" hidden="1" x14ac:dyDescent="0.15">
      <c r="A146" s="9">
        <v>144</v>
      </c>
      <c r="B146" s="9" t="s">
        <v>34</v>
      </c>
      <c r="C146" s="15" t="s">
        <v>463</v>
      </c>
      <c r="D146" s="17" t="s">
        <v>464</v>
      </c>
      <c r="E146" s="9" t="s">
        <v>465</v>
      </c>
      <c r="F146" s="9" t="s">
        <v>37</v>
      </c>
      <c r="G146" s="9" t="s">
        <v>87</v>
      </c>
      <c r="H146" s="9" t="s">
        <v>46</v>
      </c>
      <c r="I146" s="9" t="s">
        <v>40</v>
      </c>
      <c r="J146" s="9" t="s">
        <v>47</v>
      </c>
      <c r="K146" s="9">
        <v>27.26</v>
      </c>
      <c r="L146" s="20">
        <v>43556</v>
      </c>
      <c r="M146" s="20">
        <v>43921</v>
      </c>
      <c r="N146" s="20">
        <v>43921</v>
      </c>
      <c r="O146" s="20"/>
      <c r="P146" s="20">
        <v>43556</v>
      </c>
      <c r="Q146" s="20">
        <v>43921</v>
      </c>
      <c r="R146" s="24">
        <v>390</v>
      </c>
      <c r="S146" s="25"/>
      <c r="T146" s="25"/>
      <c r="U146" s="25"/>
      <c r="V146" s="25">
        <v>10631.4</v>
      </c>
      <c r="W146" s="25">
        <v>10631.4</v>
      </c>
      <c r="X146" s="25">
        <v>10631.4</v>
      </c>
      <c r="Y146" s="25">
        <v>10631.4</v>
      </c>
      <c r="Z146" s="25">
        <v>10631.4</v>
      </c>
      <c r="AA146" s="25">
        <v>10631.4</v>
      </c>
      <c r="AB146" s="25">
        <v>10631.4</v>
      </c>
      <c r="AC146" s="25">
        <v>10631.4</v>
      </c>
      <c r="AD146" s="25">
        <v>10631.4</v>
      </c>
      <c r="AE146" s="25">
        <v>0</v>
      </c>
      <c r="AF146" s="25">
        <v>0</v>
      </c>
      <c r="AG146" s="25">
        <v>0</v>
      </c>
      <c r="AH146" s="25">
        <v>10631.4</v>
      </c>
      <c r="AI146" s="25">
        <v>10631.4</v>
      </c>
      <c r="AJ146" s="25">
        <v>10631.4</v>
      </c>
      <c r="AK146" s="25">
        <v>10631.4</v>
      </c>
      <c r="AL146" s="25">
        <v>10631.4</v>
      </c>
      <c r="AM146" s="25">
        <v>10631.4</v>
      </c>
      <c r="AN146" s="25">
        <v>10631.4</v>
      </c>
      <c r="AO146" s="25">
        <v>10631.4</v>
      </c>
      <c r="AP146" s="25">
        <v>10631.4</v>
      </c>
    </row>
    <row r="147" spans="1:45" ht="16.5" x14ac:dyDescent="0.15">
      <c r="A147" s="9">
        <v>145</v>
      </c>
      <c r="B147" s="9" t="s">
        <v>34</v>
      </c>
      <c r="C147" s="15" t="s">
        <v>466</v>
      </c>
      <c r="D147" s="15" t="s">
        <v>467</v>
      </c>
      <c r="E147" s="9" t="s">
        <v>468</v>
      </c>
      <c r="F147" s="9" t="s">
        <v>37</v>
      </c>
      <c r="G147" s="9" t="s">
        <v>87</v>
      </c>
      <c r="H147" s="9" t="s">
        <v>46</v>
      </c>
      <c r="I147" s="9" t="s">
        <v>40</v>
      </c>
      <c r="J147" s="9" t="s">
        <v>64</v>
      </c>
      <c r="K147" s="9">
        <v>324.31</v>
      </c>
      <c r="L147" s="20">
        <v>42887</v>
      </c>
      <c r="M147" s="20">
        <v>44309</v>
      </c>
      <c r="N147" s="20">
        <v>44309</v>
      </c>
      <c r="O147" s="21"/>
      <c r="P147" s="20">
        <v>43252</v>
      </c>
      <c r="Q147" s="20">
        <v>43616</v>
      </c>
      <c r="R147" s="24">
        <v>131.25</v>
      </c>
      <c r="S147" s="25">
        <v>42565.69</v>
      </c>
      <c r="T147" s="25">
        <v>42565.69</v>
      </c>
      <c r="U147" s="25">
        <v>42565.69</v>
      </c>
      <c r="V147" s="25">
        <v>42565.69</v>
      </c>
      <c r="W147" s="25">
        <v>42565.69</v>
      </c>
      <c r="X147" s="25">
        <v>44693.971875000003</v>
      </c>
      <c r="Y147" s="25">
        <v>44693.971875000003</v>
      </c>
      <c r="Z147" s="25">
        <v>44693.971875000003</v>
      </c>
      <c r="AA147" s="25">
        <v>44693.971875000003</v>
      </c>
      <c r="AB147" s="25">
        <v>44693.971875000003</v>
      </c>
      <c r="AC147" s="25">
        <v>44693.971875000003</v>
      </c>
      <c r="AD147" s="25">
        <v>44693.971875000003</v>
      </c>
      <c r="AE147" s="25">
        <v>42565.69</v>
      </c>
      <c r="AF147" s="25">
        <v>42565.69</v>
      </c>
      <c r="AG147" s="25">
        <v>42565.69</v>
      </c>
      <c r="AH147" s="25">
        <v>42565.69</v>
      </c>
      <c r="AI147" s="25">
        <v>42565.69</v>
      </c>
      <c r="AJ147" s="25">
        <v>44693.971875000003</v>
      </c>
      <c r="AK147" s="25">
        <v>44693.971875000003</v>
      </c>
      <c r="AL147" s="25">
        <v>44693.971875000003</v>
      </c>
      <c r="AM147" s="25">
        <v>44693.971875000003</v>
      </c>
      <c r="AN147" s="25">
        <v>44693.971875000003</v>
      </c>
      <c r="AO147" s="25">
        <v>44693.971875000003</v>
      </c>
      <c r="AP147" s="25">
        <v>44693.971875000003</v>
      </c>
      <c r="AR147">
        <f t="shared" ref="AR147:AR150" si="13">AH147*12</f>
        <v>510788.28</v>
      </c>
      <c r="AS147" s="47">
        <f t="shared" ref="AS147:AS150" si="14">AR147/365/K147</f>
        <v>4.3150687465865358</v>
      </c>
    </row>
    <row r="148" spans="1:45" ht="16.5" x14ac:dyDescent="0.15">
      <c r="A148" s="9">
        <v>146</v>
      </c>
      <c r="B148" s="9" t="s">
        <v>34</v>
      </c>
      <c r="C148" s="15" t="s">
        <v>469</v>
      </c>
      <c r="D148" s="15" t="s">
        <v>470</v>
      </c>
      <c r="E148" s="9" t="s">
        <v>471</v>
      </c>
      <c r="F148" s="9" t="s">
        <v>37</v>
      </c>
      <c r="G148" s="9" t="s">
        <v>87</v>
      </c>
      <c r="H148" s="9" t="s">
        <v>46</v>
      </c>
      <c r="I148" s="22" t="s">
        <v>102</v>
      </c>
      <c r="J148" s="9" t="s">
        <v>64</v>
      </c>
      <c r="K148" s="9">
        <v>370.85</v>
      </c>
      <c r="L148" s="20">
        <v>42917</v>
      </c>
      <c r="M148" s="20">
        <v>44620</v>
      </c>
      <c r="N148" s="20">
        <v>44620</v>
      </c>
      <c r="O148" s="21"/>
      <c r="P148" s="20">
        <v>43282</v>
      </c>
      <c r="Q148" s="20">
        <v>43646</v>
      </c>
      <c r="R148" s="24">
        <v>157.5</v>
      </c>
      <c r="S148" s="25">
        <v>58408.88</v>
      </c>
      <c r="T148" s="25">
        <v>58408.88</v>
      </c>
      <c r="U148" s="25">
        <v>58408.88</v>
      </c>
      <c r="V148" s="25">
        <v>58408.88</v>
      </c>
      <c r="W148" s="25">
        <v>58408.88</v>
      </c>
      <c r="X148" s="25">
        <v>58408.88</v>
      </c>
      <c r="Y148" s="25">
        <v>61331.173000000003</v>
      </c>
      <c r="Z148" s="25">
        <v>61331.173000000003</v>
      </c>
      <c r="AA148" s="25">
        <v>61331.173000000003</v>
      </c>
      <c r="AB148" s="25">
        <v>61331.173000000003</v>
      </c>
      <c r="AC148" s="25">
        <v>61331.173000000003</v>
      </c>
      <c r="AD148" s="25">
        <v>61331.173000000003</v>
      </c>
      <c r="AE148" s="25">
        <v>58408.88</v>
      </c>
      <c r="AF148" s="25">
        <v>58408.88</v>
      </c>
      <c r="AG148" s="25">
        <v>58408.88</v>
      </c>
      <c r="AH148" s="25">
        <v>48674.067499999997</v>
      </c>
      <c r="AI148" s="25">
        <v>48674.067499999997</v>
      </c>
      <c r="AJ148" s="25">
        <v>58408.88</v>
      </c>
      <c r="AK148" s="25">
        <v>51109.3108333333</v>
      </c>
      <c r="AL148" s="25">
        <v>51109.3108333333</v>
      </c>
      <c r="AM148" s="25">
        <v>51109.3108333333</v>
      </c>
      <c r="AN148" s="25">
        <v>61331.173000000003</v>
      </c>
      <c r="AO148" s="25">
        <v>61331.173000000003</v>
      </c>
      <c r="AP148" s="25">
        <v>61331.173000000003</v>
      </c>
      <c r="AR148">
        <f t="shared" si="13"/>
        <v>584088.80999999994</v>
      </c>
      <c r="AS148" s="47">
        <f t="shared" si="14"/>
        <v>4.3150689364122767</v>
      </c>
    </row>
    <row r="149" spans="1:45" ht="16.5" x14ac:dyDescent="0.15">
      <c r="A149" s="9">
        <v>147</v>
      </c>
      <c r="B149" s="16" t="s">
        <v>42</v>
      </c>
      <c r="C149" s="17" t="s">
        <v>472</v>
      </c>
      <c r="D149" s="15" t="s">
        <v>473</v>
      </c>
      <c r="E149" s="9" t="s">
        <v>474</v>
      </c>
      <c r="F149" s="9" t="s">
        <v>37</v>
      </c>
      <c r="G149" s="9" t="s">
        <v>87</v>
      </c>
      <c r="H149" s="9" t="s">
        <v>46</v>
      </c>
      <c r="I149" s="22" t="s">
        <v>102</v>
      </c>
      <c r="J149" s="9" t="s">
        <v>64</v>
      </c>
      <c r="K149" s="9">
        <v>464.19</v>
      </c>
      <c r="L149" s="20">
        <v>43019</v>
      </c>
      <c r="M149" s="20">
        <v>44309</v>
      </c>
      <c r="N149" s="20">
        <v>43616</v>
      </c>
      <c r="O149" s="21"/>
      <c r="P149" s="20">
        <v>43384</v>
      </c>
      <c r="Q149" s="20">
        <v>43748</v>
      </c>
      <c r="R149" s="24">
        <v>147</v>
      </c>
      <c r="S149" s="25">
        <v>68235.929999999993</v>
      </c>
      <c r="T149" s="25">
        <v>68235.929999999993</v>
      </c>
      <c r="U149" s="25">
        <v>68235.929999999993</v>
      </c>
      <c r="V149" s="25">
        <v>68235.929999999993</v>
      </c>
      <c r="W149" s="25">
        <v>68235.929999999993</v>
      </c>
      <c r="X149" s="25"/>
      <c r="Y149" s="25"/>
      <c r="Z149" s="25"/>
      <c r="AA149" s="25"/>
      <c r="AB149" s="25"/>
      <c r="AC149" s="25"/>
      <c r="AD149" s="25"/>
      <c r="AE149" s="25">
        <v>68235.929999999993</v>
      </c>
      <c r="AF149" s="25">
        <v>68235.929999999993</v>
      </c>
      <c r="AG149" s="25">
        <v>68235.929999999993</v>
      </c>
      <c r="AH149" s="25">
        <v>68235.929999999993</v>
      </c>
      <c r="AI149" s="25">
        <v>68235.929999999993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R149">
        <f t="shared" si="13"/>
        <v>818831.15999999992</v>
      </c>
      <c r="AS149" s="47">
        <f t="shared" si="14"/>
        <v>4.8328767123287664</v>
      </c>
    </row>
    <row r="150" spans="1:45" ht="16.5" x14ac:dyDescent="0.15">
      <c r="A150" s="9">
        <v>148</v>
      </c>
      <c r="B150" s="9" t="s">
        <v>34</v>
      </c>
      <c r="C150" s="15" t="s">
        <v>475</v>
      </c>
      <c r="D150" s="15" t="s">
        <v>476</v>
      </c>
      <c r="E150" s="9" t="s">
        <v>477</v>
      </c>
      <c r="F150" s="9" t="s">
        <v>37</v>
      </c>
      <c r="G150" s="9" t="s">
        <v>87</v>
      </c>
      <c r="H150" s="9" t="s">
        <v>46</v>
      </c>
      <c r="I150" s="9" t="s">
        <v>40</v>
      </c>
      <c r="J150" s="9" t="s">
        <v>64</v>
      </c>
      <c r="K150" s="9">
        <v>371.4</v>
      </c>
      <c r="L150" s="20">
        <v>43040</v>
      </c>
      <c r="M150" s="20">
        <v>44865</v>
      </c>
      <c r="N150" s="20">
        <v>44865</v>
      </c>
      <c r="O150" s="21"/>
      <c r="P150" s="20">
        <v>43405</v>
      </c>
      <c r="Q150" s="20">
        <v>43769</v>
      </c>
      <c r="R150" s="24">
        <v>162.75</v>
      </c>
      <c r="S150" s="25">
        <v>60445.35</v>
      </c>
      <c r="T150" s="25">
        <v>60445.35</v>
      </c>
      <c r="U150" s="25">
        <v>60445.35</v>
      </c>
      <c r="V150" s="25">
        <v>60445.35</v>
      </c>
      <c r="W150" s="25">
        <v>60445.35</v>
      </c>
      <c r="X150" s="25">
        <v>60445.35</v>
      </c>
      <c r="Y150" s="25">
        <v>60445.35</v>
      </c>
      <c r="Z150" s="25">
        <v>60445.35</v>
      </c>
      <c r="AA150" s="25">
        <v>60445.35</v>
      </c>
      <c r="AB150" s="25">
        <v>60445.35</v>
      </c>
      <c r="AC150" s="25">
        <v>63468.546000000002</v>
      </c>
      <c r="AD150" s="25">
        <v>63468.546000000002</v>
      </c>
      <c r="AE150" s="25">
        <v>60445.35</v>
      </c>
      <c r="AF150" s="25">
        <v>60445.35</v>
      </c>
      <c r="AG150" s="25">
        <v>60445.35</v>
      </c>
      <c r="AH150" s="25">
        <v>60445.35</v>
      </c>
      <c r="AI150" s="25">
        <v>60445.35</v>
      </c>
      <c r="AJ150" s="25">
        <v>60445.35</v>
      </c>
      <c r="AK150" s="25">
        <v>60445.35</v>
      </c>
      <c r="AL150" s="25">
        <v>60445.35</v>
      </c>
      <c r="AM150" s="25">
        <v>60445.35</v>
      </c>
      <c r="AN150" s="25">
        <v>60445.35</v>
      </c>
      <c r="AO150" s="25">
        <v>63468.546000000002</v>
      </c>
      <c r="AP150" s="25">
        <v>63468.546000000002</v>
      </c>
      <c r="AR150">
        <f t="shared" si="13"/>
        <v>725344.2</v>
      </c>
      <c r="AS150" s="47">
        <f t="shared" si="14"/>
        <v>5.3506849315068488</v>
      </c>
    </row>
    <row r="151" spans="1:45" ht="16.5" hidden="1" x14ac:dyDescent="0.15">
      <c r="A151" s="9">
        <v>149</v>
      </c>
      <c r="B151" s="9" t="s">
        <v>34</v>
      </c>
      <c r="C151" s="15" t="s">
        <v>478</v>
      </c>
      <c r="D151" s="15" t="s">
        <v>479</v>
      </c>
      <c r="E151" s="9" t="s">
        <v>480</v>
      </c>
      <c r="F151" s="9" t="s">
        <v>37</v>
      </c>
      <c r="G151" s="9" t="s">
        <v>87</v>
      </c>
      <c r="H151" s="9" t="s">
        <v>39</v>
      </c>
      <c r="I151" s="9" t="s">
        <v>40</v>
      </c>
      <c r="J151" s="9" t="s">
        <v>53</v>
      </c>
      <c r="K151" s="9">
        <v>539.67999999999995</v>
      </c>
      <c r="L151" s="20">
        <v>43101</v>
      </c>
      <c r="M151" s="20">
        <v>44931</v>
      </c>
      <c r="N151" s="20">
        <v>44931</v>
      </c>
      <c r="O151" s="21">
        <f>R151*K151*12</f>
        <v>917995.67999999993</v>
      </c>
      <c r="P151" s="20">
        <v>43466</v>
      </c>
      <c r="Q151" s="20">
        <v>43830</v>
      </c>
      <c r="R151" s="24">
        <v>141.75</v>
      </c>
      <c r="S151" s="25">
        <v>76499.64</v>
      </c>
      <c r="T151" s="25">
        <v>76499.64</v>
      </c>
      <c r="U151" s="25">
        <v>76499.64</v>
      </c>
      <c r="V151" s="25">
        <v>76499.64</v>
      </c>
      <c r="W151" s="25">
        <v>76499.64</v>
      </c>
      <c r="X151" s="25">
        <v>76499.64</v>
      </c>
      <c r="Y151" s="25">
        <v>76499.64</v>
      </c>
      <c r="Z151" s="25">
        <v>76499.64</v>
      </c>
      <c r="AA151" s="25">
        <v>76499.64</v>
      </c>
      <c r="AB151" s="25">
        <v>76499.64</v>
      </c>
      <c r="AC151" s="25">
        <v>76499.64</v>
      </c>
      <c r="AD151" s="25">
        <v>76499.64</v>
      </c>
      <c r="AE151" s="25">
        <v>76499.64</v>
      </c>
      <c r="AF151" s="25">
        <v>76499.64</v>
      </c>
      <c r="AG151" s="25">
        <v>76499.64</v>
      </c>
      <c r="AH151" s="25">
        <v>76499.64</v>
      </c>
      <c r="AI151" s="25">
        <v>76499.64</v>
      </c>
      <c r="AJ151" s="25">
        <v>76499.64</v>
      </c>
      <c r="AK151" s="25">
        <v>76499.64</v>
      </c>
      <c r="AL151" s="25">
        <v>76499.64</v>
      </c>
      <c r="AM151" s="25">
        <v>76499.64</v>
      </c>
      <c r="AN151" s="25">
        <v>76499.64</v>
      </c>
      <c r="AO151" s="25">
        <v>76499.64</v>
      </c>
      <c r="AP151" s="25">
        <v>76499.64</v>
      </c>
    </row>
    <row r="152" spans="1:45" ht="16.5" x14ac:dyDescent="0.15">
      <c r="A152" s="9">
        <v>150</v>
      </c>
      <c r="B152" s="9" t="s">
        <v>34</v>
      </c>
      <c r="C152" s="15" t="s">
        <v>481</v>
      </c>
      <c r="D152" s="15" t="s">
        <v>482</v>
      </c>
      <c r="E152" s="9" t="s">
        <v>483</v>
      </c>
      <c r="F152" s="9" t="s">
        <v>37</v>
      </c>
      <c r="G152" s="9" t="s">
        <v>87</v>
      </c>
      <c r="H152" s="9" t="s">
        <v>46</v>
      </c>
      <c r="I152" s="9" t="s">
        <v>40</v>
      </c>
      <c r="J152" s="9" t="s">
        <v>64</v>
      </c>
      <c r="K152" s="9">
        <v>363.69</v>
      </c>
      <c r="L152" s="20">
        <v>43101</v>
      </c>
      <c r="M152" s="20">
        <v>44931</v>
      </c>
      <c r="N152" s="20">
        <v>44931</v>
      </c>
      <c r="O152" s="21">
        <f>R152*K152*12</f>
        <v>733199.04</v>
      </c>
      <c r="P152" s="20">
        <v>43466</v>
      </c>
      <c r="Q152" s="20">
        <v>43830</v>
      </c>
      <c r="R152" s="24">
        <v>168</v>
      </c>
      <c r="S152" s="25">
        <v>61099.92</v>
      </c>
      <c r="T152" s="25">
        <v>61099.92</v>
      </c>
      <c r="U152" s="25">
        <v>61099.92</v>
      </c>
      <c r="V152" s="25">
        <v>61099.92</v>
      </c>
      <c r="W152" s="25">
        <v>61099.92</v>
      </c>
      <c r="X152" s="25">
        <v>61099.92</v>
      </c>
      <c r="Y152" s="25">
        <v>61099.92</v>
      </c>
      <c r="Z152" s="25">
        <v>61099.92</v>
      </c>
      <c r="AA152" s="25">
        <v>61099.92</v>
      </c>
      <c r="AB152" s="25">
        <v>61099.92</v>
      </c>
      <c r="AC152" s="25">
        <v>61099.92</v>
      </c>
      <c r="AD152" s="25">
        <v>61099.92</v>
      </c>
      <c r="AE152" s="25">
        <v>61099.92</v>
      </c>
      <c r="AF152" s="25">
        <v>61099.92</v>
      </c>
      <c r="AG152" s="25">
        <v>61099.92</v>
      </c>
      <c r="AH152" s="25">
        <v>61099.92</v>
      </c>
      <c r="AI152" s="25">
        <v>61099.92</v>
      </c>
      <c r="AJ152" s="25">
        <v>61099.92</v>
      </c>
      <c r="AK152" s="25">
        <v>61099.92</v>
      </c>
      <c r="AL152" s="25">
        <v>61099.92</v>
      </c>
      <c r="AM152" s="25">
        <v>61099.92</v>
      </c>
      <c r="AN152" s="25">
        <v>61099.92</v>
      </c>
      <c r="AO152" s="25">
        <v>61099.92</v>
      </c>
      <c r="AP152" s="25">
        <v>61099.92</v>
      </c>
      <c r="AR152">
        <f>AH152*12</f>
        <v>733199.04</v>
      </c>
      <c r="AS152" s="47">
        <f>AR152/365/K152</f>
        <v>5.5232876712328771</v>
      </c>
    </row>
    <row r="153" spans="1:45" ht="16.5" hidden="1" x14ac:dyDescent="0.15">
      <c r="A153" s="9">
        <v>151</v>
      </c>
      <c r="B153" s="9" t="s">
        <v>34</v>
      </c>
      <c r="C153" s="15" t="s">
        <v>484</v>
      </c>
      <c r="D153" s="15" t="s">
        <v>485</v>
      </c>
      <c r="E153" s="9" t="s">
        <v>486</v>
      </c>
      <c r="F153" s="9" t="s">
        <v>175</v>
      </c>
      <c r="G153" s="9" t="s">
        <v>87</v>
      </c>
      <c r="H153" s="9" t="s">
        <v>39</v>
      </c>
      <c r="I153" s="9" t="s">
        <v>102</v>
      </c>
      <c r="J153" s="9" t="s">
        <v>53</v>
      </c>
      <c r="K153" s="9">
        <v>1921.27</v>
      </c>
      <c r="L153" s="20">
        <v>43101</v>
      </c>
      <c r="M153" s="20">
        <v>46022</v>
      </c>
      <c r="N153" s="20">
        <v>46022</v>
      </c>
      <c r="O153" s="21">
        <f>R153*K153*12</f>
        <v>1558534.2239999999</v>
      </c>
      <c r="P153" s="20">
        <v>43466</v>
      </c>
      <c r="Q153" s="20">
        <v>43830</v>
      </c>
      <c r="R153" s="24">
        <v>67.599999999999994</v>
      </c>
      <c r="S153" s="25">
        <v>129877.85</v>
      </c>
      <c r="T153" s="25">
        <v>129877.85</v>
      </c>
      <c r="U153" s="25">
        <v>129877.85</v>
      </c>
      <c r="V153" s="25">
        <v>129877.85</v>
      </c>
      <c r="W153" s="25">
        <v>129877.85</v>
      </c>
      <c r="X153" s="25">
        <v>129877.85</v>
      </c>
      <c r="Y153" s="25">
        <v>129877.85</v>
      </c>
      <c r="Z153" s="25">
        <v>129877.85</v>
      </c>
      <c r="AA153" s="25">
        <v>129877.85</v>
      </c>
      <c r="AB153" s="25">
        <v>129877.85</v>
      </c>
      <c r="AC153" s="25">
        <v>129877.85</v>
      </c>
      <c r="AD153" s="25">
        <v>129877.85</v>
      </c>
      <c r="AE153" s="25">
        <v>129877.85</v>
      </c>
      <c r="AF153" s="25">
        <v>129877.85</v>
      </c>
      <c r="AG153" s="25">
        <v>129877.85</v>
      </c>
      <c r="AH153" s="25">
        <v>129877.85</v>
      </c>
      <c r="AI153" s="25">
        <v>129877.85</v>
      </c>
      <c r="AJ153" s="25">
        <v>129877.85</v>
      </c>
      <c r="AK153" s="25">
        <v>129877.85</v>
      </c>
      <c r="AL153" s="25">
        <v>129877.85</v>
      </c>
      <c r="AM153" s="25">
        <v>129877.85</v>
      </c>
      <c r="AN153" s="25">
        <v>129877.85</v>
      </c>
      <c r="AO153" s="25">
        <v>129877.85</v>
      </c>
      <c r="AP153" s="25">
        <v>129877.85</v>
      </c>
    </row>
    <row r="154" spans="1:45" ht="16.5" x14ac:dyDescent="0.15">
      <c r="A154" s="9">
        <v>152</v>
      </c>
      <c r="B154" s="9" t="s">
        <v>34</v>
      </c>
      <c r="C154" s="15" t="s">
        <v>487</v>
      </c>
      <c r="D154" s="15" t="s">
        <v>488</v>
      </c>
      <c r="E154" s="9" t="s">
        <v>489</v>
      </c>
      <c r="F154" s="9" t="s">
        <v>37</v>
      </c>
      <c r="G154" s="9" t="s">
        <v>87</v>
      </c>
      <c r="H154" s="9" t="s">
        <v>46</v>
      </c>
      <c r="I154" s="9" t="s">
        <v>40</v>
      </c>
      <c r="J154" s="9" t="s">
        <v>64</v>
      </c>
      <c r="K154" s="9">
        <v>243.53</v>
      </c>
      <c r="L154" s="20">
        <v>43102</v>
      </c>
      <c r="M154" s="20">
        <v>44895</v>
      </c>
      <c r="N154" s="20">
        <v>44895</v>
      </c>
      <c r="O154" s="21">
        <f>R154*K154*12</f>
        <v>583010.82000000007</v>
      </c>
      <c r="P154" s="20">
        <v>43467</v>
      </c>
      <c r="Q154" s="20">
        <v>43831</v>
      </c>
      <c r="R154" s="24">
        <v>199.5</v>
      </c>
      <c r="S154" s="25">
        <v>48584.24</v>
      </c>
      <c r="T154" s="25">
        <v>48584.24</v>
      </c>
      <c r="U154" s="25">
        <v>48584.24</v>
      </c>
      <c r="V154" s="25">
        <v>48584.24</v>
      </c>
      <c r="W154" s="25">
        <v>48584.24</v>
      </c>
      <c r="X154" s="25">
        <v>48584.24</v>
      </c>
      <c r="Y154" s="25">
        <v>48584.24</v>
      </c>
      <c r="Z154" s="25">
        <v>48584.24</v>
      </c>
      <c r="AA154" s="25">
        <v>48584.24</v>
      </c>
      <c r="AB154" s="25">
        <v>48584.24</v>
      </c>
      <c r="AC154" s="25">
        <v>48584.24</v>
      </c>
      <c r="AD154" s="25">
        <v>48584.24</v>
      </c>
      <c r="AE154" s="25">
        <v>48584.24</v>
      </c>
      <c r="AF154" s="25">
        <v>48584.24</v>
      </c>
      <c r="AG154" s="25">
        <v>48584.24</v>
      </c>
      <c r="AH154" s="25">
        <v>48584.24</v>
      </c>
      <c r="AI154" s="25">
        <v>48584.24</v>
      </c>
      <c r="AJ154" s="25">
        <v>48584.24</v>
      </c>
      <c r="AK154" s="25">
        <v>48584.24</v>
      </c>
      <c r="AL154" s="25">
        <v>48584.24</v>
      </c>
      <c r="AM154" s="25">
        <v>48584.24</v>
      </c>
      <c r="AN154" s="25">
        <v>48584.24</v>
      </c>
      <c r="AO154" s="25">
        <v>48584.24</v>
      </c>
      <c r="AP154" s="25">
        <v>48584.24</v>
      </c>
      <c r="AR154">
        <f>AH154*12</f>
        <v>583010.88</v>
      </c>
      <c r="AS154" s="47">
        <f>AR154/365/K154</f>
        <v>6.5589047845923742</v>
      </c>
    </row>
    <row r="155" spans="1:45" ht="16.5" hidden="1" x14ac:dyDescent="0.15">
      <c r="A155" s="9">
        <v>153</v>
      </c>
      <c r="B155" s="9" t="s">
        <v>34</v>
      </c>
      <c r="C155" s="15" t="s">
        <v>490</v>
      </c>
      <c r="D155" s="15" t="s">
        <v>491</v>
      </c>
      <c r="E155" s="9" t="s">
        <v>492</v>
      </c>
      <c r="F155" s="9" t="s">
        <v>37</v>
      </c>
      <c r="G155" s="9" t="s">
        <v>87</v>
      </c>
      <c r="H155" s="9" t="s">
        <v>46</v>
      </c>
      <c r="I155" s="9" t="s">
        <v>102</v>
      </c>
      <c r="J155" s="9" t="s">
        <v>47</v>
      </c>
      <c r="K155" s="9">
        <v>216.09</v>
      </c>
      <c r="L155" s="20">
        <v>43160</v>
      </c>
      <c r="M155" s="20">
        <v>44309</v>
      </c>
      <c r="N155" s="20">
        <v>44309</v>
      </c>
      <c r="O155" s="21">
        <f>R155*K155*10</f>
        <v>238239.22500000001</v>
      </c>
      <c r="P155" s="20">
        <v>43525</v>
      </c>
      <c r="Q155" s="20">
        <v>43889</v>
      </c>
      <c r="R155" s="24">
        <v>110.25</v>
      </c>
      <c r="S155" s="25">
        <v>22689.45</v>
      </c>
      <c r="T155" s="25">
        <v>22689.45</v>
      </c>
      <c r="U155" s="25">
        <v>23823.922500000001</v>
      </c>
      <c r="V155" s="25">
        <v>23823.922500000001</v>
      </c>
      <c r="W155" s="25">
        <v>7436.6584999999995</v>
      </c>
      <c r="X155" s="27"/>
      <c r="Y155" s="25"/>
      <c r="Z155" s="25"/>
      <c r="AA155" s="25"/>
      <c r="AB155" s="25"/>
      <c r="AC155" s="25"/>
      <c r="AD155" s="25"/>
      <c r="AE155" s="25">
        <v>14748.1425</v>
      </c>
      <c r="AF155" s="25">
        <v>15504.4575</v>
      </c>
      <c r="AG155" s="25">
        <v>16223.922500000001</v>
      </c>
      <c r="AH155" s="25">
        <v>23823.922500000001</v>
      </c>
      <c r="AI155" s="25">
        <v>7436.6584999999995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</row>
    <row r="156" spans="1:45" ht="16.5" hidden="1" x14ac:dyDescent="0.15">
      <c r="A156" s="9">
        <v>154</v>
      </c>
      <c r="B156" s="9" t="s">
        <v>34</v>
      </c>
      <c r="C156" s="15" t="s">
        <v>490</v>
      </c>
      <c r="D156" s="15" t="s">
        <v>493</v>
      </c>
      <c r="E156" s="9" t="s">
        <v>494</v>
      </c>
      <c r="F156" s="9" t="s">
        <v>37</v>
      </c>
      <c r="G156" s="9" t="s">
        <v>87</v>
      </c>
      <c r="H156" s="9" t="s">
        <v>46</v>
      </c>
      <c r="I156" s="9" t="s">
        <v>102</v>
      </c>
      <c r="J156" s="9" t="s">
        <v>47</v>
      </c>
      <c r="K156" s="9">
        <v>247.28</v>
      </c>
      <c r="L156" s="20">
        <v>43160</v>
      </c>
      <c r="M156" s="20">
        <v>44309</v>
      </c>
      <c r="N156" s="20">
        <v>44309</v>
      </c>
      <c r="O156" s="21">
        <f>R156*K156*10</f>
        <v>272626.2</v>
      </c>
      <c r="P156" s="20">
        <v>43525</v>
      </c>
      <c r="Q156" s="20">
        <v>43889</v>
      </c>
      <c r="R156" s="24">
        <v>110.25</v>
      </c>
      <c r="S156" s="25">
        <v>25964.400000000001</v>
      </c>
      <c r="T156" s="25">
        <v>25964.400000000001</v>
      </c>
      <c r="U156" s="25">
        <v>27262.62</v>
      </c>
      <c r="V156" s="25">
        <v>27262.62</v>
      </c>
      <c r="W156" s="25">
        <v>3997.9609999999998</v>
      </c>
      <c r="X156" s="27"/>
      <c r="Y156" s="25"/>
      <c r="Z156" s="25"/>
      <c r="AA156" s="25"/>
      <c r="AB156" s="25"/>
      <c r="AC156" s="25"/>
      <c r="AD156" s="25"/>
      <c r="AE156" s="25">
        <v>16876.86</v>
      </c>
      <c r="AF156" s="25">
        <v>17742.34</v>
      </c>
      <c r="AG156" s="25">
        <v>18562.62</v>
      </c>
      <c r="AH156" s="25">
        <v>27262.62</v>
      </c>
      <c r="AI156" s="25">
        <v>3997.9609999999998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</row>
    <row r="157" spans="1:45" ht="16.5" hidden="1" x14ac:dyDescent="0.15">
      <c r="A157" s="9">
        <v>155</v>
      </c>
      <c r="B157" s="9" t="s">
        <v>34</v>
      </c>
      <c r="C157" s="15" t="s">
        <v>495</v>
      </c>
      <c r="D157" s="15" t="s">
        <v>496</v>
      </c>
      <c r="E157" s="9" t="s">
        <v>497</v>
      </c>
      <c r="F157" s="9" t="s">
        <v>37</v>
      </c>
      <c r="G157" s="9" t="s">
        <v>87</v>
      </c>
      <c r="H157" s="9" t="s">
        <v>179</v>
      </c>
      <c r="I157" s="9" t="s">
        <v>40</v>
      </c>
      <c r="J157" s="9" t="s">
        <v>47</v>
      </c>
      <c r="K157" s="9">
        <v>66.069999999999993</v>
      </c>
      <c r="L157" s="20">
        <v>43191</v>
      </c>
      <c r="M157" s="20">
        <v>44165</v>
      </c>
      <c r="N157" s="20">
        <v>44165</v>
      </c>
      <c r="O157" s="21">
        <f>R157*K157*9</f>
        <v>165426.06599999999</v>
      </c>
      <c r="P157" s="20">
        <v>43556</v>
      </c>
      <c r="Q157" s="20">
        <v>43921</v>
      </c>
      <c r="R157" s="24">
        <v>278.2</v>
      </c>
      <c r="S157" s="25">
        <v>17178.2</v>
      </c>
      <c r="T157" s="25">
        <v>17178.2</v>
      </c>
      <c r="U157" s="25">
        <v>17178.2</v>
      </c>
      <c r="V157" s="25">
        <v>18380.673999999999</v>
      </c>
      <c r="W157" s="25">
        <v>18380.673999999999</v>
      </c>
      <c r="X157" s="25">
        <v>18380.673999999999</v>
      </c>
      <c r="Y157" s="25">
        <v>18380.673999999999</v>
      </c>
      <c r="Z157" s="25">
        <v>18380.673999999999</v>
      </c>
      <c r="AA157" s="25">
        <v>18380.673999999999</v>
      </c>
      <c r="AB157" s="25">
        <v>18380.673999999999</v>
      </c>
      <c r="AC157" s="25">
        <v>18380.673999999999</v>
      </c>
      <c r="AD157" s="25">
        <v>18380.673999999999</v>
      </c>
      <c r="AE157" s="25">
        <v>17178.2</v>
      </c>
      <c r="AF157" s="25">
        <v>17178.2</v>
      </c>
      <c r="AG157" s="25">
        <v>17178.2</v>
      </c>
      <c r="AH157" s="25">
        <v>18380.673999999999</v>
      </c>
      <c r="AI157" s="25">
        <v>18380.673999999999</v>
      </c>
      <c r="AJ157" s="25">
        <v>18380.673999999999</v>
      </c>
      <c r="AK157" s="25">
        <v>18380.673999999999</v>
      </c>
      <c r="AL157" s="25">
        <v>18380.673999999999</v>
      </c>
      <c r="AM157" s="25">
        <v>18380.673999999999</v>
      </c>
      <c r="AN157" s="25">
        <v>18380.673999999999</v>
      </c>
      <c r="AO157" s="25">
        <v>18380.673999999999</v>
      </c>
      <c r="AP157" s="25">
        <v>18380.673999999999</v>
      </c>
    </row>
    <row r="158" spans="1:45" ht="16.5" hidden="1" x14ac:dyDescent="0.15">
      <c r="A158" s="9">
        <v>156</v>
      </c>
      <c r="B158" s="9" t="s">
        <v>34</v>
      </c>
      <c r="C158" s="15" t="s">
        <v>498</v>
      </c>
      <c r="D158" s="15" t="s">
        <v>499</v>
      </c>
      <c r="E158" s="9" t="s">
        <v>500</v>
      </c>
      <c r="F158" s="9" t="s">
        <v>37</v>
      </c>
      <c r="G158" s="9" t="s">
        <v>87</v>
      </c>
      <c r="H158" s="9" t="s">
        <v>39</v>
      </c>
      <c r="I158" s="9" t="s">
        <v>40</v>
      </c>
      <c r="J158" s="9" t="s">
        <v>53</v>
      </c>
      <c r="K158" s="9">
        <v>131.72</v>
      </c>
      <c r="L158" s="20">
        <v>43175</v>
      </c>
      <c r="M158" s="20">
        <v>44270</v>
      </c>
      <c r="N158" s="20">
        <v>44270</v>
      </c>
      <c r="O158" s="21">
        <f>R158*K158*10</f>
        <v>352351</v>
      </c>
      <c r="P158" s="20">
        <v>43540</v>
      </c>
      <c r="Q158" s="20">
        <v>43905</v>
      </c>
      <c r="R158" s="24">
        <v>267.5</v>
      </c>
      <c r="S158" s="25">
        <v>32930</v>
      </c>
      <c r="T158" s="25">
        <v>32930</v>
      </c>
      <c r="U158" s="25">
        <v>34159.386666666702</v>
      </c>
      <c r="V158" s="25">
        <v>35235.1</v>
      </c>
      <c r="W158" s="25">
        <v>35235.1</v>
      </c>
      <c r="X158" s="25">
        <v>35235.1</v>
      </c>
      <c r="Y158" s="25">
        <v>35235.1</v>
      </c>
      <c r="Z158" s="25">
        <v>35235.1</v>
      </c>
      <c r="AA158" s="25">
        <v>35235.1</v>
      </c>
      <c r="AB158" s="25">
        <v>35235.1</v>
      </c>
      <c r="AC158" s="25">
        <v>35235.1</v>
      </c>
      <c r="AD158" s="25">
        <v>35235.1</v>
      </c>
      <c r="AE158" s="25">
        <v>32930</v>
      </c>
      <c r="AF158" s="25">
        <v>32930</v>
      </c>
      <c r="AG158" s="25">
        <v>34159.386666666702</v>
      </c>
      <c r="AH158" s="25">
        <v>35235.1</v>
      </c>
      <c r="AI158" s="25">
        <v>35235.1</v>
      </c>
      <c r="AJ158" s="25">
        <v>35235.1</v>
      </c>
      <c r="AK158" s="25">
        <v>35235.1</v>
      </c>
      <c r="AL158" s="25">
        <v>35235.1</v>
      </c>
      <c r="AM158" s="25">
        <v>35235.1</v>
      </c>
      <c r="AN158" s="25">
        <v>35235.1</v>
      </c>
      <c r="AO158" s="25">
        <v>35235.1</v>
      </c>
      <c r="AP158" s="25">
        <v>35235.1</v>
      </c>
    </row>
    <row r="159" spans="1:45" ht="16.5" hidden="1" x14ac:dyDescent="0.15">
      <c r="A159" s="9">
        <v>157</v>
      </c>
      <c r="B159" s="9" t="s">
        <v>34</v>
      </c>
      <c r="C159" s="15" t="s">
        <v>501</v>
      </c>
      <c r="D159" s="15" t="s">
        <v>502</v>
      </c>
      <c r="E159" s="9" t="s">
        <v>503</v>
      </c>
      <c r="F159" s="9" t="s">
        <v>175</v>
      </c>
      <c r="G159" s="9" t="s">
        <v>87</v>
      </c>
      <c r="H159" s="9" t="s">
        <v>39</v>
      </c>
      <c r="I159" s="9" t="s">
        <v>102</v>
      </c>
      <c r="J159" s="9" t="s">
        <v>53</v>
      </c>
      <c r="K159" s="9">
        <v>1823</v>
      </c>
      <c r="L159" s="20">
        <v>43191</v>
      </c>
      <c r="M159" s="20">
        <v>46112</v>
      </c>
      <c r="N159" s="20">
        <v>46112</v>
      </c>
      <c r="O159" s="21">
        <f>R159*K159*9</f>
        <v>902385</v>
      </c>
      <c r="P159" s="20">
        <v>43556</v>
      </c>
      <c r="Q159" s="20">
        <v>43921</v>
      </c>
      <c r="R159" s="24">
        <v>55</v>
      </c>
      <c r="S159" s="25">
        <v>100265</v>
      </c>
      <c r="T159" s="25">
        <v>100265</v>
      </c>
      <c r="U159" s="25">
        <v>100265</v>
      </c>
      <c r="V159" s="25">
        <v>100265</v>
      </c>
      <c r="W159" s="25">
        <v>100265</v>
      </c>
      <c r="X159" s="25">
        <v>100265</v>
      </c>
      <c r="Y159" s="25">
        <v>100265</v>
      </c>
      <c r="Z159" s="25">
        <v>100265</v>
      </c>
      <c r="AA159" s="25">
        <v>100265</v>
      </c>
      <c r="AB159" s="25">
        <v>100265</v>
      </c>
      <c r="AC159" s="25">
        <v>100265</v>
      </c>
      <c r="AD159" s="25">
        <v>100265</v>
      </c>
      <c r="AE159" s="25">
        <v>100265</v>
      </c>
      <c r="AF159" s="25">
        <v>100265</v>
      </c>
      <c r="AG159" s="25">
        <v>100265</v>
      </c>
      <c r="AH159" s="25">
        <v>100265</v>
      </c>
      <c r="AI159" s="25">
        <v>100265</v>
      </c>
      <c r="AJ159" s="25">
        <v>100265</v>
      </c>
      <c r="AK159" s="25">
        <v>100265</v>
      </c>
      <c r="AL159" s="25">
        <v>100265</v>
      </c>
      <c r="AM159" s="25">
        <v>100265</v>
      </c>
      <c r="AN159" s="25">
        <v>100265</v>
      </c>
      <c r="AO159" s="25">
        <v>100265</v>
      </c>
      <c r="AP159" s="25">
        <v>100265</v>
      </c>
    </row>
    <row r="160" spans="1:45" ht="16.5" hidden="1" x14ac:dyDescent="0.15">
      <c r="A160" s="9">
        <v>158</v>
      </c>
      <c r="B160" s="9" t="s">
        <v>34</v>
      </c>
      <c r="C160" s="15" t="s">
        <v>504</v>
      </c>
      <c r="D160" s="15" t="s">
        <v>505</v>
      </c>
      <c r="E160" s="9" t="s">
        <v>506</v>
      </c>
      <c r="F160" s="9" t="s">
        <v>37</v>
      </c>
      <c r="G160" s="9" t="s">
        <v>87</v>
      </c>
      <c r="H160" s="9" t="s">
        <v>46</v>
      </c>
      <c r="I160" s="9" t="s">
        <v>40</v>
      </c>
      <c r="J160" s="9" t="s">
        <v>47</v>
      </c>
      <c r="K160" s="9">
        <v>89.34</v>
      </c>
      <c r="L160" s="20">
        <v>43222</v>
      </c>
      <c r="M160" s="20">
        <v>44227</v>
      </c>
      <c r="N160" s="20">
        <v>44227</v>
      </c>
      <c r="O160" s="21">
        <f>R160*K160*8</f>
        <v>191366.28</v>
      </c>
      <c r="P160" s="20">
        <v>43222</v>
      </c>
      <c r="Q160" s="20">
        <v>43586</v>
      </c>
      <c r="R160" s="24">
        <v>267.75</v>
      </c>
      <c r="S160" s="25">
        <v>23920.785</v>
      </c>
      <c r="T160" s="25">
        <v>23920.785</v>
      </c>
      <c r="U160" s="25">
        <v>23920.785</v>
      </c>
      <c r="V160" s="25">
        <v>23920.785</v>
      </c>
      <c r="W160" s="25">
        <v>25117.047600000002</v>
      </c>
      <c r="X160" s="25">
        <v>25117.047600000002</v>
      </c>
      <c r="Y160" s="25">
        <v>25117.047600000002</v>
      </c>
      <c r="Z160" s="25">
        <v>25117.047600000002</v>
      </c>
      <c r="AA160" s="25">
        <v>25117.047600000002</v>
      </c>
      <c r="AB160" s="25">
        <v>25117.047600000002</v>
      </c>
      <c r="AC160" s="25">
        <v>25117.047600000002</v>
      </c>
      <c r="AD160" s="25">
        <v>25117.047600000002</v>
      </c>
      <c r="AE160" s="25">
        <v>23920.785</v>
      </c>
      <c r="AF160" s="25">
        <v>23920.785</v>
      </c>
      <c r="AG160" s="25">
        <v>23920.785</v>
      </c>
      <c r="AH160" s="25">
        <v>23920.785</v>
      </c>
      <c r="AI160" s="25">
        <v>25117.047600000002</v>
      </c>
      <c r="AJ160" s="25">
        <v>25117.047600000002</v>
      </c>
      <c r="AK160" s="25">
        <v>25117.047600000002</v>
      </c>
      <c r="AL160" s="25">
        <v>25117.047600000002</v>
      </c>
      <c r="AM160" s="25">
        <v>25117.047600000002</v>
      </c>
      <c r="AN160" s="25">
        <v>25117.047600000002</v>
      </c>
      <c r="AO160" s="25">
        <v>25117.047600000002</v>
      </c>
      <c r="AP160" s="25">
        <v>25117.047600000002</v>
      </c>
    </row>
    <row r="161" spans="1:45" ht="16.5" hidden="1" x14ac:dyDescent="0.15">
      <c r="A161" s="9">
        <v>159</v>
      </c>
      <c r="B161" s="9" t="s">
        <v>42</v>
      </c>
      <c r="C161" s="15" t="s">
        <v>507</v>
      </c>
      <c r="D161" s="15" t="s">
        <v>508</v>
      </c>
      <c r="E161" s="9" t="s">
        <v>509</v>
      </c>
      <c r="F161" s="9" t="s">
        <v>37</v>
      </c>
      <c r="G161" s="9" t="s">
        <v>87</v>
      </c>
      <c r="H161" s="9" t="s">
        <v>39</v>
      </c>
      <c r="I161" s="9" t="s">
        <v>40</v>
      </c>
      <c r="J161" s="9" t="s">
        <v>41</v>
      </c>
      <c r="K161" s="9">
        <v>67.14</v>
      </c>
      <c r="L161" s="20">
        <v>42637</v>
      </c>
      <c r="M161" s="20">
        <v>43639</v>
      </c>
      <c r="N161" s="20">
        <v>43639</v>
      </c>
      <c r="O161" s="21"/>
      <c r="P161" s="20">
        <v>43367</v>
      </c>
      <c r="Q161" s="20">
        <v>43639</v>
      </c>
      <c r="R161" s="24">
        <v>320.57</v>
      </c>
      <c r="S161" s="25">
        <v>21523.07</v>
      </c>
      <c r="T161" s="25">
        <v>21523.07</v>
      </c>
      <c r="U161" s="25">
        <v>21523.07</v>
      </c>
      <c r="V161" s="25">
        <v>21523.07</v>
      </c>
      <c r="W161" s="25">
        <v>21523.07</v>
      </c>
      <c r="X161" s="25">
        <v>16501.02</v>
      </c>
      <c r="Y161" s="25"/>
      <c r="Z161" s="25"/>
      <c r="AA161" s="25"/>
      <c r="AB161" s="25"/>
      <c r="AC161" s="25"/>
      <c r="AD161" s="25"/>
      <c r="AE161" s="25">
        <v>21523.07</v>
      </c>
      <c r="AF161" s="25">
        <v>21523.07</v>
      </c>
      <c r="AG161" s="25">
        <v>21523.07</v>
      </c>
      <c r="AH161" s="25">
        <v>21523.07</v>
      </c>
      <c r="AI161" s="25">
        <v>21523.07</v>
      </c>
      <c r="AJ161" s="25">
        <v>16501.02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</row>
    <row r="162" spans="1:45" ht="16.5" hidden="1" x14ac:dyDescent="0.15">
      <c r="A162" s="9">
        <v>160</v>
      </c>
      <c r="B162" s="9" t="s">
        <v>42</v>
      </c>
      <c r="C162" s="15" t="s">
        <v>510</v>
      </c>
      <c r="D162" s="15" t="s">
        <v>511</v>
      </c>
      <c r="E162" s="9" t="s">
        <v>512</v>
      </c>
      <c r="F162" s="9" t="s">
        <v>37</v>
      </c>
      <c r="G162" s="9" t="s">
        <v>87</v>
      </c>
      <c r="H162" s="9" t="s">
        <v>39</v>
      </c>
      <c r="I162" s="9" t="s">
        <v>40</v>
      </c>
      <c r="J162" s="9" t="s">
        <v>53</v>
      </c>
      <c r="K162" s="9">
        <v>163.99</v>
      </c>
      <c r="L162" s="20">
        <v>42637</v>
      </c>
      <c r="M162" s="20">
        <v>43639</v>
      </c>
      <c r="N162" s="20">
        <v>43639</v>
      </c>
      <c r="O162" s="21"/>
      <c r="P162" s="20">
        <v>43367</v>
      </c>
      <c r="Q162" s="20">
        <v>43639</v>
      </c>
      <c r="R162" s="24">
        <v>303.39999999999998</v>
      </c>
      <c r="S162" s="25">
        <v>49754.57</v>
      </c>
      <c r="T162" s="25">
        <v>49754.57</v>
      </c>
      <c r="U162" s="25">
        <v>49754.57</v>
      </c>
      <c r="V162" s="25">
        <v>49754.57</v>
      </c>
      <c r="W162" s="25">
        <v>49754.57</v>
      </c>
      <c r="X162" s="25">
        <v>38145.17</v>
      </c>
      <c r="Y162" s="25"/>
      <c r="Z162" s="25"/>
      <c r="AA162" s="25"/>
      <c r="AB162" s="25"/>
      <c r="AC162" s="25"/>
      <c r="AD162" s="25"/>
      <c r="AE162" s="25">
        <v>49754.57</v>
      </c>
      <c r="AF162" s="25">
        <v>49754.57</v>
      </c>
      <c r="AG162" s="25">
        <v>49754.57</v>
      </c>
      <c r="AH162" s="25">
        <v>49754.57</v>
      </c>
      <c r="AI162" s="25">
        <v>49754.57</v>
      </c>
      <c r="AJ162" s="25">
        <v>38145.17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</row>
    <row r="163" spans="1:45" ht="16.5" x14ac:dyDescent="0.15">
      <c r="A163" s="9">
        <v>161</v>
      </c>
      <c r="B163" s="16" t="s">
        <v>42</v>
      </c>
      <c r="C163" s="15" t="s">
        <v>513</v>
      </c>
      <c r="D163" s="15" t="s">
        <v>514</v>
      </c>
      <c r="E163" s="9" t="s">
        <v>515</v>
      </c>
      <c r="F163" s="9" t="s">
        <v>37</v>
      </c>
      <c r="G163" s="9" t="s">
        <v>87</v>
      </c>
      <c r="H163" s="9" t="s">
        <v>46</v>
      </c>
      <c r="I163" s="22" t="s">
        <v>102</v>
      </c>
      <c r="J163" s="9" t="s">
        <v>64</v>
      </c>
      <c r="K163" s="9">
        <v>226.1</v>
      </c>
      <c r="L163" s="20">
        <v>42637</v>
      </c>
      <c r="M163" s="20">
        <v>44309</v>
      </c>
      <c r="N163" s="20">
        <v>43616</v>
      </c>
      <c r="O163" s="21"/>
      <c r="P163" s="20">
        <v>43367</v>
      </c>
      <c r="Q163" s="20">
        <v>43731</v>
      </c>
      <c r="R163" s="24">
        <v>181.91</v>
      </c>
      <c r="S163" s="25">
        <v>41129.85</v>
      </c>
      <c r="T163" s="25">
        <v>41129.85</v>
      </c>
      <c r="U163" s="25">
        <v>41129.85</v>
      </c>
      <c r="V163" s="25">
        <v>41129.85</v>
      </c>
      <c r="W163" s="25">
        <v>41129.85</v>
      </c>
      <c r="X163" s="25"/>
      <c r="Y163" s="25"/>
      <c r="Z163" s="25"/>
      <c r="AA163" s="25"/>
      <c r="AB163" s="25"/>
      <c r="AC163" s="25"/>
      <c r="AD163" s="25"/>
      <c r="AE163" s="25">
        <v>41129.85</v>
      </c>
      <c r="AF163" s="25">
        <v>41129.85</v>
      </c>
      <c r="AG163" s="25">
        <v>41129.85</v>
      </c>
      <c r="AH163" s="25">
        <v>41129.85</v>
      </c>
      <c r="AI163" s="25">
        <v>41129.85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R163">
        <f>AH163*12</f>
        <v>493558.19999999995</v>
      </c>
      <c r="AS163" s="47">
        <f>AR163/365/K163</f>
        <v>5.9806025943181877</v>
      </c>
    </row>
    <row r="164" spans="1:45" ht="16.5" hidden="1" x14ac:dyDescent="0.15">
      <c r="A164" s="9">
        <v>162</v>
      </c>
      <c r="B164" s="9" t="s">
        <v>42</v>
      </c>
      <c r="C164" s="15" t="s">
        <v>516</v>
      </c>
      <c r="D164" s="15" t="s">
        <v>517</v>
      </c>
      <c r="E164" s="9" t="s">
        <v>518</v>
      </c>
      <c r="F164" s="9" t="s">
        <v>37</v>
      </c>
      <c r="G164" s="9" t="s">
        <v>87</v>
      </c>
      <c r="H164" s="9" t="s">
        <v>58</v>
      </c>
      <c r="I164" s="9" t="s">
        <v>40</v>
      </c>
      <c r="J164" s="9" t="s">
        <v>53</v>
      </c>
      <c r="K164" s="9">
        <v>246.41</v>
      </c>
      <c r="L164" s="20">
        <v>42637</v>
      </c>
      <c r="M164" s="20">
        <v>43639</v>
      </c>
      <c r="N164" s="20">
        <v>43639</v>
      </c>
      <c r="O164" s="21"/>
      <c r="P164" s="20">
        <v>43367</v>
      </c>
      <c r="Q164" s="20">
        <v>43639</v>
      </c>
      <c r="R164" s="24">
        <v>240.43</v>
      </c>
      <c r="S164" s="25">
        <v>59244.36</v>
      </c>
      <c r="T164" s="25">
        <v>59244.36</v>
      </c>
      <c r="U164" s="25">
        <v>59244.36</v>
      </c>
      <c r="V164" s="25">
        <v>59244.36</v>
      </c>
      <c r="W164" s="25">
        <v>59244.36</v>
      </c>
      <c r="X164" s="25">
        <v>45420.67</v>
      </c>
      <c r="Y164" s="25"/>
      <c r="Z164" s="25"/>
      <c r="AA164" s="25"/>
      <c r="AB164" s="25"/>
      <c r="AC164" s="25"/>
      <c r="AD164" s="25"/>
      <c r="AE164" s="25">
        <v>59244.36</v>
      </c>
      <c r="AF164" s="25">
        <v>59244.36</v>
      </c>
      <c r="AG164" s="25">
        <v>59244.36</v>
      </c>
      <c r="AH164" s="25">
        <v>59244.36</v>
      </c>
      <c r="AI164" s="25">
        <v>59244.36</v>
      </c>
      <c r="AJ164" s="25">
        <v>45420.67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</row>
    <row r="165" spans="1:45" ht="16.5" hidden="1" x14ac:dyDescent="0.15">
      <c r="A165" s="9">
        <v>163</v>
      </c>
      <c r="B165" s="9" t="s">
        <v>42</v>
      </c>
      <c r="C165" s="15" t="s">
        <v>519</v>
      </c>
      <c r="D165" s="15" t="s">
        <v>520</v>
      </c>
      <c r="E165" s="9" t="s">
        <v>521</v>
      </c>
      <c r="F165" s="9" t="s">
        <v>37</v>
      </c>
      <c r="G165" s="9" t="s">
        <v>87</v>
      </c>
      <c r="H165" s="9" t="s">
        <v>58</v>
      </c>
      <c r="I165" s="9" t="s">
        <v>40</v>
      </c>
      <c r="J165" s="9" t="s">
        <v>41</v>
      </c>
      <c r="K165" s="9">
        <v>224.61</v>
      </c>
      <c r="L165" s="20">
        <v>42917</v>
      </c>
      <c r="M165" s="20">
        <v>43639</v>
      </c>
      <c r="N165" s="20">
        <v>43639</v>
      </c>
      <c r="O165" s="21"/>
      <c r="P165" s="20">
        <v>43282</v>
      </c>
      <c r="Q165" s="20">
        <v>43639</v>
      </c>
      <c r="R165" s="24">
        <v>224.7</v>
      </c>
      <c r="S165" s="25">
        <v>50469.87</v>
      </c>
      <c r="T165" s="25">
        <v>50469.87</v>
      </c>
      <c r="U165" s="25">
        <v>50469.87</v>
      </c>
      <c r="V165" s="25">
        <v>50469.87</v>
      </c>
      <c r="W165" s="25">
        <v>50469.87</v>
      </c>
      <c r="X165" s="25">
        <v>38693.56</v>
      </c>
      <c r="Y165" s="25"/>
      <c r="Z165" s="25"/>
      <c r="AA165" s="25"/>
      <c r="AB165" s="25"/>
      <c r="AC165" s="25"/>
      <c r="AD165" s="25"/>
      <c r="AE165" s="25">
        <v>50469.87</v>
      </c>
      <c r="AF165" s="25">
        <v>50469.87</v>
      </c>
      <c r="AG165" s="25">
        <v>50469.87</v>
      </c>
      <c r="AH165" s="25">
        <v>50469.87</v>
      </c>
      <c r="AI165" s="25">
        <v>50469.87</v>
      </c>
      <c r="AJ165" s="25">
        <v>38693.56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</row>
    <row r="166" spans="1:45" ht="16.5" hidden="1" x14ac:dyDescent="0.15">
      <c r="A166" s="9">
        <v>164</v>
      </c>
      <c r="B166" s="9" t="s">
        <v>42</v>
      </c>
      <c r="C166" s="15" t="s">
        <v>522</v>
      </c>
      <c r="D166" s="15" t="s">
        <v>523</v>
      </c>
      <c r="E166" s="9" t="s">
        <v>524</v>
      </c>
      <c r="F166" s="9" t="s">
        <v>37</v>
      </c>
      <c r="G166" s="9" t="s">
        <v>87</v>
      </c>
      <c r="H166" s="9" t="s">
        <v>39</v>
      </c>
      <c r="I166" s="9" t="s">
        <v>102</v>
      </c>
      <c r="J166" s="9" t="s">
        <v>53</v>
      </c>
      <c r="K166" s="9">
        <v>130.51</v>
      </c>
      <c r="L166" s="20">
        <v>42637</v>
      </c>
      <c r="M166" s="20">
        <v>43639</v>
      </c>
      <c r="N166" s="20">
        <v>43639</v>
      </c>
      <c r="O166" s="21"/>
      <c r="P166" s="20">
        <v>43405</v>
      </c>
      <c r="Q166" s="20">
        <v>43639</v>
      </c>
      <c r="R166" s="24">
        <v>297.67</v>
      </c>
      <c r="S166" s="25">
        <v>38848.910000000003</v>
      </c>
      <c r="T166" s="25">
        <v>38848.910000000003</v>
      </c>
      <c r="U166" s="25">
        <v>38848.910000000003</v>
      </c>
      <c r="V166" s="25">
        <v>38848.910000000003</v>
      </c>
      <c r="W166" s="25">
        <v>38848.910000000003</v>
      </c>
      <c r="X166" s="25">
        <v>29784.17</v>
      </c>
      <c r="Y166" s="25"/>
      <c r="Z166" s="25"/>
      <c r="AA166" s="25"/>
      <c r="AB166" s="25"/>
      <c r="AC166" s="25"/>
      <c r="AD166" s="25"/>
      <c r="AE166" s="25">
        <v>38848.910000000003</v>
      </c>
      <c r="AF166" s="25">
        <v>38848.910000000003</v>
      </c>
      <c r="AG166" s="25">
        <v>38848.910000000003</v>
      </c>
      <c r="AH166" s="25">
        <v>38848.910000000003</v>
      </c>
      <c r="AI166" s="25">
        <v>38848.910000000003</v>
      </c>
      <c r="AJ166" s="25">
        <v>29784.17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</row>
    <row r="167" spans="1:45" ht="16.5" hidden="1" x14ac:dyDescent="0.15">
      <c r="A167" s="9">
        <v>165</v>
      </c>
      <c r="B167" s="9" t="s">
        <v>42</v>
      </c>
      <c r="C167" s="15" t="s">
        <v>525</v>
      </c>
      <c r="D167" s="15" t="s">
        <v>526</v>
      </c>
      <c r="E167" s="9" t="s">
        <v>527</v>
      </c>
      <c r="F167" s="9" t="s">
        <v>37</v>
      </c>
      <c r="G167" s="9" t="s">
        <v>87</v>
      </c>
      <c r="H167" s="9" t="s">
        <v>39</v>
      </c>
      <c r="I167" s="9" t="s">
        <v>102</v>
      </c>
      <c r="J167" s="9" t="s">
        <v>53</v>
      </c>
      <c r="K167" s="9">
        <v>53.92</v>
      </c>
      <c r="L167" s="20">
        <v>43405</v>
      </c>
      <c r="M167" s="20">
        <v>43639</v>
      </c>
      <c r="N167" s="20">
        <v>43639</v>
      </c>
      <c r="O167" s="21">
        <f>R167*K167*2</f>
        <v>37039.804800000005</v>
      </c>
      <c r="P167" s="20">
        <v>43367</v>
      </c>
      <c r="Q167" s="20">
        <v>43639</v>
      </c>
      <c r="R167" s="24">
        <v>343.47</v>
      </c>
      <c r="S167" s="25">
        <v>18519.900000000001</v>
      </c>
      <c r="T167" s="25">
        <v>18519.900000000001</v>
      </c>
      <c r="U167" s="25">
        <v>18519.900000000001</v>
      </c>
      <c r="V167" s="25">
        <v>18519.900000000001</v>
      </c>
      <c r="W167" s="25">
        <v>18519.900000000001</v>
      </c>
      <c r="X167" s="25">
        <v>14198.59</v>
      </c>
      <c r="Y167" s="25"/>
      <c r="Z167" s="25"/>
      <c r="AA167" s="25"/>
      <c r="AB167" s="25"/>
      <c r="AC167" s="25"/>
      <c r="AD167" s="25"/>
      <c r="AE167" s="25">
        <v>18519.900000000001</v>
      </c>
      <c r="AF167" s="25">
        <v>18519.900000000001</v>
      </c>
      <c r="AG167" s="25">
        <v>18519.900000000001</v>
      </c>
      <c r="AH167" s="25">
        <v>18519.900000000001</v>
      </c>
      <c r="AI167" s="25">
        <v>18519.900000000001</v>
      </c>
      <c r="AJ167" s="25">
        <v>14198.59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</row>
    <row r="168" spans="1:45" ht="16.5" hidden="1" x14ac:dyDescent="0.15">
      <c r="A168" s="9">
        <v>166</v>
      </c>
      <c r="B168" s="9" t="s">
        <v>42</v>
      </c>
      <c r="C168" s="17" t="s">
        <v>528</v>
      </c>
      <c r="D168" s="15" t="s">
        <v>529</v>
      </c>
      <c r="E168" s="9" t="s">
        <v>530</v>
      </c>
      <c r="F168" s="9" t="s">
        <v>37</v>
      </c>
      <c r="G168" s="9" t="s">
        <v>87</v>
      </c>
      <c r="H168" s="9" t="s">
        <v>39</v>
      </c>
      <c r="I168" s="9" t="s">
        <v>102</v>
      </c>
      <c r="J168" s="9" t="s">
        <v>53</v>
      </c>
      <c r="K168" s="9">
        <v>100.33</v>
      </c>
      <c r="L168" s="20">
        <v>42637</v>
      </c>
      <c r="M168" s="20">
        <v>43639</v>
      </c>
      <c r="N168" s="20">
        <v>43639</v>
      </c>
      <c r="O168" s="21"/>
      <c r="P168" s="20">
        <v>43405</v>
      </c>
      <c r="Q168" s="20">
        <v>43639</v>
      </c>
      <c r="R168" s="24">
        <v>297.67</v>
      </c>
      <c r="S168" s="25">
        <v>29865.23</v>
      </c>
      <c r="T168" s="25">
        <v>29865.23</v>
      </c>
      <c r="U168" s="25">
        <v>29865.23</v>
      </c>
      <c r="V168" s="25">
        <v>29865.23</v>
      </c>
      <c r="W168" s="25">
        <v>29865.23</v>
      </c>
      <c r="X168" s="25">
        <v>22896.68</v>
      </c>
      <c r="Y168" s="25"/>
      <c r="Z168" s="25"/>
      <c r="AA168" s="25"/>
      <c r="AB168" s="25"/>
      <c r="AC168" s="25"/>
      <c r="AD168" s="25"/>
      <c r="AE168" s="25">
        <v>29865.23</v>
      </c>
      <c r="AF168" s="25">
        <v>29865.23</v>
      </c>
      <c r="AG168" s="25">
        <v>29865.23</v>
      </c>
      <c r="AH168" s="25">
        <v>29865.23</v>
      </c>
      <c r="AI168" s="25">
        <v>29865.23</v>
      </c>
      <c r="AJ168" s="25">
        <v>22896.68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</row>
    <row r="169" spans="1:45" ht="16.5" hidden="1" x14ac:dyDescent="0.15">
      <c r="A169" s="9">
        <v>167</v>
      </c>
      <c r="B169" s="9" t="s">
        <v>34</v>
      </c>
      <c r="C169" s="15" t="s">
        <v>531</v>
      </c>
      <c r="D169" s="15" t="s">
        <v>532</v>
      </c>
      <c r="E169" s="9" t="s">
        <v>533</v>
      </c>
      <c r="F169" s="9" t="s">
        <v>37</v>
      </c>
      <c r="G169" s="9" t="s">
        <v>87</v>
      </c>
      <c r="H169" s="9" t="s">
        <v>39</v>
      </c>
      <c r="I169" s="9" t="s">
        <v>102</v>
      </c>
      <c r="J169" s="9" t="s">
        <v>47</v>
      </c>
      <c r="K169" s="9">
        <v>101.66</v>
      </c>
      <c r="L169" s="20">
        <v>43313</v>
      </c>
      <c r="M169" s="20">
        <v>43677</v>
      </c>
      <c r="N169" s="20">
        <v>43677</v>
      </c>
      <c r="O169" s="21">
        <f>R169*K169*5</f>
        <v>116934.41500000001</v>
      </c>
      <c r="P169" s="20">
        <v>43313</v>
      </c>
      <c r="Q169" s="20">
        <v>43677</v>
      </c>
      <c r="R169" s="24">
        <v>230.05</v>
      </c>
      <c r="S169" s="25">
        <v>23386.883000000002</v>
      </c>
      <c r="T169" s="25">
        <v>23386.883000000002</v>
      </c>
      <c r="U169" s="25">
        <v>23386.883000000002</v>
      </c>
      <c r="V169" s="25">
        <v>23386.883000000002</v>
      </c>
      <c r="W169" s="25">
        <v>23386.883000000002</v>
      </c>
      <c r="X169" s="25">
        <v>23386.883000000002</v>
      </c>
      <c r="Y169" s="25">
        <v>23386.883000000002</v>
      </c>
      <c r="Z169" s="25"/>
      <c r="AA169" s="25"/>
      <c r="AB169" s="25"/>
      <c r="AC169" s="25"/>
      <c r="AD169" s="25"/>
      <c r="AE169" s="25">
        <v>11686.883</v>
      </c>
      <c r="AF169" s="25">
        <v>11686.883</v>
      </c>
      <c r="AG169" s="25">
        <v>11686.883</v>
      </c>
      <c r="AH169" s="25">
        <v>11693.441500000001</v>
      </c>
      <c r="AI169" s="25">
        <v>23386.883000000002</v>
      </c>
      <c r="AJ169" s="25">
        <v>11693.441500000001</v>
      </c>
      <c r="AK169" s="25">
        <v>11693.441500000001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</row>
    <row r="170" spans="1:45" ht="16.5" hidden="1" x14ac:dyDescent="0.15">
      <c r="A170" s="9">
        <v>168</v>
      </c>
      <c r="B170" s="9" t="s">
        <v>34</v>
      </c>
      <c r="C170" s="15" t="s">
        <v>534</v>
      </c>
      <c r="D170" s="15" t="s">
        <v>535</v>
      </c>
      <c r="E170" s="9" t="s">
        <v>536</v>
      </c>
      <c r="F170" s="9" t="s">
        <v>537</v>
      </c>
      <c r="G170" s="9" t="s">
        <v>359</v>
      </c>
      <c r="H170" s="9" t="s">
        <v>39</v>
      </c>
      <c r="I170" s="9" t="s">
        <v>40</v>
      </c>
      <c r="J170" s="9" t="s">
        <v>41</v>
      </c>
      <c r="K170" s="9">
        <v>2298.14</v>
      </c>
      <c r="L170" s="20">
        <v>42637</v>
      </c>
      <c r="M170" s="20">
        <v>46288</v>
      </c>
      <c r="N170" s="20">
        <v>46288</v>
      </c>
      <c r="O170" s="21"/>
      <c r="P170" s="20">
        <v>43367</v>
      </c>
      <c r="Q170" s="20">
        <v>43731</v>
      </c>
      <c r="R170" s="24">
        <v>52</v>
      </c>
      <c r="S170" s="25">
        <v>119503.28</v>
      </c>
      <c r="T170" s="25">
        <v>119503.28</v>
      </c>
      <c r="U170" s="25">
        <v>119503.28</v>
      </c>
      <c r="V170" s="25">
        <v>119503.28</v>
      </c>
      <c r="W170" s="25">
        <v>119503.28</v>
      </c>
      <c r="X170" s="25">
        <v>119503.28</v>
      </c>
      <c r="Y170" s="25">
        <v>119503.28</v>
      </c>
      <c r="Z170" s="25">
        <v>119503.28</v>
      </c>
      <c r="AA170" s="25">
        <v>119503.28</v>
      </c>
      <c r="AB170" s="25">
        <v>119503.28</v>
      </c>
      <c r="AC170" s="25">
        <v>119503.28</v>
      </c>
      <c r="AD170" s="25">
        <v>119503.28</v>
      </c>
      <c r="AE170" s="25">
        <v>119503.28</v>
      </c>
      <c r="AF170" s="25">
        <v>119503.28</v>
      </c>
      <c r="AG170" s="25">
        <v>119503.28</v>
      </c>
      <c r="AH170" s="25">
        <v>119503.28</v>
      </c>
      <c r="AI170" s="25">
        <v>119503.28</v>
      </c>
      <c r="AJ170" s="25">
        <v>119503.28</v>
      </c>
      <c r="AK170" s="25">
        <v>119503.28</v>
      </c>
      <c r="AL170" s="25">
        <v>119503.28</v>
      </c>
      <c r="AM170" s="25">
        <v>119503.28</v>
      </c>
      <c r="AN170" s="25">
        <v>119503.28</v>
      </c>
      <c r="AO170" s="25">
        <v>119503.28</v>
      </c>
      <c r="AP170" s="25">
        <v>119503.28</v>
      </c>
    </row>
    <row r="171" spans="1:45" ht="16.5" hidden="1" x14ac:dyDescent="0.15">
      <c r="A171" s="9">
        <v>169</v>
      </c>
      <c r="B171" s="9" t="s">
        <v>42</v>
      </c>
      <c r="C171" s="15" t="s">
        <v>538</v>
      </c>
      <c r="D171" s="15" t="s">
        <v>539</v>
      </c>
      <c r="E171" s="9" t="s">
        <v>540</v>
      </c>
      <c r="F171" s="9" t="s">
        <v>37</v>
      </c>
      <c r="G171" s="9" t="s">
        <v>87</v>
      </c>
      <c r="H171" s="9" t="s">
        <v>46</v>
      </c>
      <c r="I171" s="9" t="s">
        <v>40</v>
      </c>
      <c r="J171" s="9" t="s">
        <v>47</v>
      </c>
      <c r="K171" s="9">
        <v>159.19999999999999</v>
      </c>
      <c r="L171" s="20">
        <v>42637</v>
      </c>
      <c r="M171" s="20">
        <v>43639</v>
      </c>
      <c r="N171" s="20">
        <v>43639</v>
      </c>
      <c r="O171" s="21"/>
      <c r="P171" s="20">
        <v>43367</v>
      </c>
      <c r="Q171" s="20">
        <v>43639</v>
      </c>
      <c r="R171" s="24">
        <v>198.45</v>
      </c>
      <c r="S171" s="25">
        <v>31593.24</v>
      </c>
      <c r="T171" s="25">
        <v>31593.24</v>
      </c>
      <c r="U171" s="25">
        <v>31593.24</v>
      </c>
      <c r="V171" s="25">
        <v>31593.24</v>
      </c>
      <c r="W171" s="25">
        <v>31593.24</v>
      </c>
      <c r="X171" s="25">
        <v>24221.48</v>
      </c>
      <c r="Y171" s="25"/>
      <c r="Z171" s="25"/>
      <c r="AA171" s="25"/>
      <c r="AB171" s="25"/>
      <c r="AC171" s="25"/>
      <c r="AD171" s="25"/>
      <c r="AE171" s="25">
        <v>31593.24</v>
      </c>
      <c r="AF171" s="25">
        <v>31593.24</v>
      </c>
      <c r="AG171" s="25">
        <v>31593.24</v>
      </c>
      <c r="AH171" s="25">
        <v>31593.24</v>
      </c>
      <c r="AI171" s="25">
        <v>31593.24</v>
      </c>
      <c r="AJ171" s="25">
        <v>24221.48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</row>
    <row r="172" spans="1:45" ht="16.5" hidden="1" x14ac:dyDescent="0.15">
      <c r="A172" s="9">
        <v>170</v>
      </c>
      <c r="B172" s="9" t="s">
        <v>34</v>
      </c>
      <c r="C172" s="15" t="s">
        <v>541</v>
      </c>
      <c r="D172" s="15" t="s">
        <v>542</v>
      </c>
      <c r="E172" s="9" t="s">
        <v>543</v>
      </c>
      <c r="F172" s="9" t="s">
        <v>37</v>
      </c>
      <c r="G172" s="9" t="s">
        <v>87</v>
      </c>
      <c r="H172" s="9" t="s">
        <v>46</v>
      </c>
      <c r="I172" s="9" t="s">
        <v>40</v>
      </c>
      <c r="J172" s="9" t="s">
        <v>47</v>
      </c>
      <c r="K172" s="9">
        <v>61.11</v>
      </c>
      <c r="L172" s="20">
        <v>43191</v>
      </c>
      <c r="M172" s="20">
        <v>43921</v>
      </c>
      <c r="N172" s="20">
        <v>43921</v>
      </c>
      <c r="O172" s="21">
        <f>R172*K172*9</f>
        <v>131667.606</v>
      </c>
      <c r="P172" s="20">
        <v>43556</v>
      </c>
      <c r="Q172" s="20">
        <v>43921</v>
      </c>
      <c r="R172" s="24">
        <v>239.4</v>
      </c>
      <c r="S172" s="25">
        <v>13933.08</v>
      </c>
      <c r="T172" s="25">
        <v>13933.08</v>
      </c>
      <c r="U172" s="25">
        <v>13933.08</v>
      </c>
      <c r="V172" s="25">
        <v>14629.734</v>
      </c>
      <c r="W172" s="25">
        <v>14629.734</v>
      </c>
      <c r="X172" s="25">
        <v>14629.734</v>
      </c>
      <c r="Y172" s="25">
        <v>14629.734</v>
      </c>
      <c r="Z172" s="25">
        <v>14629.734</v>
      </c>
      <c r="AA172" s="25">
        <v>14629.734</v>
      </c>
      <c r="AB172" s="25">
        <v>14629.734</v>
      </c>
      <c r="AC172" s="25">
        <v>14629.734</v>
      </c>
      <c r="AD172" s="25">
        <v>14629.734</v>
      </c>
      <c r="AE172" s="25">
        <v>9288.7199999999993</v>
      </c>
      <c r="AF172" s="25">
        <v>9288.7199999999993</v>
      </c>
      <c r="AG172" s="25">
        <v>9288.7199999999993</v>
      </c>
      <c r="AH172" s="25">
        <v>9985.3739999999998</v>
      </c>
      <c r="AI172" s="25">
        <v>9985.3739999999998</v>
      </c>
      <c r="AJ172" s="25">
        <v>9985.3739999999998</v>
      </c>
      <c r="AK172" s="25">
        <v>9753.1560000000009</v>
      </c>
      <c r="AL172" s="25">
        <v>9753.1560000000009</v>
      </c>
      <c r="AM172" s="25">
        <v>9753.1560000000009</v>
      </c>
      <c r="AN172" s="25">
        <v>14629.734</v>
      </c>
      <c r="AO172" s="25">
        <v>14629.734</v>
      </c>
      <c r="AP172" s="25">
        <v>14629.734</v>
      </c>
    </row>
    <row r="173" spans="1:45" ht="16.5" hidden="1" x14ac:dyDescent="0.15">
      <c r="A173" s="9">
        <v>171</v>
      </c>
      <c r="B173" s="9" t="s">
        <v>42</v>
      </c>
      <c r="C173" s="15" t="s">
        <v>544</v>
      </c>
      <c r="D173" s="17" t="s">
        <v>545</v>
      </c>
      <c r="E173" s="9" t="s">
        <v>546</v>
      </c>
      <c r="F173" s="9" t="s">
        <v>37</v>
      </c>
      <c r="G173" s="9" t="s">
        <v>87</v>
      </c>
      <c r="H173" s="9" t="s">
        <v>39</v>
      </c>
      <c r="I173" s="9" t="s">
        <v>40</v>
      </c>
      <c r="J173" s="9" t="s">
        <v>41</v>
      </c>
      <c r="K173" s="9">
        <v>185.35</v>
      </c>
      <c r="L173" s="20">
        <v>42637</v>
      </c>
      <c r="M173" s="20">
        <v>43639</v>
      </c>
      <c r="N173" s="20">
        <v>43639</v>
      </c>
      <c r="O173" s="21"/>
      <c r="P173" s="20">
        <v>43367</v>
      </c>
      <c r="Q173" s="20">
        <v>43639</v>
      </c>
      <c r="R173" s="24">
        <v>228.98</v>
      </c>
      <c r="S173" s="25">
        <v>42441.440000000002</v>
      </c>
      <c r="T173" s="25">
        <v>42441.440000000002</v>
      </c>
      <c r="U173" s="25">
        <v>42441.440000000002</v>
      </c>
      <c r="V173" s="25">
        <v>42441.440000000002</v>
      </c>
      <c r="W173" s="25">
        <v>42441.440000000002</v>
      </c>
      <c r="X173" s="25">
        <v>32538.44</v>
      </c>
      <c r="Y173" s="25"/>
      <c r="Z173" s="25"/>
      <c r="AA173" s="25"/>
      <c r="AB173" s="25"/>
      <c r="AC173" s="25"/>
      <c r="AD173" s="25"/>
      <c r="AE173" s="25">
        <v>42441.440000000002</v>
      </c>
      <c r="AF173" s="25">
        <v>42441.440000000002</v>
      </c>
      <c r="AG173" s="25">
        <v>42441.440000000002</v>
      </c>
      <c r="AH173" s="25">
        <v>42441.440000000002</v>
      </c>
      <c r="AI173" s="25">
        <v>42441.440000000002</v>
      </c>
      <c r="AJ173" s="25">
        <v>32538.44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</row>
    <row r="174" spans="1:45" ht="16.5" hidden="1" x14ac:dyDescent="0.15">
      <c r="A174" s="9">
        <v>172</v>
      </c>
      <c r="B174" s="9" t="s">
        <v>42</v>
      </c>
      <c r="C174" s="15" t="s">
        <v>547</v>
      </c>
      <c r="D174" s="15" t="s">
        <v>548</v>
      </c>
      <c r="E174" s="9" t="s">
        <v>549</v>
      </c>
      <c r="F174" s="9" t="s">
        <v>37</v>
      </c>
      <c r="G174" s="9" t="s">
        <v>87</v>
      </c>
      <c r="H174" s="9" t="s">
        <v>46</v>
      </c>
      <c r="I174" s="9" t="s">
        <v>40</v>
      </c>
      <c r="J174" s="9" t="s">
        <v>47</v>
      </c>
      <c r="K174" s="9">
        <v>162.34</v>
      </c>
      <c r="L174" s="20">
        <v>42735</v>
      </c>
      <c r="M174" s="20">
        <v>43639</v>
      </c>
      <c r="N174" s="20">
        <v>43639</v>
      </c>
      <c r="O174" s="21"/>
      <c r="P174" s="20">
        <v>43367</v>
      </c>
      <c r="Q174" s="20">
        <v>43639</v>
      </c>
      <c r="R174" s="24">
        <v>181.91</v>
      </c>
      <c r="S174" s="25">
        <v>29531.27</v>
      </c>
      <c r="T174" s="25">
        <v>29531.27</v>
      </c>
      <c r="U174" s="25">
        <v>29531.27</v>
      </c>
      <c r="V174" s="25">
        <v>29531.27</v>
      </c>
      <c r="W174" s="25">
        <v>29531.27</v>
      </c>
      <c r="X174" s="25">
        <v>22640.639999999999</v>
      </c>
      <c r="Y174" s="25"/>
      <c r="Z174" s="25"/>
      <c r="AA174" s="25"/>
      <c r="AB174" s="25"/>
      <c r="AC174" s="25"/>
      <c r="AD174" s="25"/>
      <c r="AE174" s="25">
        <v>19687.513533333298</v>
      </c>
      <c r="AF174" s="25">
        <v>19687.513533333298</v>
      </c>
      <c r="AG174" s="25">
        <v>19687.513533333298</v>
      </c>
      <c r="AH174" s="25">
        <v>19687.513533333298</v>
      </c>
      <c r="AI174" s="25">
        <v>19687.513533333298</v>
      </c>
      <c r="AJ174" s="25">
        <v>12796.883533333301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</row>
    <row r="175" spans="1:45" ht="16.5" hidden="1" x14ac:dyDescent="0.15">
      <c r="A175" s="9">
        <v>173</v>
      </c>
      <c r="B175" s="9" t="s">
        <v>42</v>
      </c>
      <c r="C175" s="15" t="s">
        <v>417</v>
      </c>
      <c r="D175" s="15" t="s">
        <v>550</v>
      </c>
      <c r="E175" s="9" t="s">
        <v>551</v>
      </c>
      <c r="F175" s="9" t="s">
        <v>37</v>
      </c>
      <c r="G175" s="9" t="s">
        <v>87</v>
      </c>
      <c r="H175" s="9" t="s">
        <v>39</v>
      </c>
      <c r="I175" s="9" t="s">
        <v>40</v>
      </c>
      <c r="J175" s="9" t="s">
        <v>53</v>
      </c>
      <c r="K175" s="9">
        <v>86.69</v>
      </c>
      <c r="L175" s="20">
        <v>42637</v>
      </c>
      <c r="M175" s="20">
        <v>43639</v>
      </c>
      <c r="N175" s="20">
        <v>43639</v>
      </c>
      <c r="O175" s="21"/>
      <c r="P175" s="20">
        <v>43367</v>
      </c>
      <c r="Q175" s="20">
        <v>43639</v>
      </c>
      <c r="R175" s="24">
        <v>297.67</v>
      </c>
      <c r="S175" s="25">
        <v>25805.01</v>
      </c>
      <c r="T175" s="25">
        <v>25805.01</v>
      </c>
      <c r="U175" s="25">
        <v>25805.01</v>
      </c>
      <c r="V175" s="25">
        <v>25805.01</v>
      </c>
      <c r="W175" s="25">
        <v>25805.01</v>
      </c>
      <c r="X175" s="25">
        <v>19783.84</v>
      </c>
      <c r="Y175" s="25"/>
      <c r="Z175" s="25"/>
      <c r="AA175" s="25"/>
      <c r="AB175" s="25"/>
      <c r="AC175" s="25"/>
      <c r="AD175" s="25"/>
      <c r="AE175" s="25">
        <v>25805.01</v>
      </c>
      <c r="AF175" s="25">
        <v>25805.01</v>
      </c>
      <c r="AG175" s="25">
        <v>25805.01</v>
      </c>
      <c r="AH175" s="25">
        <v>25805.01</v>
      </c>
      <c r="AI175" s="25">
        <v>25805.01</v>
      </c>
      <c r="AJ175" s="25">
        <v>19783.84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</row>
    <row r="176" spans="1:45" ht="16.5" hidden="1" x14ac:dyDescent="0.15">
      <c r="A176" s="9">
        <v>174</v>
      </c>
      <c r="B176" s="16" t="s">
        <v>42</v>
      </c>
      <c r="C176" s="15" t="s">
        <v>552</v>
      </c>
      <c r="D176" s="15" t="s">
        <v>553</v>
      </c>
      <c r="E176" s="9" t="s">
        <v>554</v>
      </c>
      <c r="F176" s="9" t="s">
        <v>37</v>
      </c>
      <c r="G176" s="9" t="s">
        <v>87</v>
      </c>
      <c r="H176" s="9" t="s">
        <v>46</v>
      </c>
      <c r="I176" s="9" t="s">
        <v>40</v>
      </c>
      <c r="J176" s="9" t="s">
        <v>47</v>
      </c>
      <c r="K176" s="9">
        <v>79.87</v>
      </c>
      <c r="L176" s="20">
        <v>42735</v>
      </c>
      <c r="M176" s="20">
        <v>43639</v>
      </c>
      <c r="N176" s="20">
        <v>43555</v>
      </c>
      <c r="O176" s="21"/>
      <c r="P176" s="20">
        <v>43367</v>
      </c>
      <c r="Q176" s="20">
        <v>43639</v>
      </c>
      <c r="R176" s="24">
        <v>231.53</v>
      </c>
      <c r="S176" s="25">
        <v>12328.2007333333</v>
      </c>
      <c r="T176" s="25">
        <v>12328.2007333333</v>
      </c>
      <c r="U176" s="25">
        <v>12328.2007333333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>
        <v>6164.1003666666702</v>
      </c>
      <c r="AF176" s="25">
        <v>6164.1003666666702</v>
      </c>
      <c r="AG176" s="25">
        <v>6164.1003666666702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</row>
    <row r="177" spans="1:45" ht="16.5" hidden="1" x14ac:dyDescent="0.15">
      <c r="A177" s="9">
        <v>175</v>
      </c>
      <c r="B177" s="9" t="s">
        <v>34</v>
      </c>
      <c r="C177" s="15" t="s">
        <v>555</v>
      </c>
      <c r="D177" s="15" t="s">
        <v>556</v>
      </c>
      <c r="E177" s="9" t="s">
        <v>557</v>
      </c>
      <c r="F177" s="9" t="s">
        <v>37</v>
      </c>
      <c r="G177" s="9" t="s">
        <v>87</v>
      </c>
      <c r="H177" s="9" t="s">
        <v>46</v>
      </c>
      <c r="I177" s="22" t="s">
        <v>40</v>
      </c>
      <c r="J177" s="9" t="s">
        <v>47</v>
      </c>
      <c r="K177" s="9">
        <v>87.04</v>
      </c>
      <c r="L177" s="20">
        <v>43282</v>
      </c>
      <c r="M177" s="20">
        <v>44165</v>
      </c>
      <c r="N177" s="20">
        <v>44165</v>
      </c>
      <c r="O177" s="21">
        <f>R177*K177*6</f>
        <v>104186.88</v>
      </c>
      <c r="P177" s="20">
        <v>43466</v>
      </c>
      <c r="Q177" s="20">
        <v>43830</v>
      </c>
      <c r="R177" s="24">
        <v>199.5</v>
      </c>
      <c r="S177" s="25">
        <v>17364.48</v>
      </c>
      <c r="T177" s="25">
        <v>17364.48</v>
      </c>
      <c r="U177" s="25">
        <v>17364.48</v>
      </c>
      <c r="V177" s="25">
        <v>17364.48</v>
      </c>
      <c r="W177" s="25">
        <v>17364.48</v>
      </c>
      <c r="X177" s="25">
        <v>17364.48</v>
      </c>
      <c r="Y177" s="25">
        <v>17364.48</v>
      </c>
      <c r="Z177" s="25">
        <v>17364.48</v>
      </c>
      <c r="AA177" s="25">
        <v>17364.48</v>
      </c>
      <c r="AB177" s="25">
        <v>17364.48</v>
      </c>
      <c r="AC177" s="25">
        <v>17364.48</v>
      </c>
      <c r="AD177" s="25">
        <v>17364.48</v>
      </c>
      <c r="AE177" s="25">
        <v>17364.48</v>
      </c>
      <c r="AF177" s="25">
        <v>17364.48</v>
      </c>
      <c r="AG177" s="25">
        <v>17364.48</v>
      </c>
      <c r="AH177" s="25">
        <v>17364.48</v>
      </c>
      <c r="AI177" s="25">
        <v>17364.48</v>
      </c>
      <c r="AJ177" s="25">
        <v>17364.48</v>
      </c>
      <c r="AK177" s="25">
        <v>11576.32</v>
      </c>
      <c r="AL177" s="25">
        <v>11576.32</v>
      </c>
      <c r="AM177" s="25">
        <v>11576.32</v>
      </c>
      <c r="AN177" s="25">
        <v>17364.48</v>
      </c>
      <c r="AO177" s="25">
        <v>17364.48</v>
      </c>
      <c r="AP177" s="25">
        <v>17364.48</v>
      </c>
    </row>
    <row r="178" spans="1:45" ht="16.5" hidden="1" x14ac:dyDescent="0.15">
      <c r="A178" s="9">
        <v>176</v>
      </c>
      <c r="B178" s="9" t="s">
        <v>42</v>
      </c>
      <c r="C178" s="15" t="s">
        <v>558</v>
      </c>
      <c r="D178" s="15" t="s">
        <v>559</v>
      </c>
      <c r="E178" s="9" t="s">
        <v>560</v>
      </c>
      <c r="F178" s="9" t="s">
        <v>37</v>
      </c>
      <c r="G178" s="9" t="s">
        <v>87</v>
      </c>
      <c r="H178" s="9" t="s">
        <v>179</v>
      </c>
      <c r="I178" s="9" t="s">
        <v>40</v>
      </c>
      <c r="J178" s="9" t="s">
        <v>41</v>
      </c>
      <c r="K178" s="9">
        <v>108.13</v>
      </c>
      <c r="L178" s="20">
        <v>43374</v>
      </c>
      <c r="M178" s="20">
        <v>43639</v>
      </c>
      <c r="N178" s="20">
        <v>43639</v>
      </c>
      <c r="O178" s="21">
        <f>R178*K178*3</f>
        <v>83562.864000000001</v>
      </c>
      <c r="P178" s="20">
        <v>43367</v>
      </c>
      <c r="Q178" s="20">
        <v>43639</v>
      </c>
      <c r="R178" s="24">
        <v>257.60000000000002</v>
      </c>
      <c r="S178" s="25">
        <v>27854.29</v>
      </c>
      <c r="T178" s="25">
        <v>27854.29</v>
      </c>
      <c r="U178" s="25">
        <v>27854.29</v>
      </c>
      <c r="V178" s="25">
        <v>27854.29</v>
      </c>
      <c r="W178" s="25">
        <v>27854.29</v>
      </c>
      <c r="X178" s="25">
        <v>21354.95</v>
      </c>
      <c r="Y178" s="25"/>
      <c r="Z178" s="25"/>
      <c r="AA178" s="25"/>
      <c r="AB178" s="25"/>
      <c r="AC178" s="25"/>
      <c r="AD178" s="25"/>
      <c r="AE178" s="25">
        <v>27854.29</v>
      </c>
      <c r="AF178" s="25">
        <v>27854.29</v>
      </c>
      <c r="AG178" s="25">
        <v>27854.29</v>
      </c>
      <c r="AH178" s="25">
        <v>27854.29</v>
      </c>
      <c r="AI178" s="25">
        <v>27854.29</v>
      </c>
      <c r="AJ178" s="25">
        <v>21354.95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</row>
    <row r="179" spans="1:45" ht="16.5" hidden="1" x14ac:dyDescent="0.15">
      <c r="A179" s="9">
        <v>177</v>
      </c>
      <c r="B179" s="16" t="s">
        <v>42</v>
      </c>
      <c r="C179" s="15" t="s">
        <v>561</v>
      </c>
      <c r="D179" s="15" t="s">
        <v>562</v>
      </c>
      <c r="E179" s="9" t="s">
        <v>563</v>
      </c>
      <c r="F179" s="9" t="s">
        <v>37</v>
      </c>
      <c r="G179" s="9" t="s">
        <v>87</v>
      </c>
      <c r="H179" s="9" t="s">
        <v>58</v>
      </c>
      <c r="I179" s="9" t="s">
        <v>40</v>
      </c>
      <c r="J179" s="9" t="s">
        <v>53</v>
      </c>
      <c r="K179" s="9">
        <v>179.47</v>
      </c>
      <c r="L179" s="20">
        <v>42917</v>
      </c>
      <c r="M179" s="20">
        <v>43639</v>
      </c>
      <c r="N179" s="20">
        <v>43585</v>
      </c>
      <c r="O179" s="21"/>
      <c r="P179" s="20">
        <v>43282</v>
      </c>
      <c r="Q179" s="20">
        <v>43639</v>
      </c>
      <c r="R179" s="24">
        <v>256.8</v>
      </c>
      <c r="S179" s="25">
        <v>46087.9</v>
      </c>
      <c r="T179" s="25">
        <v>46087.9</v>
      </c>
      <c r="U179" s="25">
        <v>46087.9</v>
      </c>
      <c r="V179" s="25">
        <v>46087.9</v>
      </c>
      <c r="W179" s="25"/>
      <c r="X179" s="25"/>
      <c r="Y179" s="25"/>
      <c r="Z179" s="25"/>
      <c r="AA179" s="25"/>
      <c r="AB179" s="25"/>
      <c r="AC179" s="25"/>
      <c r="AD179" s="25"/>
      <c r="AE179" s="25">
        <v>46087.9</v>
      </c>
      <c r="AF179" s="25">
        <v>46087.9</v>
      </c>
      <c r="AG179" s="25">
        <v>46087.9</v>
      </c>
      <c r="AH179" s="25">
        <v>46087.9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</row>
    <row r="180" spans="1:45" ht="16.5" hidden="1" x14ac:dyDescent="0.15">
      <c r="A180" s="9">
        <v>178</v>
      </c>
      <c r="B180" s="9" t="s">
        <v>34</v>
      </c>
      <c r="C180" s="15" t="s">
        <v>564</v>
      </c>
      <c r="D180" s="15" t="s">
        <v>565</v>
      </c>
      <c r="E180" s="9" t="s">
        <v>566</v>
      </c>
      <c r="F180" s="9" t="s">
        <v>37</v>
      </c>
      <c r="G180" s="9" t="s">
        <v>87</v>
      </c>
      <c r="H180" s="9" t="s">
        <v>58</v>
      </c>
      <c r="I180" s="9" t="s">
        <v>40</v>
      </c>
      <c r="J180" s="9" t="s">
        <v>53</v>
      </c>
      <c r="K180" s="9">
        <v>199.71</v>
      </c>
      <c r="L180" s="20">
        <v>43191</v>
      </c>
      <c r="M180" s="20">
        <v>44255</v>
      </c>
      <c r="N180" s="20">
        <v>44255</v>
      </c>
      <c r="O180" s="21">
        <f>R180*K180*9</f>
        <v>461569.75200000004</v>
      </c>
      <c r="P180" s="20">
        <v>43556</v>
      </c>
      <c r="Q180" s="20">
        <v>43889</v>
      </c>
      <c r="R180" s="24">
        <v>256.8</v>
      </c>
      <c r="S180" s="25">
        <v>47930.400000000001</v>
      </c>
      <c r="T180" s="25">
        <v>47930.400000000001</v>
      </c>
      <c r="U180" s="25">
        <v>47930.400000000001</v>
      </c>
      <c r="V180" s="25">
        <v>51285.527999999998</v>
      </c>
      <c r="W180" s="25">
        <v>51285.527999999998</v>
      </c>
      <c r="X180" s="25">
        <v>51285.527999999998</v>
      </c>
      <c r="Y180" s="25">
        <v>51285.527999999998</v>
      </c>
      <c r="Z180" s="25">
        <v>51285.527999999998</v>
      </c>
      <c r="AA180" s="25">
        <v>51285.527999999998</v>
      </c>
      <c r="AB180" s="25">
        <v>51285.527999999998</v>
      </c>
      <c r="AC180" s="25">
        <v>51285.527999999998</v>
      </c>
      <c r="AD180" s="25">
        <v>51285.527999999998</v>
      </c>
      <c r="AE180" s="25">
        <v>47930.400000000001</v>
      </c>
      <c r="AF180" s="25">
        <v>47930.400000000001</v>
      </c>
      <c r="AG180" s="25">
        <v>47930.400000000001</v>
      </c>
      <c r="AH180" s="25">
        <v>51285.527999999998</v>
      </c>
      <c r="AI180" s="25">
        <v>51285.527999999998</v>
      </c>
      <c r="AJ180" s="25">
        <v>51285.527999999998</v>
      </c>
      <c r="AK180" s="25">
        <v>51285.527999999998</v>
      </c>
      <c r="AL180" s="25">
        <v>51285.527999999998</v>
      </c>
      <c r="AM180" s="25">
        <v>51285.527999999998</v>
      </c>
      <c r="AN180" s="25">
        <v>51285.527999999998</v>
      </c>
      <c r="AO180" s="25">
        <v>51285.527999999998</v>
      </c>
      <c r="AP180" s="25">
        <v>51285.527999999998</v>
      </c>
    </row>
    <row r="181" spans="1:45" ht="16.5" hidden="1" x14ac:dyDescent="0.15">
      <c r="A181" s="9">
        <v>179</v>
      </c>
      <c r="B181" s="9" t="s">
        <v>42</v>
      </c>
      <c r="C181" s="15" t="s">
        <v>567</v>
      </c>
      <c r="D181" s="15" t="s">
        <v>568</v>
      </c>
      <c r="E181" s="9" t="s">
        <v>569</v>
      </c>
      <c r="F181" s="9" t="s">
        <v>37</v>
      </c>
      <c r="G181" s="9" t="s">
        <v>87</v>
      </c>
      <c r="H181" s="9" t="s">
        <v>39</v>
      </c>
      <c r="I181" s="9" t="s">
        <v>40</v>
      </c>
      <c r="J181" s="9" t="s">
        <v>47</v>
      </c>
      <c r="K181" s="9">
        <v>107.77</v>
      </c>
      <c r="L181" s="20">
        <v>42735</v>
      </c>
      <c r="M181" s="20">
        <v>43639</v>
      </c>
      <c r="N181" s="20">
        <v>43639</v>
      </c>
      <c r="O181" s="21"/>
      <c r="P181" s="20">
        <v>43367</v>
      </c>
      <c r="Q181" s="20">
        <v>43639</v>
      </c>
      <c r="R181" s="24">
        <v>246.15</v>
      </c>
      <c r="S181" s="25">
        <v>26527.59</v>
      </c>
      <c r="T181" s="25">
        <v>26527.59</v>
      </c>
      <c r="U181" s="25">
        <v>26527.59</v>
      </c>
      <c r="V181" s="25">
        <v>26527.59</v>
      </c>
      <c r="W181" s="25">
        <v>26527.59</v>
      </c>
      <c r="X181" s="25">
        <v>20337.82</v>
      </c>
      <c r="Y181" s="25"/>
      <c r="Z181" s="25"/>
      <c r="AA181" s="25"/>
      <c r="AB181" s="25"/>
      <c r="AC181" s="25"/>
      <c r="AD181" s="25"/>
      <c r="AE181" s="25">
        <v>17685.0615</v>
      </c>
      <c r="AF181" s="25">
        <v>17685.0615</v>
      </c>
      <c r="AG181" s="25">
        <v>17685.0615</v>
      </c>
      <c r="AH181" s="25">
        <v>17685.0615</v>
      </c>
      <c r="AI181" s="25">
        <v>17685.0615</v>
      </c>
      <c r="AJ181" s="25">
        <v>11495.291499999999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</row>
    <row r="182" spans="1:45" ht="16.5" hidden="1" x14ac:dyDescent="0.15">
      <c r="A182" s="9">
        <v>180</v>
      </c>
      <c r="B182" s="16" t="s">
        <v>42</v>
      </c>
      <c r="C182" s="15" t="s">
        <v>570</v>
      </c>
      <c r="D182" s="15" t="s">
        <v>571</v>
      </c>
      <c r="E182" s="9" t="s">
        <v>572</v>
      </c>
      <c r="F182" s="9" t="s">
        <v>37</v>
      </c>
      <c r="G182" s="9" t="s">
        <v>87</v>
      </c>
      <c r="H182" s="9" t="s">
        <v>58</v>
      </c>
      <c r="I182" s="9" t="s">
        <v>40</v>
      </c>
      <c r="J182" s="9" t="s">
        <v>47</v>
      </c>
      <c r="K182" s="9">
        <v>192.15</v>
      </c>
      <c r="L182" s="20">
        <v>42637</v>
      </c>
      <c r="M182" s="20">
        <v>43639</v>
      </c>
      <c r="N182" s="20">
        <v>43555</v>
      </c>
      <c r="O182" s="21"/>
      <c r="P182" s="20">
        <v>43367</v>
      </c>
      <c r="Q182" s="20">
        <v>43639</v>
      </c>
      <c r="R182" s="24">
        <v>206.08</v>
      </c>
      <c r="S182" s="25">
        <v>26398.848000000002</v>
      </c>
      <c r="T182" s="25">
        <v>26398.848000000002</v>
      </c>
      <c r="U182" s="25">
        <v>26398.848000000002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>
        <v>13199.424000000001</v>
      </c>
      <c r="AF182" s="25">
        <v>13199.424000000001</v>
      </c>
      <c r="AG182" s="25">
        <v>13199.424000000001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</row>
    <row r="183" spans="1:45" ht="16.5" hidden="1" x14ac:dyDescent="0.15">
      <c r="A183" s="9">
        <v>181</v>
      </c>
      <c r="B183" s="16" t="s">
        <v>42</v>
      </c>
      <c r="C183" s="15" t="s">
        <v>573</v>
      </c>
      <c r="D183" s="17" t="s">
        <v>574</v>
      </c>
      <c r="E183" s="9" t="s">
        <v>575</v>
      </c>
      <c r="F183" s="9" t="s">
        <v>37</v>
      </c>
      <c r="G183" s="9" t="s">
        <v>87</v>
      </c>
      <c r="H183" s="9" t="s">
        <v>39</v>
      </c>
      <c r="I183" s="9" t="s">
        <v>40</v>
      </c>
      <c r="J183" s="9" t="s">
        <v>47</v>
      </c>
      <c r="K183" s="9">
        <v>104.78</v>
      </c>
      <c r="L183" s="20">
        <v>42917</v>
      </c>
      <c r="M183" s="20">
        <v>43639</v>
      </c>
      <c r="N183" s="20">
        <v>43555</v>
      </c>
      <c r="O183" s="21"/>
      <c r="P183" s="20">
        <v>43367</v>
      </c>
      <c r="Q183" s="20">
        <v>43639</v>
      </c>
      <c r="R183" s="24">
        <v>274.77999999999997</v>
      </c>
      <c r="S183" s="25">
        <v>14395.724200000001</v>
      </c>
      <c r="T183" s="25">
        <v>14395.724200000001</v>
      </c>
      <c r="U183" s="25">
        <v>14395.724200000001</v>
      </c>
      <c r="V183" s="25"/>
      <c r="W183" s="25"/>
      <c r="X183" s="25"/>
      <c r="Y183" s="25"/>
      <c r="Z183" s="25"/>
      <c r="AA183" s="25"/>
      <c r="AB183" s="25"/>
      <c r="AC183" s="25"/>
      <c r="AD183" s="25"/>
      <c r="AE183" s="25">
        <v>0.20919999999750899</v>
      </c>
      <c r="AF183" s="25">
        <v>0.20919999999750899</v>
      </c>
      <c r="AG183" s="25">
        <v>0.20919999999750899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</row>
    <row r="184" spans="1:45" ht="16.5" hidden="1" x14ac:dyDescent="0.15">
      <c r="A184" s="9">
        <v>182</v>
      </c>
      <c r="B184" s="16" t="s">
        <v>42</v>
      </c>
      <c r="C184" s="15" t="s">
        <v>576</v>
      </c>
      <c r="D184" s="15" t="s">
        <v>577</v>
      </c>
      <c r="E184" s="9" t="s">
        <v>578</v>
      </c>
      <c r="F184" s="9" t="s">
        <v>37</v>
      </c>
      <c r="G184" s="9" t="s">
        <v>87</v>
      </c>
      <c r="H184" s="9" t="s">
        <v>58</v>
      </c>
      <c r="I184" s="9" t="s">
        <v>102</v>
      </c>
      <c r="J184" s="9" t="s">
        <v>47</v>
      </c>
      <c r="K184" s="9">
        <v>175.42</v>
      </c>
      <c r="L184" s="20">
        <v>43191</v>
      </c>
      <c r="M184" s="20">
        <v>44165</v>
      </c>
      <c r="N184" s="20">
        <v>43555</v>
      </c>
      <c r="O184" s="21">
        <f>R184*K184*9</f>
        <v>253062.64619999999</v>
      </c>
      <c r="P184" s="20">
        <v>43556</v>
      </c>
      <c r="Q184" s="20">
        <v>43921</v>
      </c>
      <c r="R184" s="24">
        <v>160.29</v>
      </c>
      <c r="S184" s="25">
        <v>17518.6106666667</v>
      </c>
      <c r="T184" s="25">
        <v>17518.6106666667</v>
      </c>
      <c r="U184" s="25">
        <v>17518.6106666667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>
        <v>8759.3053333333301</v>
      </c>
      <c r="AF184" s="25">
        <v>8759.3053333333301</v>
      </c>
      <c r="AG184" s="25">
        <v>8759.3053333333301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</row>
    <row r="185" spans="1:45" ht="16.5" hidden="1" x14ac:dyDescent="0.15">
      <c r="A185" s="9">
        <v>183</v>
      </c>
      <c r="B185" s="9" t="s">
        <v>42</v>
      </c>
      <c r="C185" s="15" t="s">
        <v>579</v>
      </c>
      <c r="D185" s="15" t="s">
        <v>580</v>
      </c>
      <c r="E185" s="9" t="s">
        <v>581</v>
      </c>
      <c r="F185" s="9" t="s">
        <v>37</v>
      </c>
      <c r="G185" s="9" t="s">
        <v>87</v>
      </c>
      <c r="H185" s="9" t="s">
        <v>179</v>
      </c>
      <c r="I185" s="9" t="s">
        <v>40</v>
      </c>
      <c r="J185" s="9" t="s">
        <v>41</v>
      </c>
      <c r="K185" s="9">
        <v>215.7</v>
      </c>
      <c r="L185" s="20">
        <v>43282</v>
      </c>
      <c r="M185" s="20">
        <v>43639</v>
      </c>
      <c r="N185" s="20">
        <v>43639</v>
      </c>
      <c r="O185" s="21">
        <f>R185*K185*6</f>
        <v>142685.54999999999</v>
      </c>
      <c r="P185" s="20">
        <v>43367</v>
      </c>
      <c r="Q185" s="20">
        <v>43639</v>
      </c>
      <c r="R185" s="24">
        <v>110.25</v>
      </c>
      <c r="S185" s="25">
        <v>23780.93</v>
      </c>
      <c r="T185" s="25">
        <v>23780.93</v>
      </c>
      <c r="U185" s="25">
        <v>23780.93</v>
      </c>
      <c r="V185" s="25">
        <v>23780.93</v>
      </c>
      <c r="W185" s="25">
        <v>23780.93</v>
      </c>
      <c r="X185" s="25">
        <v>18232.04</v>
      </c>
      <c r="Y185" s="25"/>
      <c r="Z185" s="25"/>
      <c r="AA185" s="25"/>
      <c r="AB185" s="25"/>
      <c r="AC185" s="25"/>
      <c r="AD185" s="25"/>
      <c r="AE185" s="25">
        <v>23780.93</v>
      </c>
      <c r="AF185" s="25">
        <v>23780.93</v>
      </c>
      <c r="AG185" s="25">
        <v>23780.93</v>
      </c>
      <c r="AH185" s="25">
        <v>23780.93</v>
      </c>
      <c r="AI185" s="25">
        <v>23780.93</v>
      </c>
      <c r="AJ185" s="25">
        <v>18232.04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</row>
    <row r="186" spans="1:45" ht="16.5" hidden="1" x14ac:dyDescent="0.15">
      <c r="A186" s="9">
        <v>184</v>
      </c>
      <c r="B186" s="9" t="s">
        <v>34</v>
      </c>
      <c r="C186" s="15" t="s">
        <v>558</v>
      </c>
      <c r="D186" s="15" t="s">
        <v>582</v>
      </c>
      <c r="E186" s="9" t="s">
        <v>583</v>
      </c>
      <c r="F186" s="9" t="s">
        <v>37</v>
      </c>
      <c r="G186" s="9" t="s">
        <v>87</v>
      </c>
      <c r="H186" s="9" t="s">
        <v>58</v>
      </c>
      <c r="I186" s="9" t="s">
        <v>40</v>
      </c>
      <c r="J186" s="9" t="s">
        <v>41</v>
      </c>
      <c r="K186" s="9">
        <v>107.45</v>
      </c>
      <c r="L186" s="20">
        <v>43175</v>
      </c>
      <c r="M186" s="20">
        <v>44165</v>
      </c>
      <c r="N186" s="20">
        <v>44165</v>
      </c>
      <c r="O186" s="21">
        <f>R186*K186*10</f>
        <v>333417.34999999998</v>
      </c>
      <c r="P186" s="20">
        <v>43540</v>
      </c>
      <c r="Q186" s="20">
        <v>43905</v>
      </c>
      <c r="R186" s="24">
        <v>310.3</v>
      </c>
      <c r="S186" s="25">
        <v>31160.5</v>
      </c>
      <c r="T186" s="25">
        <v>31160.5</v>
      </c>
      <c r="U186" s="25">
        <v>32323.825333333301</v>
      </c>
      <c r="V186" s="25">
        <v>33341.735000000001</v>
      </c>
      <c r="W186" s="25">
        <v>33341.735000000001</v>
      </c>
      <c r="X186" s="25">
        <v>33341.735000000001</v>
      </c>
      <c r="Y186" s="25">
        <v>33341.735000000001</v>
      </c>
      <c r="Z186" s="25">
        <v>33341.735000000001</v>
      </c>
      <c r="AA186" s="25">
        <v>33341.735000000001</v>
      </c>
      <c r="AB186" s="25">
        <v>33341.735000000001</v>
      </c>
      <c r="AC186" s="25">
        <v>33341.735000000001</v>
      </c>
      <c r="AD186" s="25">
        <v>33341.735000000001</v>
      </c>
      <c r="AE186" s="25">
        <v>31160.5</v>
      </c>
      <c r="AF186" s="25">
        <v>31160.5</v>
      </c>
      <c r="AG186" s="25">
        <v>32323.825333333301</v>
      </c>
      <c r="AH186" s="25">
        <v>33341.735000000001</v>
      </c>
      <c r="AI186" s="25">
        <v>33341.735000000001</v>
      </c>
      <c r="AJ186" s="25">
        <v>33341.735000000001</v>
      </c>
      <c r="AK186" s="25">
        <v>33341.735000000001</v>
      </c>
      <c r="AL186" s="25">
        <v>33341.735000000001</v>
      </c>
      <c r="AM186" s="25">
        <v>33341.735000000001</v>
      </c>
      <c r="AN186" s="25">
        <v>33341.735000000001</v>
      </c>
      <c r="AO186" s="25">
        <v>33341.735000000001</v>
      </c>
      <c r="AP186" s="25">
        <v>33341.735000000001</v>
      </c>
    </row>
    <row r="187" spans="1:45" ht="16.5" hidden="1" x14ac:dyDescent="0.15">
      <c r="A187" s="9">
        <v>185</v>
      </c>
      <c r="B187" s="9" t="s">
        <v>34</v>
      </c>
      <c r="C187" s="15" t="s">
        <v>584</v>
      </c>
      <c r="D187" s="15" t="s">
        <v>585</v>
      </c>
      <c r="E187" s="9" t="s">
        <v>586</v>
      </c>
      <c r="F187" s="9" t="s">
        <v>37</v>
      </c>
      <c r="G187" s="9" t="s">
        <v>87</v>
      </c>
      <c r="H187" s="9" t="s">
        <v>39</v>
      </c>
      <c r="I187" s="9" t="s">
        <v>40</v>
      </c>
      <c r="J187" s="9" t="s">
        <v>41</v>
      </c>
      <c r="K187" s="9">
        <v>1004.77</v>
      </c>
      <c r="L187" s="20">
        <v>43070</v>
      </c>
      <c r="M187" s="20">
        <v>44895</v>
      </c>
      <c r="N187" s="20">
        <v>44895</v>
      </c>
      <c r="O187" s="21"/>
      <c r="P187" s="20">
        <v>43435</v>
      </c>
      <c r="Q187" s="20">
        <v>43799</v>
      </c>
      <c r="R187" s="24">
        <v>73.5</v>
      </c>
      <c r="S187" s="25">
        <v>73850.600000000006</v>
      </c>
      <c r="T187" s="25">
        <v>73850.600000000006</v>
      </c>
      <c r="U187" s="25">
        <v>73850.600000000006</v>
      </c>
      <c r="V187" s="25">
        <v>73850.600000000006</v>
      </c>
      <c r="W187" s="25">
        <v>73850.600000000006</v>
      </c>
      <c r="X187" s="25">
        <v>73850.600000000006</v>
      </c>
      <c r="Y187" s="25">
        <v>73850.600000000006</v>
      </c>
      <c r="Z187" s="25">
        <v>73850.600000000006</v>
      </c>
      <c r="AA187" s="25">
        <v>73850.600000000006</v>
      </c>
      <c r="AB187" s="25">
        <v>73850.600000000006</v>
      </c>
      <c r="AC187" s="25">
        <v>73850.600000000006</v>
      </c>
      <c r="AD187" s="25">
        <v>77548.1486</v>
      </c>
      <c r="AE187" s="25">
        <v>73850.600000000006</v>
      </c>
      <c r="AF187" s="25">
        <v>73850.600000000006</v>
      </c>
      <c r="AG187" s="25">
        <v>73850.600000000006</v>
      </c>
      <c r="AH187" s="25">
        <v>73850.600000000006</v>
      </c>
      <c r="AI187" s="25">
        <v>73850.600000000006</v>
      </c>
      <c r="AJ187" s="25">
        <v>73850.600000000006</v>
      </c>
      <c r="AK187" s="25">
        <v>73850.600000000006</v>
      </c>
      <c r="AL187" s="25">
        <v>73850.600000000006</v>
      </c>
      <c r="AM187" s="25">
        <v>73850.600000000006</v>
      </c>
      <c r="AN187" s="25">
        <v>73850.600000000006</v>
      </c>
      <c r="AO187" s="25">
        <v>73850.600000000006</v>
      </c>
      <c r="AP187" s="25">
        <v>77548.1486</v>
      </c>
    </row>
    <row r="188" spans="1:45" ht="16.5" hidden="1" x14ac:dyDescent="0.15">
      <c r="A188" s="9">
        <v>186</v>
      </c>
      <c r="B188" s="16" t="s">
        <v>42</v>
      </c>
      <c r="C188" s="15" t="s">
        <v>587</v>
      </c>
      <c r="D188" s="15" t="s">
        <v>588</v>
      </c>
      <c r="E188" s="9" t="s">
        <v>589</v>
      </c>
      <c r="F188" s="9" t="s">
        <v>37</v>
      </c>
      <c r="G188" s="9" t="s">
        <v>87</v>
      </c>
      <c r="H188" s="9" t="s">
        <v>58</v>
      </c>
      <c r="I188" s="9" t="s">
        <v>102</v>
      </c>
      <c r="J188" s="9" t="s">
        <v>41</v>
      </c>
      <c r="K188" s="9">
        <v>164.25</v>
      </c>
      <c r="L188" s="20">
        <v>42637</v>
      </c>
      <c r="M188" s="20">
        <v>43639</v>
      </c>
      <c r="N188" s="20">
        <v>43555</v>
      </c>
      <c r="O188" s="21"/>
      <c r="P188" s="20">
        <v>43367</v>
      </c>
      <c r="Q188" s="20">
        <v>43639</v>
      </c>
      <c r="R188" s="24">
        <v>257.60000000000002</v>
      </c>
      <c r="S188" s="25">
        <v>42310.8</v>
      </c>
      <c r="T188" s="25">
        <v>42310.8</v>
      </c>
      <c r="U188" s="25">
        <v>42310.8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>
        <v>42310.8</v>
      </c>
      <c r="AF188" s="25">
        <v>42310.8</v>
      </c>
      <c r="AG188" s="25">
        <v>42310.8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0</v>
      </c>
    </row>
    <row r="189" spans="1:45" ht="16.5" hidden="1" x14ac:dyDescent="0.15">
      <c r="A189" s="9">
        <v>187</v>
      </c>
      <c r="B189" s="9" t="s">
        <v>42</v>
      </c>
      <c r="C189" s="15" t="s">
        <v>417</v>
      </c>
      <c r="D189" s="15" t="s">
        <v>590</v>
      </c>
      <c r="E189" s="9" t="s">
        <v>591</v>
      </c>
      <c r="F189" s="9" t="s">
        <v>37</v>
      </c>
      <c r="G189" s="9" t="s">
        <v>87</v>
      </c>
      <c r="H189" s="9" t="s">
        <v>39</v>
      </c>
      <c r="I189" s="9" t="s">
        <v>40</v>
      </c>
      <c r="J189" s="9" t="s">
        <v>53</v>
      </c>
      <c r="K189" s="9">
        <v>103.82</v>
      </c>
      <c r="L189" s="20">
        <v>42637</v>
      </c>
      <c r="M189" s="20">
        <v>43639</v>
      </c>
      <c r="N189" s="20">
        <v>43639</v>
      </c>
      <c r="O189" s="21"/>
      <c r="P189" s="20">
        <v>43367</v>
      </c>
      <c r="Q189" s="20">
        <v>43639</v>
      </c>
      <c r="R189" s="24">
        <v>303.39999999999998</v>
      </c>
      <c r="S189" s="25">
        <v>31498.99</v>
      </c>
      <c r="T189" s="25">
        <v>31498.99</v>
      </c>
      <c r="U189" s="25">
        <v>31498.99</v>
      </c>
      <c r="V189" s="25">
        <v>31498.99</v>
      </c>
      <c r="W189" s="25">
        <v>31498.99</v>
      </c>
      <c r="X189" s="25">
        <v>24149.22</v>
      </c>
      <c r="Y189" s="25"/>
      <c r="Z189" s="25"/>
      <c r="AA189" s="25"/>
      <c r="AB189" s="25"/>
      <c r="AC189" s="25"/>
      <c r="AD189" s="25"/>
      <c r="AE189" s="25">
        <v>31498.99</v>
      </c>
      <c r="AF189" s="25">
        <v>31498.99</v>
      </c>
      <c r="AG189" s="25">
        <v>31498.99</v>
      </c>
      <c r="AH189" s="25">
        <v>31498.99</v>
      </c>
      <c r="AI189" s="25">
        <v>31498.99</v>
      </c>
      <c r="AJ189" s="25">
        <v>24149.22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</row>
    <row r="190" spans="1:45" ht="16.5" x14ac:dyDescent="0.15">
      <c r="A190" s="9">
        <v>188</v>
      </c>
      <c r="B190" s="9" t="s">
        <v>42</v>
      </c>
      <c r="C190" s="15" t="s">
        <v>592</v>
      </c>
      <c r="D190" s="15" t="s">
        <v>593</v>
      </c>
      <c r="E190" s="9" t="s">
        <v>594</v>
      </c>
      <c r="F190" s="9" t="s">
        <v>37</v>
      </c>
      <c r="G190" s="9" t="s">
        <v>87</v>
      </c>
      <c r="H190" s="9" t="s">
        <v>46</v>
      </c>
      <c r="I190" s="9" t="s">
        <v>102</v>
      </c>
      <c r="J190" s="9" t="s">
        <v>64</v>
      </c>
      <c r="K190" s="9">
        <v>194.02</v>
      </c>
      <c r="L190" s="20">
        <v>42637</v>
      </c>
      <c r="M190" s="20">
        <v>43639</v>
      </c>
      <c r="N190" s="20">
        <v>43639</v>
      </c>
      <c r="O190" s="21"/>
      <c r="P190" s="20">
        <v>43367</v>
      </c>
      <c r="Q190" s="20">
        <v>43639</v>
      </c>
      <c r="R190" s="24">
        <v>165.38</v>
      </c>
      <c r="S190" s="25">
        <v>32087.027600000001</v>
      </c>
      <c r="T190" s="25">
        <v>32087.027600000001</v>
      </c>
      <c r="U190" s="25">
        <v>32087.027600000001</v>
      </c>
      <c r="V190" s="25">
        <v>32087.027600000001</v>
      </c>
      <c r="W190" s="25">
        <v>32087.027600000001</v>
      </c>
      <c r="X190" s="25">
        <v>24600.0544933333</v>
      </c>
      <c r="Y190" s="25"/>
      <c r="Z190" s="25"/>
      <c r="AA190" s="25"/>
      <c r="AB190" s="25"/>
      <c r="AC190" s="25"/>
      <c r="AD190" s="25"/>
      <c r="AE190" s="25">
        <v>26739.189666666702</v>
      </c>
      <c r="AF190" s="25">
        <v>26739.189666666702</v>
      </c>
      <c r="AG190" s="25">
        <v>26739.189666666702</v>
      </c>
      <c r="AH190" s="25">
        <v>32087.027600000001</v>
      </c>
      <c r="AI190" s="25">
        <v>32087.027600000001</v>
      </c>
      <c r="AJ190" s="25">
        <v>24600.0544933333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  <c r="AR190">
        <f>AH190*12</f>
        <v>385044.33120000002</v>
      </c>
      <c r="AS190" s="47">
        <f>AR190/365/K190</f>
        <v>5.4371506849315061</v>
      </c>
    </row>
    <row r="191" spans="1:45" ht="16.5" hidden="1" x14ac:dyDescent="0.15">
      <c r="A191" s="9">
        <v>189</v>
      </c>
      <c r="B191" s="9" t="s">
        <v>42</v>
      </c>
      <c r="C191" s="15" t="s">
        <v>595</v>
      </c>
      <c r="D191" s="15" t="s">
        <v>596</v>
      </c>
      <c r="E191" s="9" t="s">
        <v>597</v>
      </c>
      <c r="F191" s="9" t="s">
        <v>37</v>
      </c>
      <c r="G191" s="9" t="s">
        <v>87</v>
      </c>
      <c r="H191" s="9" t="s">
        <v>39</v>
      </c>
      <c r="I191" s="9" t="s">
        <v>40</v>
      </c>
      <c r="J191" s="9" t="s">
        <v>47</v>
      </c>
      <c r="K191" s="9">
        <v>104.78</v>
      </c>
      <c r="L191" s="20">
        <v>42735</v>
      </c>
      <c r="M191" s="20">
        <v>43639</v>
      </c>
      <c r="N191" s="20">
        <v>43639</v>
      </c>
      <c r="O191" s="21"/>
      <c r="P191" s="20">
        <v>43367</v>
      </c>
      <c r="Q191" s="20">
        <v>43639</v>
      </c>
      <c r="R191" s="24">
        <v>246.15</v>
      </c>
      <c r="S191" s="25">
        <v>25791.599999999999</v>
      </c>
      <c r="T191" s="25">
        <v>25791.599999999999</v>
      </c>
      <c r="U191" s="25">
        <v>25791.599999999999</v>
      </c>
      <c r="V191" s="25">
        <v>25791.599999999999</v>
      </c>
      <c r="W191" s="25">
        <v>25791.599999999999</v>
      </c>
      <c r="X191" s="25">
        <v>19773.560000000001</v>
      </c>
      <c r="Y191" s="25"/>
      <c r="Z191" s="25"/>
      <c r="AA191" s="25"/>
      <c r="AB191" s="25"/>
      <c r="AC191" s="25"/>
      <c r="AD191" s="25"/>
      <c r="AE191" s="25">
        <v>17194.401000000002</v>
      </c>
      <c r="AF191" s="25">
        <v>17194.401000000002</v>
      </c>
      <c r="AG191" s="25">
        <v>17194.401000000002</v>
      </c>
      <c r="AH191" s="25">
        <v>17194.401000000002</v>
      </c>
      <c r="AI191" s="25">
        <v>17194.401000000002</v>
      </c>
      <c r="AJ191" s="25">
        <v>11176.361000000001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</row>
    <row r="192" spans="1:45" ht="16.5" hidden="1" x14ac:dyDescent="0.15">
      <c r="A192" s="9">
        <v>190</v>
      </c>
      <c r="B192" s="16" t="s">
        <v>42</v>
      </c>
      <c r="C192" s="15" t="s">
        <v>598</v>
      </c>
      <c r="D192" s="15" t="s">
        <v>599</v>
      </c>
      <c r="E192" s="9" t="s">
        <v>600</v>
      </c>
      <c r="F192" s="9" t="s">
        <v>37</v>
      </c>
      <c r="G192" s="9" t="s">
        <v>87</v>
      </c>
      <c r="H192" s="9" t="s">
        <v>46</v>
      </c>
      <c r="I192" s="9" t="s">
        <v>40</v>
      </c>
      <c r="J192" s="9" t="s">
        <v>47</v>
      </c>
      <c r="K192" s="9">
        <v>110.79</v>
      </c>
      <c r="L192" s="20">
        <v>42917</v>
      </c>
      <c r="M192" s="20">
        <v>43639</v>
      </c>
      <c r="N192" s="20">
        <v>43555</v>
      </c>
      <c r="O192" s="21"/>
      <c r="P192" s="20">
        <v>43282</v>
      </c>
      <c r="Q192" s="20">
        <v>43639</v>
      </c>
      <c r="R192" s="24">
        <v>189</v>
      </c>
      <c r="S192" s="25">
        <v>10469.655000000001</v>
      </c>
      <c r="T192" s="25">
        <v>10469.655000000001</v>
      </c>
      <c r="U192" s="25">
        <v>10469.655000000001</v>
      </c>
      <c r="V192" s="25"/>
      <c r="W192" s="25"/>
      <c r="X192" s="25"/>
      <c r="Y192" s="25"/>
      <c r="Z192" s="25"/>
      <c r="AA192" s="25"/>
      <c r="AB192" s="25"/>
      <c r="AC192" s="25"/>
      <c r="AD192" s="25"/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</row>
    <row r="193" spans="1:45" ht="16.5" x14ac:dyDescent="0.15">
      <c r="A193" s="9">
        <v>191</v>
      </c>
      <c r="B193" s="9" t="s">
        <v>34</v>
      </c>
      <c r="C193" s="15" t="s">
        <v>601</v>
      </c>
      <c r="D193" s="15" t="s">
        <v>602</v>
      </c>
      <c r="E193" s="9" t="s">
        <v>603</v>
      </c>
      <c r="F193" s="9" t="s">
        <v>37</v>
      </c>
      <c r="G193" s="9" t="s">
        <v>87</v>
      </c>
      <c r="H193" s="9" t="s">
        <v>46</v>
      </c>
      <c r="I193" s="22" t="s">
        <v>102</v>
      </c>
      <c r="J193" s="9" t="s">
        <v>64</v>
      </c>
      <c r="K193" s="9">
        <v>513.91999999999996</v>
      </c>
      <c r="L193" s="20">
        <v>42637</v>
      </c>
      <c r="M193" s="20">
        <v>44309</v>
      </c>
      <c r="N193" s="20">
        <v>44309</v>
      </c>
      <c r="O193" s="21"/>
      <c r="P193" s="20">
        <v>43367</v>
      </c>
      <c r="Q193" s="20">
        <v>43731</v>
      </c>
      <c r="R193" s="24">
        <v>110.25</v>
      </c>
      <c r="S193" s="25">
        <v>56659.68</v>
      </c>
      <c r="T193" s="25">
        <v>56659.68</v>
      </c>
      <c r="U193" s="25">
        <v>56659.68</v>
      </c>
      <c r="V193" s="25">
        <v>56659.68</v>
      </c>
      <c r="W193" s="25">
        <v>56659.68</v>
      </c>
      <c r="X193" s="25">
        <v>56659.68</v>
      </c>
      <c r="Y193" s="25">
        <v>56659.68</v>
      </c>
      <c r="Z193" s="25">
        <v>56659.68</v>
      </c>
      <c r="AA193" s="25">
        <v>57320.41</v>
      </c>
      <c r="AB193" s="25">
        <v>59491.38</v>
      </c>
      <c r="AC193" s="25">
        <v>59491.38</v>
      </c>
      <c r="AD193" s="25">
        <v>59491.38</v>
      </c>
      <c r="AE193" s="25">
        <v>56659.68</v>
      </c>
      <c r="AF193" s="25">
        <v>56659.68</v>
      </c>
      <c r="AG193" s="25">
        <v>56659.68</v>
      </c>
      <c r="AH193" s="25">
        <v>47216.4</v>
      </c>
      <c r="AI193" s="25">
        <v>47216.4</v>
      </c>
      <c r="AJ193" s="25">
        <v>47216.4</v>
      </c>
      <c r="AK193" s="25">
        <v>37773.120000000003</v>
      </c>
      <c r="AL193" s="25">
        <v>47216.4</v>
      </c>
      <c r="AM193" s="25">
        <v>57320.41</v>
      </c>
      <c r="AN193" s="25">
        <v>59491.38</v>
      </c>
      <c r="AO193" s="25">
        <v>59491.38</v>
      </c>
      <c r="AP193" s="25">
        <v>59491.38</v>
      </c>
      <c r="AR193">
        <f>AH193*12</f>
        <v>566596.80000000005</v>
      </c>
      <c r="AS193" s="47">
        <f>AR193/365/K193</f>
        <v>3.0205479452054802</v>
      </c>
    </row>
    <row r="194" spans="1:45" ht="16.5" hidden="1" x14ac:dyDescent="0.15">
      <c r="A194" s="9">
        <v>192</v>
      </c>
      <c r="B194" s="9" t="s">
        <v>34</v>
      </c>
      <c r="C194" s="15" t="s">
        <v>604</v>
      </c>
      <c r="D194" s="15" t="s">
        <v>605</v>
      </c>
      <c r="E194" s="9" t="s">
        <v>606</v>
      </c>
      <c r="F194" s="9" t="s">
        <v>537</v>
      </c>
      <c r="G194" s="9" t="s">
        <v>87</v>
      </c>
      <c r="H194" s="9" t="s">
        <v>122</v>
      </c>
      <c r="I194" s="9" t="s">
        <v>40</v>
      </c>
      <c r="J194" s="9" t="s">
        <v>47</v>
      </c>
      <c r="K194" s="9">
        <v>1452.9</v>
      </c>
      <c r="L194" s="20">
        <v>42907</v>
      </c>
      <c r="M194" s="20">
        <v>45558</v>
      </c>
      <c r="N194" s="20">
        <v>45558</v>
      </c>
      <c r="O194" s="21"/>
      <c r="P194" s="20">
        <v>43272</v>
      </c>
      <c r="Q194" s="20">
        <v>43636</v>
      </c>
      <c r="R194" s="24">
        <v>33.17</v>
      </c>
      <c r="S194" s="25">
        <v>48192.692999999999</v>
      </c>
      <c r="T194" s="25">
        <v>48192.692999999999</v>
      </c>
      <c r="U194" s="25">
        <v>48192.692999999999</v>
      </c>
      <c r="V194" s="25">
        <v>48192.692999999999</v>
      </c>
      <c r="W194" s="25">
        <v>48192.692999999999</v>
      </c>
      <c r="X194" s="25">
        <v>49317.189169999998</v>
      </c>
      <c r="Y194" s="25">
        <v>51566.18</v>
      </c>
      <c r="Z194" s="25">
        <v>51566.18</v>
      </c>
      <c r="AA194" s="25">
        <v>51566.18</v>
      </c>
      <c r="AB194" s="25">
        <v>51566.18</v>
      </c>
      <c r="AC194" s="25">
        <v>51566.18</v>
      </c>
      <c r="AD194" s="25">
        <v>51566.18</v>
      </c>
      <c r="AE194" s="25">
        <v>32128.462</v>
      </c>
      <c r="AF194" s="25">
        <v>32128.462</v>
      </c>
      <c r="AG194" s="25">
        <v>32128.462</v>
      </c>
      <c r="AH194" s="25">
        <v>40160.577499999999</v>
      </c>
      <c r="AI194" s="25">
        <v>48192.692999999999</v>
      </c>
      <c r="AJ194" s="25">
        <v>49317.189169999998</v>
      </c>
      <c r="AK194" s="25">
        <v>43534.0645</v>
      </c>
      <c r="AL194" s="25">
        <v>51566.18</v>
      </c>
      <c r="AM194" s="25">
        <v>51566.18</v>
      </c>
      <c r="AN194" s="25">
        <v>51566.18</v>
      </c>
      <c r="AO194" s="25">
        <v>51566.18</v>
      </c>
      <c r="AP194" s="25">
        <v>51566.18</v>
      </c>
    </row>
    <row r="195" spans="1:45" ht="16.5" hidden="1" x14ac:dyDescent="0.15">
      <c r="A195" s="9">
        <v>193</v>
      </c>
      <c r="B195" s="9" t="s">
        <v>34</v>
      </c>
      <c r="C195" s="15" t="s">
        <v>607</v>
      </c>
      <c r="D195" s="15" t="s">
        <v>608</v>
      </c>
      <c r="E195" s="9" t="s">
        <v>609</v>
      </c>
      <c r="F195" s="9" t="s">
        <v>37</v>
      </c>
      <c r="G195" s="9" t="s">
        <v>87</v>
      </c>
      <c r="H195" s="9" t="s">
        <v>46</v>
      </c>
      <c r="I195" s="9" t="s">
        <v>40</v>
      </c>
      <c r="J195" s="9" t="s">
        <v>47</v>
      </c>
      <c r="K195" s="9">
        <v>92.35</v>
      </c>
      <c r="L195" s="20">
        <v>43102</v>
      </c>
      <c r="M195" s="20">
        <v>44135</v>
      </c>
      <c r="N195" s="20">
        <v>44135</v>
      </c>
      <c r="O195" s="21">
        <f>R195*K195*12</f>
        <v>244358.09999999998</v>
      </c>
      <c r="P195" s="20">
        <v>43467</v>
      </c>
      <c r="Q195" s="20">
        <v>43831</v>
      </c>
      <c r="R195" s="24">
        <v>220.5</v>
      </c>
      <c r="S195" s="25">
        <v>20363.18</v>
      </c>
      <c r="T195" s="25">
        <v>20363.18</v>
      </c>
      <c r="U195" s="25">
        <v>20363.18</v>
      </c>
      <c r="V195" s="25">
        <v>20363.18</v>
      </c>
      <c r="W195" s="25">
        <v>20363.18</v>
      </c>
      <c r="X195" s="25">
        <v>20363.18</v>
      </c>
      <c r="Y195" s="25">
        <v>20363.18</v>
      </c>
      <c r="Z195" s="25">
        <v>20363.18</v>
      </c>
      <c r="AA195" s="25">
        <v>20363.18</v>
      </c>
      <c r="AB195" s="25">
        <v>20363.18</v>
      </c>
      <c r="AC195" s="25">
        <v>20363.18</v>
      </c>
      <c r="AD195" s="25">
        <v>20363.18</v>
      </c>
      <c r="AE195" s="25">
        <v>20363.18</v>
      </c>
      <c r="AF195" s="25">
        <v>20363.18</v>
      </c>
      <c r="AG195" s="25">
        <v>20363.18</v>
      </c>
      <c r="AH195" s="25">
        <v>20363.18</v>
      </c>
      <c r="AI195" s="25">
        <v>20363.18</v>
      </c>
      <c r="AJ195" s="25">
        <v>20363.18</v>
      </c>
      <c r="AK195" s="25">
        <v>20363.18</v>
      </c>
      <c r="AL195" s="25">
        <v>20363.18</v>
      </c>
      <c r="AM195" s="25">
        <v>20363.18</v>
      </c>
      <c r="AN195" s="25">
        <v>20363.18</v>
      </c>
      <c r="AO195" s="25">
        <v>20363.18</v>
      </c>
      <c r="AP195" s="25">
        <v>20363.18</v>
      </c>
    </row>
    <row r="196" spans="1:45" ht="16.5" hidden="1" x14ac:dyDescent="0.15">
      <c r="A196" s="9">
        <v>194</v>
      </c>
      <c r="B196" s="9" t="s">
        <v>34</v>
      </c>
      <c r="C196" s="15" t="s">
        <v>610</v>
      </c>
      <c r="D196" s="15" t="s">
        <v>611</v>
      </c>
      <c r="E196" s="9" t="s">
        <v>612</v>
      </c>
      <c r="F196" s="9" t="s">
        <v>37</v>
      </c>
      <c r="G196" s="9" t="s">
        <v>87</v>
      </c>
      <c r="H196" s="9" t="s">
        <v>122</v>
      </c>
      <c r="I196" s="9" t="s">
        <v>40</v>
      </c>
      <c r="J196" s="9" t="s">
        <v>47</v>
      </c>
      <c r="K196" s="9">
        <v>89.49</v>
      </c>
      <c r="L196" s="20">
        <v>43191</v>
      </c>
      <c r="M196" s="20">
        <v>44165</v>
      </c>
      <c r="N196" s="20">
        <v>44165</v>
      </c>
      <c r="O196" s="21">
        <f>R196*K196*9</f>
        <v>143765.685</v>
      </c>
      <c r="P196" s="20">
        <v>43556</v>
      </c>
      <c r="Q196" s="20">
        <v>43921</v>
      </c>
      <c r="R196" s="24">
        <v>178.5</v>
      </c>
      <c r="S196" s="25">
        <v>15213.3</v>
      </c>
      <c r="T196" s="25">
        <v>15213.3</v>
      </c>
      <c r="U196" s="25">
        <v>15213.3</v>
      </c>
      <c r="V196" s="25">
        <v>15973.965</v>
      </c>
      <c r="W196" s="25">
        <v>15973.965</v>
      </c>
      <c r="X196" s="25">
        <v>15973.965</v>
      </c>
      <c r="Y196" s="25">
        <v>15973.965</v>
      </c>
      <c r="Z196" s="25">
        <v>15973.965</v>
      </c>
      <c r="AA196" s="25">
        <v>15973.965</v>
      </c>
      <c r="AB196" s="25">
        <v>15973.965</v>
      </c>
      <c r="AC196" s="25">
        <v>15973.965</v>
      </c>
      <c r="AD196" s="25">
        <v>15973.965</v>
      </c>
      <c r="AE196" s="25">
        <v>7606.65</v>
      </c>
      <c r="AF196" s="25">
        <v>7606.65</v>
      </c>
      <c r="AG196" s="25">
        <v>7606.65</v>
      </c>
      <c r="AH196" s="25">
        <v>10902.865</v>
      </c>
      <c r="AI196" s="25">
        <v>10902.865</v>
      </c>
      <c r="AJ196" s="25">
        <v>10902.865</v>
      </c>
      <c r="AK196" s="25">
        <v>10649.31</v>
      </c>
      <c r="AL196" s="25">
        <v>10649.31</v>
      </c>
      <c r="AM196" s="25">
        <v>10649.31</v>
      </c>
      <c r="AN196" s="25">
        <v>15973.965</v>
      </c>
      <c r="AO196" s="25">
        <v>15973.965</v>
      </c>
      <c r="AP196" s="25">
        <v>15973.965</v>
      </c>
    </row>
    <row r="197" spans="1:45" ht="16.5" hidden="1" x14ac:dyDescent="0.15">
      <c r="A197" s="9">
        <v>195</v>
      </c>
      <c r="B197" s="9" t="s">
        <v>34</v>
      </c>
      <c r="C197" s="15" t="s">
        <v>613</v>
      </c>
      <c r="D197" s="15" t="s">
        <v>614</v>
      </c>
      <c r="E197" s="9" t="s">
        <v>615</v>
      </c>
      <c r="F197" s="9" t="s">
        <v>37</v>
      </c>
      <c r="G197" s="9" t="s">
        <v>87</v>
      </c>
      <c r="H197" s="9" t="s">
        <v>122</v>
      </c>
      <c r="I197" s="9" t="s">
        <v>102</v>
      </c>
      <c r="J197" s="9" t="s">
        <v>41</v>
      </c>
      <c r="K197" s="9">
        <v>382.64</v>
      </c>
      <c r="L197" s="20">
        <v>43221</v>
      </c>
      <c r="M197" s="20">
        <v>46142</v>
      </c>
      <c r="N197" s="20">
        <v>46142</v>
      </c>
      <c r="O197" s="21">
        <f>R197*K197*8</f>
        <v>229584</v>
      </c>
      <c r="P197" s="20">
        <v>43586</v>
      </c>
      <c r="Q197" s="20">
        <v>43951</v>
      </c>
      <c r="R197" s="24">
        <v>75</v>
      </c>
      <c r="S197" s="25">
        <v>28698</v>
      </c>
      <c r="T197" s="25">
        <v>28698</v>
      </c>
      <c r="U197" s="25">
        <v>28698</v>
      </c>
      <c r="V197" s="25">
        <v>28698</v>
      </c>
      <c r="W197" s="25">
        <v>28698</v>
      </c>
      <c r="X197" s="25">
        <v>28698</v>
      </c>
      <c r="Y197" s="25">
        <v>28698</v>
      </c>
      <c r="Z197" s="25">
        <v>28698</v>
      </c>
      <c r="AA197" s="25">
        <v>28698</v>
      </c>
      <c r="AB197" s="25">
        <v>28698</v>
      </c>
      <c r="AC197" s="25">
        <v>28698</v>
      </c>
      <c r="AD197" s="25">
        <v>28698</v>
      </c>
      <c r="AE197" s="25">
        <v>19132</v>
      </c>
      <c r="AF197" s="25">
        <v>19132</v>
      </c>
      <c r="AG197" s="25">
        <v>19132</v>
      </c>
      <c r="AH197" s="25">
        <v>19132</v>
      </c>
      <c r="AI197" s="25">
        <v>19132</v>
      </c>
      <c r="AJ197" s="25">
        <v>19132</v>
      </c>
      <c r="AK197" s="25">
        <v>19132</v>
      </c>
      <c r="AL197" s="25">
        <v>19132</v>
      </c>
      <c r="AM197" s="25">
        <v>19132</v>
      </c>
      <c r="AN197" s="25">
        <v>19132</v>
      </c>
      <c r="AO197" s="25">
        <v>19132</v>
      </c>
      <c r="AP197" s="25">
        <v>19132</v>
      </c>
    </row>
    <row r="198" spans="1:45" ht="16.5" hidden="1" x14ac:dyDescent="0.15">
      <c r="A198" s="9">
        <v>196</v>
      </c>
      <c r="B198" s="9" t="s">
        <v>34</v>
      </c>
      <c r="C198" s="15" t="s">
        <v>616</v>
      </c>
      <c r="D198" s="15" t="s">
        <v>617</v>
      </c>
      <c r="E198" s="9" t="s">
        <v>618</v>
      </c>
      <c r="F198" s="9" t="s">
        <v>37</v>
      </c>
      <c r="G198" s="9" t="s">
        <v>87</v>
      </c>
      <c r="H198" s="9" t="s">
        <v>46</v>
      </c>
      <c r="I198" s="9" t="s">
        <v>102</v>
      </c>
      <c r="J198" s="9" t="s">
        <v>41</v>
      </c>
      <c r="K198" s="9">
        <v>90</v>
      </c>
      <c r="L198" s="20">
        <v>43221</v>
      </c>
      <c r="M198" s="20">
        <v>46142</v>
      </c>
      <c r="N198" s="20">
        <v>46142</v>
      </c>
      <c r="O198" s="21">
        <f>R198*K198*8</f>
        <v>54000</v>
      </c>
      <c r="P198" s="20">
        <v>43586</v>
      </c>
      <c r="Q198" s="20">
        <v>43951</v>
      </c>
      <c r="R198" s="24">
        <v>75</v>
      </c>
      <c r="S198" s="25">
        <v>6750</v>
      </c>
      <c r="T198" s="25">
        <v>6750</v>
      </c>
      <c r="U198" s="25">
        <v>6750</v>
      </c>
      <c r="V198" s="25">
        <v>6750</v>
      </c>
      <c r="W198" s="25">
        <v>6750</v>
      </c>
      <c r="X198" s="25">
        <v>6750</v>
      </c>
      <c r="Y198" s="25">
        <v>6750</v>
      </c>
      <c r="Z198" s="25">
        <v>6750</v>
      </c>
      <c r="AA198" s="25">
        <v>6750</v>
      </c>
      <c r="AB198" s="25">
        <v>6750</v>
      </c>
      <c r="AC198" s="25">
        <v>6750</v>
      </c>
      <c r="AD198" s="25">
        <v>6750</v>
      </c>
      <c r="AE198" s="25">
        <v>4500</v>
      </c>
      <c r="AF198" s="25">
        <v>4500</v>
      </c>
      <c r="AG198" s="25">
        <v>4500</v>
      </c>
      <c r="AH198" s="25">
        <v>4500</v>
      </c>
      <c r="AI198" s="25">
        <v>4500</v>
      </c>
      <c r="AJ198" s="25">
        <v>4500</v>
      </c>
      <c r="AK198" s="25">
        <v>4500</v>
      </c>
      <c r="AL198" s="25">
        <v>4500</v>
      </c>
      <c r="AM198" s="25">
        <v>4500</v>
      </c>
      <c r="AN198" s="25">
        <v>4500</v>
      </c>
      <c r="AO198" s="25">
        <v>4500</v>
      </c>
      <c r="AP198" s="25">
        <v>4500</v>
      </c>
    </row>
    <row r="199" spans="1:45" ht="16.5" x14ac:dyDescent="0.15">
      <c r="A199" s="9">
        <v>197</v>
      </c>
      <c r="B199" s="9" t="s">
        <v>34</v>
      </c>
      <c r="C199" s="15" t="s">
        <v>619</v>
      </c>
      <c r="D199" s="15" t="s">
        <v>620</v>
      </c>
      <c r="E199" s="9">
        <v>3017</v>
      </c>
      <c r="F199" s="9" t="s">
        <v>37</v>
      </c>
      <c r="G199" s="9" t="s">
        <v>87</v>
      </c>
      <c r="H199" s="9" t="s">
        <v>46</v>
      </c>
      <c r="I199" s="9" t="s">
        <v>40</v>
      </c>
      <c r="J199" s="9" t="s">
        <v>64</v>
      </c>
      <c r="K199" s="9">
        <v>321.83999999999997</v>
      </c>
      <c r="L199" s="20">
        <v>43525</v>
      </c>
      <c r="M199" s="20">
        <v>45351</v>
      </c>
      <c r="N199" s="20">
        <v>45351</v>
      </c>
      <c r="O199" s="20"/>
      <c r="P199" s="20">
        <v>43525</v>
      </c>
      <c r="Q199" s="20">
        <v>43889</v>
      </c>
      <c r="R199" s="24">
        <v>155</v>
      </c>
      <c r="S199" s="25"/>
      <c r="T199" s="25"/>
      <c r="U199" s="25">
        <v>49885.2</v>
      </c>
      <c r="V199" s="25">
        <v>49885.2</v>
      </c>
      <c r="W199" s="25">
        <v>49885.2</v>
      </c>
      <c r="X199" s="25">
        <v>49885.2</v>
      </c>
      <c r="Y199" s="25">
        <v>49885.2</v>
      </c>
      <c r="Z199" s="25">
        <v>49885.2</v>
      </c>
      <c r="AA199" s="25">
        <v>49885.2</v>
      </c>
      <c r="AB199" s="25">
        <v>49885.2</v>
      </c>
      <c r="AC199" s="25">
        <v>49885.2</v>
      </c>
      <c r="AD199" s="25">
        <v>49885.2</v>
      </c>
      <c r="AE199" s="25">
        <v>0</v>
      </c>
      <c r="AF199" s="25">
        <v>0</v>
      </c>
      <c r="AG199" s="25">
        <v>33256.800000000003</v>
      </c>
      <c r="AH199" s="25">
        <v>33256.800000000003</v>
      </c>
      <c r="AI199" s="25">
        <v>33256.800000000003</v>
      </c>
      <c r="AJ199" s="25">
        <v>49885.2</v>
      </c>
      <c r="AK199" s="25">
        <v>49885.2</v>
      </c>
      <c r="AL199" s="25">
        <v>49885.2</v>
      </c>
      <c r="AM199" s="25">
        <v>49885.2</v>
      </c>
      <c r="AN199" s="25">
        <v>49885.2</v>
      </c>
      <c r="AO199" s="25">
        <v>49885.2</v>
      </c>
      <c r="AP199" s="25">
        <v>49885.2</v>
      </c>
      <c r="AR199">
        <f>AH199*12</f>
        <v>399081.60000000003</v>
      </c>
      <c r="AS199" s="47">
        <f>AR199/365/K199</f>
        <v>3.3972602739726034</v>
      </c>
    </row>
    <row r="200" spans="1:45" ht="16.5" hidden="1" x14ac:dyDescent="0.15">
      <c r="A200" s="10">
        <v>198</v>
      </c>
      <c r="B200" s="10" t="s">
        <v>34</v>
      </c>
      <c r="C200" s="28" t="s">
        <v>621</v>
      </c>
      <c r="D200" s="28" t="s">
        <v>622</v>
      </c>
      <c r="E200" s="10" t="s">
        <v>623</v>
      </c>
      <c r="F200" s="10" t="s">
        <v>175</v>
      </c>
      <c r="G200" s="10" t="s">
        <v>115</v>
      </c>
      <c r="H200" s="10" t="s">
        <v>58</v>
      </c>
      <c r="I200" s="10" t="s">
        <v>102</v>
      </c>
      <c r="J200" s="10" t="s">
        <v>53</v>
      </c>
      <c r="K200" s="10">
        <v>2764.58</v>
      </c>
      <c r="L200" s="29">
        <v>43221</v>
      </c>
      <c r="M200" s="29">
        <v>43585</v>
      </c>
      <c r="N200" s="29">
        <v>43585</v>
      </c>
      <c r="O200" s="21">
        <f>R200*K200*8</f>
        <v>0</v>
      </c>
      <c r="P200" s="29">
        <v>43221</v>
      </c>
      <c r="Q200" s="29">
        <v>43585</v>
      </c>
      <c r="R200" s="30"/>
      <c r="S200" s="31">
        <v>21363.74</v>
      </c>
      <c r="T200" s="31">
        <v>2930.99</v>
      </c>
      <c r="U200" s="31">
        <v>11677.36</v>
      </c>
      <c r="V200" s="31">
        <v>4510.82</v>
      </c>
      <c r="W200" s="31">
        <v>18441.95</v>
      </c>
      <c r="X200" s="31"/>
      <c r="Y200" s="31"/>
      <c r="Z200" s="31"/>
      <c r="AA200" s="31"/>
      <c r="AB200" s="31"/>
      <c r="AC200" s="31"/>
      <c r="AD200" s="31"/>
      <c r="AE200" s="31">
        <v>21363.74</v>
      </c>
      <c r="AF200" s="31">
        <v>2930.99</v>
      </c>
      <c r="AG200" s="31">
        <v>11677.36</v>
      </c>
      <c r="AH200" s="31">
        <v>4510.82</v>
      </c>
      <c r="AI200" s="31">
        <v>18441.95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</row>
    <row r="201" spans="1:45" ht="16.5" x14ac:dyDescent="0.15">
      <c r="A201" s="9">
        <v>199</v>
      </c>
      <c r="B201" s="9" t="s">
        <v>34</v>
      </c>
      <c r="C201" s="15" t="s">
        <v>624</v>
      </c>
      <c r="D201" s="15" t="s">
        <v>625</v>
      </c>
      <c r="E201" s="9" t="s">
        <v>626</v>
      </c>
      <c r="F201" s="9" t="s">
        <v>37</v>
      </c>
      <c r="G201" s="9" t="s">
        <v>87</v>
      </c>
      <c r="H201" s="16" t="s">
        <v>132</v>
      </c>
      <c r="I201" s="9" t="s">
        <v>40</v>
      </c>
      <c r="J201" s="9" t="s">
        <v>64</v>
      </c>
      <c r="K201" s="9">
        <v>182.46</v>
      </c>
      <c r="L201" s="20">
        <v>43556</v>
      </c>
      <c r="M201" s="20">
        <v>44651</v>
      </c>
      <c r="N201" s="20">
        <v>44651</v>
      </c>
      <c r="O201" s="20"/>
      <c r="P201" s="20">
        <v>43556</v>
      </c>
      <c r="Q201" s="20">
        <v>43921</v>
      </c>
      <c r="R201" s="24">
        <v>147</v>
      </c>
      <c r="S201" s="25"/>
      <c r="T201" s="25"/>
      <c r="U201" s="25"/>
      <c r="V201" s="25">
        <v>26821.62</v>
      </c>
      <c r="W201" s="25">
        <v>26821.62</v>
      </c>
      <c r="X201" s="25">
        <v>26821.62</v>
      </c>
      <c r="Y201" s="25">
        <v>26821.62</v>
      </c>
      <c r="Z201" s="25">
        <v>26821.62</v>
      </c>
      <c r="AA201" s="25">
        <v>26821.62</v>
      </c>
      <c r="AB201" s="25">
        <v>26821.62</v>
      </c>
      <c r="AC201" s="25">
        <v>26821.62</v>
      </c>
      <c r="AD201" s="25">
        <v>26821.62</v>
      </c>
      <c r="AE201" s="25">
        <v>0</v>
      </c>
      <c r="AF201" s="25">
        <v>0</v>
      </c>
      <c r="AG201" s="25">
        <v>0</v>
      </c>
      <c r="AH201" s="25">
        <v>0</v>
      </c>
      <c r="AI201" s="25">
        <v>26821.62</v>
      </c>
      <c r="AJ201" s="25">
        <v>26821.62</v>
      </c>
      <c r="AK201" s="25">
        <v>26821.62</v>
      </c>
      <c r="AL201" s="25">
        <v>26821.62</v>
      </c>
      <c r="AM201" s="25">
        <v>26821.62</v>
      </c>
      <c r="AN201" s="25">
        <v>26821.62</v>
      </c>
      <c r="AO201" s="25">
        <v>26821.62</v>
      </c>
      <c r="AP201" s="25">
        <v>26821.62</v>
      </c>
      <c r="AR201">
        <f>AI201*12</f>
        <v>321859.44</v>
      </c>
      <c r="AS201" s="47">
        <f>AR201/365/K201</f>
        <v>4.8328767123287673</v>
      </c>
    </row>
    <row r="202" spans="1:45" ht="16.5" hidden="1" x14ac:dyDescent="0.15">
      <c r="A202" s="9">
        <v>200</v>
      </c>
      <c r="B202" s="9" t="s">
        <v>34</v>
      </c>
      <c r="C202" s="15" t="s">
        <v>627</v>
      </c>
      <c r="D202" s="15" t="s">
        <v>628</v>
      </c>
      <c r="E202" s="9" t="s">
        <v>629</v>
      </c>
      <c r="F202" s="9" t="s">
        <v>37</v>
      </c>
      <c r="G202" s="9" t="s">
        <v>87</v>
      </c>
      <c r="H202" s="9" t="s">
        <v>39</v>
      </c>
      <c r="I202" s="9" t="s">
        <v>40</v>
      </c>
      <c r="J202" s="9" t="s">
        <v>47</v>
      </c>
      <c r="K202" s="9">
        <v>62.74</v>
      </c>
      <c r="L202" s="20">
        <v>43480</v>
      </c>
      <c r="M202" s="20">
        <v>44575</v>
      </c>
      <c r="N202" s="20">
        <v>44575</v>
      </c>
      <c r="O202" s="20"/>
      <c r="P202" s="20">
        <v>43480</v>
      </c>
      <c r="Q202" s="20">
        <v>43844</v>
      </c>
      <c r="R202" s="24">
        <v>286.23</v>
      </c>
      <c r="S202" s="25">
        <v>8979.0350999999991</v>
      </c>
      <c r="T202" s="25">
        <v>17958.07</v>
      </c>
      <c r="U202" s="25">
        <v>17958.07</v>
      </c>
      <c r="V202" s="25">
        <v>17958.07</v>
      </c>
      <c r="W202" s="25">
        <v>17958.07</v>
      </c>
      <c r="X202" s="25">
        <v>17958.07</v>
      </c>
      <c r="Y202" s="25">
        <v>17958.07</v>
      </c>
      <c r="Z202" s="25">
        <v>17958.07</v>
      </c>
      <c r="AA202" s="25">
        <v>17958.07</v>
      </c>
      <c r="AB202" s="25">
        <v>17958.07</v>
      </c>
      <c r="AC202" s="25">
        <v>17958.07</v>
      </c>
      <c r="AD202" s="25">
        <v>17958.07</v>
      </c>
      <c r="AE202" s="25">
        <v>0</v>
      </c>
      <c r="AF202" s="25">
        <v>17958.07</v>
      </c>
      <c r="AG202" s="25">
        <v>17958.07</v>
      </c>
      <c r="AH202" s="25">
        <v>17958.07</v>
      </c>
      <c r="AI202" s="25">
        <v>17958.07</v>
      </c>
      <c r="AJ202" s="25">
        <v>17958.07</v>
      </c>
      <c r="AK202" s="25">
        <v>17958.07</v>
      </c>
      <c r="AL202" s="25">
        <v>17958.07</v>
      </c>
      <c r="AM202" s="25">
        <v>17958.07</v>
      </c>
      <c r="AN202" s="25">
        <v>17958.07</v>
      </c>
      <c r="AO202" s="25">
        <v>17958.07</v>
      </c>
      <c r="AP202" s="25">
        <v>17958.07</v>
      </c>
    </row>
    <row r="203" spans="1:45" ht="16.5" hidden="1" x14ac:dyDescent="0.15">
      <c r="A203" s="9">
        <v>201</v>
      </c>
      <c r="B203" s="9" t="s">
        <v>34</v>
      </c>
      <c r="C203" s="15" t="s">
        <v>630</v>
      </c>
      <c r="D203" s="15" t="s">
        <v>631</v>
      </c>
      <c r="E203" s="9" t="s">
        <v>632</v>
      </c>
      <c r="F203" s="9" t="s">
        <v>37</v>
      </c>
      <c r="G203" s="9" t="s">
        <v>87</v>
      </c>
      <c r="H203" s="9" t="s">
        <v>122</v>
      </c>
      <c r="I203" s="9" t="s">
        <v>102</v>
      </c>
      <c r="J203" s="9" t="s">
        <v>47</v>
      </c>
      <c r="K203" s="9">
        <v>213.13</v>
      </c>
      <c r="L203" s="20">
        <v>42795</v>
      </c>
      <c r="M203" s="20">
        <v>43799</v>
      </c>
      <c r="N203" s="20">
        <v>43646</v>
      </c>
      <c r="O203" s="21"/>
      <c r="P203" s="20">
        <v>43525</v>
      </c>
      <c r="Q203" s="20">
        <v>43799</v>
      </c>
      <c r="R203" s="24">
        <v>131.66</v>
      </c>
      <c r="S203" s="25">
        <v>26224.949345794401</v>
      </c>
      <c r="T203" s="25">
        <v>26224.949345794401</v>
      </c>
      <c r="U203" s="25">
        <v>28060.695800000001</v>
      </c>
      <c r="V203" s="25">
        <v>28060.695800000001</v>
      </c>
      <c r="W203" s="25">
        <v>28060.695800000001</v>
      </c>
      <c r="X203" s="25">
        <v>28060.695800000001</v>
      </c>
      <c r="Y203" s="25"/>
      <c r="Z203" s="25"/>
      <c r="AA203" s="25"/>
      <c r="AB203" s="25"/>
      <c r="AC203" s="26"/>
      <c r="AD203" s="25"/>
      <c r="AE203" s="25">
        <v>16871.3840791277</v>
      </c>
      <c r="AF203" s="25">
        <v>18094.7502791277</v>
      </c>
      <c r="AG203" s="25">
        <v>19360.695800000001</v>
      </c>
      <c r="AH203" s="25">
        <v>19318.813633333299</v>
      </c>
      <c r="AI203" s="25">
        <v>19318.813633333299</v>
      </c>
      <c r="AJ203" s="25">
        <v>19318.813633333299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</row>
    <row r="204" spans="1:45" ht="16.5" hidden="1" x14ac:dyDescent="0.15">
      <c r="A204" s="9">
        <v>202</v>
      </c>
      <c r="B204" s="16" t="s">
        <v>42</v>
      </c>
      <c r="C204" s="15" t="s">
        <v>633</v>
      </c>
      <c r="D204" s="17" t="s">
        <v>634</v>
      </c>
      <c r="E204" s="9" t="s">
        <v>635</v>
      </c>
      <c r="F204" s="9" t="s">
        <v>37</v>
      </c>
      <c r="G204" s="9" t="s">
        <v>87</v>
      </c>
      <c r="H204" s="9" t="s">
        <v>46</v>
      </c>
      <c r="I204" s="22" t="s">
        <v>102</v>
      </c>
      <c r="J204" s="9" t="s">
        <v>47</v>
      </c>
      <c r="K204" s="9">
        <v>105</v>
      </c>
      <c r="L204" s="20">
        <v>43466</v>
      </c>
      <c r="M204" s="20">
        <v>44561</v>
      </c>
      <c r="N204" s="20">
        <v>43555</v>
      </c>
      <c r="O204" s="20"/>
      <c r="P204" s="20">
        <v>43466</v>
      </c>
      <c r="Q204" s="20">
        <v>43830</v>
      </c>
      <c r="R204" s="24">
        <v>200</v>
      </c>
      <c r="S204" s="25">
        <v>21000</v>
      </c>
      <c r="T204" s="25">
        <v>21000</v>
      </c>
      <c r="U204" s="25">
        <v>21000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>
        <v>21000</v>
      </c>
      <c r="AF204" s="25">
        <v>21000</v>
      </c>
      <c r="AG204" s="25">
        <v>21000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</row>
    <row r="205" spans="1:45" ht="16.5" hidden="1" x14ac:dyDescent="0.15">
      <c r="A205" s="9">
        <v>203</v>
      </c>
      <c r="B205" s="16" t="s">
        <v>42</v>
      </c>
      <c r="C205" s="15" t="s">
        <v>636</v>
      </c>
      <c r="D205" s="15" t="s">
        <v>637</v>
      </c>
      <c r="E205" s="9" t="s">
        <v>638</v>
      </c>
      <c r="F205" s="9" t="s">
        <v>37</v>
      </c>
      <c r="G205" s="9" t="s">
        <v>87</v>
      </c>
      <c r="H205" s="9" t="s">
        <v>122</v>
      </c>
      <c r="I205" s="9" t="s">
        <v>40</v>
      </c>
      <c r="J205" s="9" t="s">
        <v>41</v>
      </c>
      <c r="K205" s="9">
        <v>169.46</v>
      </c>
      <c r="L205" s="20">
        <v>42917</v>
      </c>
      <c r="M205" s="20">
        <v>43982</v>
      </c>
      <c r="N205" s="20">
        <v>43585</v>
      </c>
      <c r="O205" s="21"/>
      <c r="P205" s="20">
        <v>43282</v>
      </c>
      <c r="Q205" s="20">
        <v>43646</v>
      </c>
      <c r="R205" s="24">
        <v>136.5</v>
      </c>
      <c r="S205" s="25">
        <v>23131.29</v>
      </c>
      <c r="T205" s="25">
        <v>23131.29</v>
      </c>
      <c r="U205" s="25">
        <v>23131.29</v>
      </c>
      <c r="V205" s="25">
        <v>23131.29</v>
      </c>
      <c r="W205" s="25"/>
      <c r="X205" s="25"/>
      <c r="Y205" s="25"/>
      <c r="Z205" s="25"/>
      <c r="AA205" s="25"/>
      <c r="AB205" s="25"/>
      <c r="AC205" s="25"/>
      <c r="AD205" s="25"/>
      <c r="AE205" s="25">
        <v>23131.29</v>
      </c>
      <c r="AF205" s="25">
        <v>23131.29</v>
      </c>
      <c r="AG205" s="25">
        <v>23131.29</v>
      </c>
      <c r="AH205" s="25">
        <v>23131.29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</row>
    <row r="206" spans="1:45" ht="16.5" hidden="1" x14ac:dyDescent="0.15">
      <c r="A206" s="9">
        <v>204</v>
      </c>
      <c r="B206" s="9" t="s">
        <v>34</v>
      </c>
      <c r="C206" s="15" t="s">
        <v>639</v>
      </c>
      <c r="D206" s="15" t="s">
        <v>640</v>
      </c>
      <c r="E206" s="9" t="s">
        <v>641</v>
      </c>
      <c r="F206" s="9" t="s">
        <v>37</v>
      </c>
      <c r="G206" s="9" t="s">
        <v>87</v>
      </c>
      <c r="H206" s="9" t="s">
        <v>122</v>
      </c>
      <c r="I206" s="9" t="s">
        <v>40</v>
      </c>
      <c r="J206" s="9" t="s">
        <v>41</v>
      </c>
      <c r="K206" s="9">
        <v>355.61</v>
      </c>
      <c r="L206" s="20">
        <v>43160</v>
      </c>
      <c r="M206" s="20">
        <v>44773</v>
      </c>
      <c r="N206" s="20">
        <v>44773</v>
      </c>
      <c r="O206" s="21">
        <f>R206*K206*10</f>
        <v>373390.5</v>
      </c>
      <c r="P206" s="20">
        <v>43525</v>
      </c>
      <c r="Q206" s="20">
        <v>43890</v>
      </c>
      <c r="R206" s="24">
        <v>105</v>
      </c>
      <c r="S206" s="25">
        <v>35561</v>
      </c>
      <c r="T206" s="25">
        <v>35561</v>
      </c>
      <c r="U206" s="25">
        <v>37339.050000000003</v>
      </c>
      <c r="V206" s="25">
        <v>37339.050000000003</v>
      </c>
      <c r="W206" s="25">
        <v>37339.050000000003</v>
      </c>
      <c r="X206" s="25">
        <v>37339.050000000003</v>
      </c>
      <c r="Y206" s="25">
        <v>37339.050000000003</v>
      </c>
      <c r="Z206" s="25">
        <v>37339.050000000003</v>
      </c>
      <c r="AA206" s="25">
        <v>37339.050000000003</v>
      </c>
      <c r="AB206" s="25">
        <v>37339.050000000003</v>
      </c>
      <c r="AC206" s="25">
        <v>37339.050000000003</v>
      </c>
      <c r="AD206" s="25">
        <v>37339.050000000003</v>
      </c>
      <c r="AE206" s="25">
        <v>35561</v>
      </c>
      <c r="AF206" s="25">
        <v>35561</v>
      </c>
      <c r="AG206" s="25">
        <v>37339.050000000003</v>
      </c>
      <c r="AH206" s="25">
        <v>37339.050000000003</v>
      </c>
      <c r="AI206" s="25">
        <v>37339.050000000003</v>
      </c>
      <c r="AJ206" s="25">
        <v>37339.050000000003</v>
      </c>
      <c r="AK206" s="25">
        <v>37339.050000000003</v>
      </c>
      <c r="AL206" s="25">
        <v>37339.050000000003</v>
      </c>
      <c r="AM206" s="25">
        <v>37339.050000000003</v>
      </c>
      <c r="AN206" s="25">
        <v>37339.050000000003</v>
      </c>
      <c r="AO206" s="25">
        <v>37339.050000000003</v>
      </c>
      <c r="AP206" s="25">
        <v>37339.050000000003</v>
      </c>
    </row>
    <row r="207" spans="1:45" ht="16.5" hidden="1" x14ac:dyDescent="0.15">
      <c r="A207" s="9">
        <v>205</v>
      </c>
      <c r="B207" s="9" t="s">
        <v>34</v>
      </c>
      <c r="C207" s="15" t="s">
        <v>642</v>
      </c>
      <c r="D207" s="15" t="s">
        <v>643</v>
      </c>
      <c r="E207" s="9" t="s">
        <v>644</v>
      </c>
      <c r="F207" s="9" t="s">
        <v>37</v>
      </c>
      <c r="G207" s="9" t="s">
        <v>87</v>
      </c>
      <c r="H207" s="9" t="s">
        <v>58</v>
      </c>
      <c r="I207" s="9" t="s">
        <v>40</v>
      </c>
      <c r="J207" s="9" t="s">
        <v>41</v>
      </c>
      <c r="K207" s="9">
        <v>208.33</v>
      </c>
      <c r="L207" s="20">
        <v>43222</v>
      </c>
      <c r="M207" s="20">
        <v>44227</v>
      </c>
      <c r="N207" s="20">
        <v>44227</v>
      </c>
      <c r="O207" s="21">
        <f>R207*K207*8</f>
        <v>374994</v>
      </c>
      <c r="P207" s="20">
        <v>43222</v>
      </c>
      <c r="Q207" s="20">
        <v>43586</v>
      </c>
      <c r="R207" s="24">
        <v>225</v>
      </c>
      <c r="S207" s="25">
        <v>46874.25</v>
      </c>
      <c r="T207" s="25">
        <v>46874.25</v>
      </c>
      <c r="U207" s="25">
        <v>46874.25</v>
      </c>
      <c r="V207" s="25">
        <v>46874.25</v>
      </c>
      <c r="W207" s="25">
        <v>50155.45</v>
      </c>
      <c r="X207" s="25">
        <v>50155.45</v>
      </c>
      <c r="Y207" s="25">
        <v>50155.45</v>
      </c>
      <c r="Z207" s="25">
        <v>50155.45</v>
      </c>
      <c r="AA207" s="25">
        <v>50155.45</v>
      </c>
      <c r="AB207" s="25">
        <v>50155.45</v>
      </c>
      <c r="AC207" s="25">
        <v>50155.45</v>
      </c>
      <c r="AD207" s="25">
        <v>50155.45</v>
      </c>
      <c r="AE207" s="25">
        <v>46874.25</v>
      </c>
      <c r="AF207" s="25">
        <v>46874.25</v>
      </c>
      <c r="AG207" s="25">
        <v>46874.25</v>
      </c>
      <c r="AH207" s="25">
        <v>46874.25</v>
      </c>
      <c r="AI207" s="25">
        <v>50155.45</v>
      </c>
      <c r="AJ207" s="25">
        <v>50155.45</v>
      </c>
      <c r="AK207" s="25">
        <v>50155.45</v>
      </c>
      <c r="AL207" s="25">
        <v>50155.45</v>
      </c>
      <c r="AM207" s="25">
        <v>50155.45</v>
      </c>
      <c r="AN207" s="25">
        <v>50155.45</v>
      </c>
      <c r="AO207" s="25">
        <v>50155.45</v>
      </c>
      <c r="AP207" s="25">
        <v>50155.45</v>
      </c>
    </row>
    <row r="208" spans="1:45" ht="16.5" x14ac:dyDescent="0.15">
      <c r="A208" s="9">
        <v>206</v>
      </c>
      <c r="B208" s="9" t="s">
        <v>34</v>
      </c>
      <c r="C208" s="15" t="s">
        <v>645</v>
      </c>
      <c r="D208" s="15" t="s">
        <v>646</v>
      </c>
      <c r="E208" s="9" t="s">
        <v>647</v>
      </c>
      <c r="F208" s="9" t="s">
        <v>37</v>
      </c>
      <c r="G208" s="9" t="s">
        <v>87</v>
      </c>
      <c r="H208" s="9" t="s">
        <v>46</v>
      </c>
      <c r="I208" s="9" t="s">
        <v>102</v>
      </c>
      <c r="J208" s="9" t="s">
        <v>64</v>
      </c>
      <c r="K208" s="9">
        <v>363.9</v>
      </c>
      <c r="L208" s="20">
        <v>42637</v>
      </c>
      <c r="M208" s="20">
        <v>44309</v>
      </c>
      <c r="N208" s="20">
        <v>44309</v>
      </c>
      <c r="O208" s="21"/>
      <c r="P208" s="20">
        <v>43367</v>
      </c>
      <c r="Q208" s="20">
        <v>43731</v>
      </c>
      <c r="R208" s="24">
        <v>143.33000000000001</v>
      </c>
      <c r="S208" s="25">
        <v>52157.79</v>
      </c>
      <c r="T208" s="25">
        <v>52157.79</v>
      </c>
      <c r="U208" s="25">
        <v>52157.79</v>
      </c>
      <c r="V208" s="25">
        <v>52157.79</v>
      </c>
      <c r="W208" s="25">
        <v>52157.79</v>
      </c>
      <c r="X208" s="25">
        <v>52157.79</v>
      </c>
      <c r="Y208" s="25">
        <v>52157.79</v>
      </c>
      <c r="Z208" s="25">
        <v>52157.79</v>
      </c>
      <c r="AA208" s="25">
        <v>52766.59</v>
      </c>
      <c r="AB208" s="25">
        <v>54766.95</v>
      </c>
      <c r="AC208" s="25">
        <v>54766.95</v>
      </c>
      <c r="AD208" s="25">
        <v>54766.95</v>
      </c>
      <c r="AE208" s="25">
        <v>52157.79</v>
      </c>
      <c r="AF208" s="25">
        <v>52157.79</v>
      </c>
      <c r="AG208" s="25">
        <v>52157.79</v>
      </c>
      <c r="AH208" s="25">
        <v>52157.79</v>
      </c>
      <c r="AI208" s="25">
        <v>52157.79</v>
      </c>
      <c r="AJ208" s="25">
        <v>52157.79</v>
      </c>
      <c r="AK208" s="25">
        <v>52157.79</v>
      </c>
      <c r="AL208" s="25">
        <v>52157.79</v>
      </c>
      <c r="AM208" s="25">
        <v>52766.59</v>
      </c>
      <c r="AN208" s="25">
        <v>54766.95</v>
      </c>
      <c r="AO208" s="25">
        <v>54766.95</v>
      </c>
      <c r="AP208" s="25">
        <v>54766.95</v>
      </c>
      <c r="AR208">
        <f>AH208*12</f>
        <v>625893.48</v>
      </c>
      <c r="AS208" s="47">
        <f t="shared" ref="AS208:AS209" si="15">AR208/365/K208</f>
        <v>4.7122194491185674</v>
      </c>
    </row>
    <row r="209" spans="1:45" ht="16.5" x14ac:dyDescent="0.15">
      <c r="A209" s="9">
        <v>207</v>
      </c>
      <c r="B209" s="9" t="s">
        <v>34</v>
      </c>
      <c r="C209" s="15" t="s">
        <v>648</v>
      </c>
      <c r="D209" s="15" t="s">
        <v>649</v>
      </c>
      <c r="E209" s="9" t="s">
        <v>650</v>
      </c>
      <c r="F209" s="9" t="s">
        <v>37</v>
      </c>
      <c r="G209" s="9" t="s">
        <v>87</v>
      </c>
      <c r="H209" s="9" t="s">
        <v>46</v>
      </c>
      <c r="I209" s="9" t="s">
        <v>40</v>
      </c>
      <c r="J209" s="9" t="s">
        <v>64</v>
      </c>
      <c r="K209" s="9">
        <v>154.30000000000001</v>
      </c>
      <c r="L209" s="20">
        <v>42637</v>
      </c>
      <c r="M209" s="20">
        <v>44309</v>
      </c>
      <c r="N209" s="20">
        <v>44309</v>
      </c>
      <c r="O209" s="21"/>
      <c r="P209" s="20">
        <v>43367</v>
      </c>
      <c r="Q209" s="20">
        <v>43731</v>
      </c>
      <c r="R209" s="24">
        <v>209.47</v>
      </c>
      <c r="S209" s="25">
        <v>32321.22</v>
      </c>
      <c r="T209" s="25">
        <v>32321.22</v>
      </c>
      <c r="U209" s="25">
        <v>32321.22</v>
      </c>
      <c r="V209" s="25">
        <v>32321.22</v>
      </c>
      <c r="W209" s="25">
        <v>32321.22</v>
      </c>
      <c r="X209" s="25">
        <v>32321.22</v>
      </c>
      <c r="Y209" s="25">
        <v>32321.22</v>
      </c>
      <c r="Z209" s="25">
        <v>32321.22</v>
      </c>
      <c r="AA209" s="25">
        <v>32698.18</v>
      </c>
      <c r="AB209" s="25">
        <v>33936.74</v>
      </c>
      <c r="AC209" s="25">
        <v>33936.74</v>
      </c>
      <c r="AD209" s="25">
        <v>33936.74</v>
      </c>
      <c r="AE209" s="25">
        <v>32321.22</v>
      </c>
      <c r="AF209" s="25">
        <v>32321.22</v>
      </c>
      <c r="AG209" s="25">
        <v>32321.22</v>
      </c>
      <c r="AH209" s="25">
        <v>32321.22</v>
      </c>
      <c r="AI209" s="25">
        <v>32321.22</v>
      </c>
      <c r="AJ209" s="25">
        <v>32321.22</v>
      </c>
      <c r="AK209" s="25">
        <v>32321.22</v>
      </c>
      <c r="AL209" s="25">
        <v>32321.22</v>
      </c>
      <c r="AM209" s="25">
        <v>32698.18</v>
      </c>
      <c r="AN209" s="25">
        <v>33936.74</v>
      </c>
      <c r="AO209" s="25">
        <v>33936.74</v>
      </c>
      <c r="AP209" s="25">
        <v>33936.74</v>
      </c>
      <c r="AR209">
        <f>AH209*12</f>
        <v>387854.64</v>
      </c>
      <c r="AS209" s="47">
        <f t="shared" si="15"/>
        <v>6.8866847184367757</v>
      </c>
    </row>
    <row r="210" spans="1:45" ht="16.5" hidden="1" x14ac:dyDescent="0.15">
      <c r="A210" s="9">
        <v>208</v>
      </c>
      <c r="B210" s="9" t="s">
        <v>34</v>
      </c>
      <c r="C210" s="15" t="s">
        <v>651</v>
      </c>
      <c r="D210" s="15" t="s">
        <v>652</v>
      </c>
      <c r="E210" s="9" t="s">
        <v>653</v>
      </c>
      <c r="F210" s="9" t="s">
        <v>37</v>
      </c>
      <c r="G210" s="9" t="s">
        <v>87</v>
      </c>
      <c r="H210" s="9" t="s">
        <v>122</v>
      </c>
      <c r="I210" s="9" t="s">
        <v>40</v>
      </c>
      <c r="J210" s="9" t="s">
        <v>41</v>
      </c>
      <c r="K210" s="9">
        <v>182.1</v>
      </c>
      <c r="L210" s="20">
        <v>43040</v>
      </c>
      <c r="M210" s="20">
        <v>44135</v>
      </c>
      <c r="N210" s="20">
        <v>44135</v>
      </c>
      <c r="O210" s="21"/>
      <c r="P210" s="20">
        <v>43405</v>
      </c>
      <c r="Q210" s="20">
        <v>43769</v>
      </c>
      <c r="R210" s="24">
        <v>178.5</v>
      </c>
      <c r="S210" s="25">
        <v>32504.85</v>
      </c>
      <c r="T210" s="25">
        <v>32504.85</v>
      </c>
      <c r="U210" s="25">
        <v>32504.85</v>
      </c>
      <c r="V210" s="25">
        <v>32504.85</v>
      </c>
      <c r="W210" s="25">
        <v>32504.85</v>
      </c>
      <c r="X210" s="25">
        <v>32504.85</v>
      </c>
      <c r="Y210" s="25">
        <v>32504.85</v>
      </c>
      <c r="Z210" s="25">
        <v>32504.85</v>
      </c>
      <c r="AA210" s="25">
        <v>32504.85</v>
      </c>
      <c r="AB210" s="25">
        <v>32504.85</v>
      </c>
      <c r="AC210" s="25">
        <v>34131</v>
      </c>
      <c r="AD210" s="25">
        <v>34131</v>
      </c>
      <c r="AE210" s="25">
        <v>32504.85</v>
      </c>
      <c r="AF210" s="25">
        <v>32504.85</v>
      </c>
      <c r="AG210" s="25">
        <v>32504.85</v>
      </c>
      <c r="AH210" s="25">
        <v>32504.85</v>
      </c>
      <c r="AI210" s="25">
        <v>32504.85</v>
      </c>
      <c r="AJ210" s="25">
        <v>32504.85</v>
      </c>
      <c r="AK210" s="25">
        <v>32504.85</v>
      </c>
      <c r="AL210" s="25">
        <v>32504.85</v>
      </c>
      <c r="AM210" s="25">
        <v>32504.85</v>
      </c>
      <c r="AN210" s="25">
        <v>32504.85</v>
      </c>
      <c r="AO210" s="25">
        <v>34131</v>
      </c>
      <c r="AP210" s="25">
        <v>34131</v>
      </c>
    </row>
    <row r="211" spans="1:45" ht="16.5" x14ac:dyDescent="0.15">
      <c r="A211" s="9">
        <v>209</v>
      </c>
      <c r="B211" s="9" t="s">
        <v>34</v>
      </c>
      <c r="C211" s="15" t="s">
        <v>654</v>
      </c>
      <c r="D211" s="15" t="s">
        <v>655</v>
      </c>
      <c r="E211" s="9" t="s">
        <v>656</v>
      </c>
      <c r="F211" s="9" t="s">
        <v>37</v>
      </c>
      <c r="G211" s="9" t="s">
        <v>87</v>
      </c>
      <c r="H211" s="9" t="s">
        <v>46</v>
      </c>
      <c r="I211" s="9" t="s">
        <v>102</v>
      </c>
      <c r="J211" s="9" t="s">
        <v>64</v>
      </c>
      <c r="K211" s="9">
        <v>313.94</v>
      </c>
      <c r="L211" s="20">
        <v>42795</v>
      </c>
      <c r="M211" s="20">
        <v>44309</v>
      </c>
      <c r="N211" s="20">
        <v>44309</v>
      </c>
      <c r="O211" s="21"/>
      <c r="P211" s="20">
        <v>43367</v>
      </c>
      <c r="Q211" s="20">
        <v>43731</v>
      </c>
      <c r="R211" s="24">
        <v>154.35</v>
      </c>
      <c r="S211" s="25">
        <v>48456.639999999999</v>
      </c>
      <c r="T211" s="25">
        <v>48456.639999999999</v>
      </c>
      <c r="U211" s="25">
        <v>48456.639999999999</v>
      </c>
      <c r="V211" s="25">
        <v>48456.639999999999</v>
      </c>
      <c r="W211" s="25">
        <v>48456.639999999999</v>
      </c>
      <c r="X211" s="25">
        <v>48456.639999999999</v>
      </c>
      <c r="Y211" s="25">
        <v>48456.639999999999</v>
      </c>
      <c r="Z211" s="25">
        <v>48456.639999999999</v>
      </c>
      <c r="AA211" s="25">
        <v>49022.15</v>
      </c>
      <c r="AB211" s="25">
        <v>50880.26</v>
      </c>
      <c r="AC211" s="25">
        <v>50880.26</v>
      </c>
      <c r="AD211" s="25">
        <v>50880.26</v>
      </c>
      <c r="AE211" s="25">
        <v>48456.639999999999</v>
      </c>
      <c r="AF211" s="25">
        <v>48456.639999999999</v>
      </c>
      <c r="AG211" s="25">
        <v>48456.639999999999</v>
      </c>
      <c r="AH211" s="25">
        <v>48456.639999999999</v>
      </c>
      <c r="AI211" s="25">
        <v>48456.639999999999</v>
      </c>
      <c r="AJ211" s="25">
        <v>48456.639999999999</v>
      </c>
      <c r="AK211" s="25">
        <v>48456.639999999999</v>
      </c>
      <c r="AL211" s="25">
        <v>48456.639999999999</v>
      </c>
      <c r="AM211" s="25">
        <v>49022.15</v>
      </c>
      <c r="AN211" s="25">
        <v>50880.26</v>
      </c>
      <c r="AO211" s="25">
        <v>50880.26</v>
      </c>
      <c r="AP211" s="25">
        <v>50880.26</v>
      </c>
      <c r="AR211">
        <f>AH211*12</f>
        <v>581479.67999999993</v>
      </c>
      <c r="AS211" s="47">
        <f>AR211/365/K211</f>
        <v>5.0745206526681219</v>
      </c>
    </row>
    <row r="212" spans="1:45" ht="16.5" hidden="1" x14ac:dyDescent="0.15">
      <c r="A212" s="9">
        <v>210</v>
      </c>
      <c r="B212" s="9" t="s">
        <v>34</v>
      </c>
      <c r="C212" s="15" t="s">
        <v>657</v>
      </c>
      <c r="D212" s="15" t="s">
        <v>658</v>
      </c>
      <c r="E212" s="9" t="s">
        <v>659</v>
      </c>
      <c r="F212" s="9" t="s">
        <v>37</v>
      </c>
      <c r="G212" s="9" t="s">
        <v>115</v>
      </c>
      <c r="H212" s="9" t="s">
        <v>46</v>
      </c>
      <c r="I212" s="9" t="s">
        <v>102</v>
      </c>
      <c r="J212" s="9" t="s">
        <v>53</v>
      </c>
      <c r="K212" s="9">
        <v>290.75</v>
      </c>
      <c r="L212" s="20">
        <v>42627</v>
      </c>
      <c r="M212" s="20">
        <v>46278</v>
      </c>
      <c r="N212" s="20">
        <v>46278</v>
      </c>
      <c r="O212" s="21"/>
      <c r="P212" s="20"/>
      <c r="Q212" s="20"/>
      <c r="R212" s="24"/>
      <c r="S212" s="25">
        <v>20488.88</v>
      </c>
      <c r="T212" s="25">
        <v>20639.259999999998</v>
      </c>
      <c r="U212" s="25">
        <v>21487.1</v>
      </c>
      <c r="V212" s="25">
        <v>21293.07</v>
      </c>
      <c r="W212" s="25">
        <v>23989.65</v>
      </c>
      <c r="X212" s="25"/>
      <c r="Y212" s="25"/>
      <c r="Z212" s="25"/>
      <c r="AA212" s="25"/>
      <c r="AB212" s="25"/>
      <c r="AC212" s="25"/>
      <c r="AD212" s="25"/>
      <c r="AE212" s="25">
        <v>20488.88</v>
      </c>
      <c r="AF212" s="25">
        <v>20639.259999999998</v>
      </c>
      <c r="AG212" s="25">
        <v>21487.1</v>
      </c>
      <c r="AH212" s="25">
        <v>21293.07</v>
      </c>
      <c r="AI212" s="25">
        <v>23989.65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</row>
    <row r="213" spans="1:45" ht="16.5" hidden="1" x14ac:dyDescent="0.15">
      <c r="A213" s="9">
        <v>211</v>
      </c>
      <c r="B213" s="9" t="s">
        <v>34</v>
      </c>
      <c r="C213" s="15" t="s">
        <v>660</v>
      </c>
      <c r="D213" s="15" t="s">
        <v>661</v>
      </c>
      <c r="E213" s="9" t="s">
        <v>662</v>
      </c>
      <c r="F213" s="9" t="s">
        <v>537</v>
      </c>
      <c r="G213" s="9" t="s">
        <v>87</v>
      </c>
      <c r="H213" s="9" t="s">
        <v>122</v>
      </c>
      <c r="I213" s="9" t="s">
        <v>102</v>
      </c>
      <c r="J213" s="9" t="s">
        <v>41</v>
      </c>
      <c r="K213" s="9">
        <v>2444.67</v>
      </c>
      <c r="L213" s="20">
        <v>43497</v>
      </c>
      <c r="M213" s="20">
        <v>46288</v>
      </c>
      <c r="N213" s="20">
        <v>46288</v>
      </c>
      <c r="O213" s="20"/>
      <c r="P213" s="20">
        <v>43497</v>
      </c>
      <c r="Q213" s="20">
        <v>43861</v>
      </c>
      <c r="R213" s="24">
        <v>41.2</v>
      </c>
      <c r="S213" s="25"/>
      <c r="T213" s="25">
        <v>100720.4</v>
      </c>
      <c r="U213" s="25">
        <v>100720.4</v>
      </c>
      <c r="V213" s="25">
        <v>100720.4</v>
      </c>
      <c r="W213" s="25">
        <v>100720.4</v>
      </c>
      <c r="X213" s="25">
        <v>100720.4</v>
      </c>
      <c r="Y213" s="25">
        <v>100720.4</v>
      </c>
      <c r="Z213" s="25">
        <v>100720.4</v>
      </c>
      <c r="AA213" s="25">
        <v>100720.4</v>
      </c>
      <c r="AB213" s="25">
        <v>100720.4</v>
      </c>
      <c r="AC213" s="25">
        <v>100720.4</v>
      </c>
      <c r="AD213" s="25">
        <v>100720.4</v>
      </c>
      <c r="AE213" s="25">
        <v>0</v>
      </c>
      <c r="AF213" s="25">
        <v>100720.4</v>
      </c>
      <c r="AG213" s="25">
        <v>100720.4</v>
      </c>
      <c r="AH213" s="25">
        <v>100720.4</v>
      </c>
      <c r="AI213" s="25">
        <v>100720.4</v>
      </c>
      <c r="AJ213" s="25">
        <v>100720.4</v>
      </c>
      <c r="AK213" s="25">
        <v>100720.4</v>
      </c>
      <c r="AL213" s="25">
        <v>100720.4</v>
      </c>
      <c r="AM213" s="25">
        <v>100720.4</v>
      </c>
      <c r="AN213" s="25">
        <v>100720.4</v>
      </c>
      <c r="AO213" s="25">
        <v>100720.4</v>
      </c>
      <c r="AP213" s="25">
        <v>100720.4</v>
      </c>
    </row>
    <row r="214" spans="1:45" ht="16.5" hidden="1" x14ac:dyDescent="0.15">
      <c r="A214" s="9">
        <v>212</v>
      </c>
      <c r="B214" s="9" t="s">
        <v>34</v>
      </c>
      <c r="C214" s="15" t="s">
        <v>663</v>
      </c>
      <c r="D214" s="15" t="s">
        <v>664</v>
      </c>
      <c r="E214" s="9" t="s">
        <v>665</v>
      </c>
      <c r="F214" s="9" t="s">
        <v>37</v>
      </c>
      <c r="G214" s="9" t="s">
        <v>115</v>
      </c>
      <c r="H214" s="9" t="s">
        <v>46</v>
      </c>
      <c r="I214" s="9" t="s">
        <v>102</v>
      </c>
      <c r="J214" s="9" t="s">
        <v>53</v>
      </c>
      <c r="K214" s="9">
        <v>439.82</v>
      </c>
      <c r="L214" s="20">
        <v>42637</v>
      </c>
      <c r="M214" s="20">
        <v>46288</v>
      </c>
      <c r="N214" s="20">
        <v>46288</v>
      </c>
      <c r="O214" s="21"/>
      <c r="P214" s="20"/>
      <c r="Q214" s="20"/>
      <c r="R214" s="24"/>
      <c r="S214" s="25">
        <v>37399.71</v>
      </c>
      <c r="T214" s="25">
        <v>46584.3</v>
      </c>
      <c r="U214" s="25">
        <v>38213.629999999997</v>
      </c>
      <c r="V214" s="25">
        <v>40012.78</v>
      </c>
      <c r="W214" s="25">
        <v>43827.15</v>
      </c>
      <c r="X214" s="25"/>
      <c r="Y214" s="25"/>
      <c r="Z214" s="25"/>
      <c r="AA214" s="25"/>
      <c r="AB214" s="25"/>
      <c r="AC214" s="25"/>
      <c r="AD214" s="25"/>
      <c r="AE214" s="25">
        <v>37399.71</v>
      </c>
      <c r="AF214" s="25">
        <v>46584.3</v>
      </c>
      <c r="AG214" s="25">
        <v>38213.629999999997</v>
      </c>
      <c r="AH214" s="25">
        <v>40012.78</v>
      </c>
      <c r="AI214" s="25">
        <v>43827.15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</row>
    <row r="215" spans="1:45" ht="16.5" hidden="1" x14ac:dyDescent="0.15">
      <c r="A215" s="9">
        <v>213</v>
      </c>
      <c r="B215" s="9" t="s">
        <v>34</v>
      </c>
      <c r="C215" s="17" t="s">
        <v>666</v>
      </c>
      <c r="D215" s="15" t="s">
        <v>667</v>
      </c>
      <c r="E215" s="9" t="s">
        <v>668</v>
      </c>
      <c r="F215" s="9" t="s">
        <v>175</v>
      </c>
      <c r="G215" s="9" t="s">
        <v>101</v>
      </c>
      <c r="H215" s="9" t="s">
        <v>39</v>
      </c>
      <c r="I215" s="9" t="s">
        <v>102</v>
      </c>
      <c r="J215" s="9" t="s">
        <v>53</v>
      </c>
      <c r="K215" s="9">
        <v>2231.64</v>
      </c>
      <c r="L215" s="20">
        <v>42637</v>
      </c>
      <c r="M215" s="20">
        <v>44827</v>
      </c>
      <c r="N215" s="20">
        <v>44827</v>
      </c>
      <c r="O215" s="21"/>
      <c r="P215" s="20">
        <v>43367</v>
      </c>
      <c r="Q215" s="20">
        <v>43731</v>
      </c>
      <c r="R215" s="24">
        <v>83.2</v>
      </c>
      <c r="S215" s="25">
        <v>185672.45</v>
      </c>
      <c r="T215" s="25">
        <v>185672.45</v>
      </c>
      <c r="U215" s="25">
        <v>185672.45</v>
      </c>
      <c r="V215" s="25">
        <v>185672.45</v>
      </c>
      <c r="W215" s="25">
        <v>185672.45</v>
      </c>
      <c r="X215" s="25">
        <v>185672.45</v>
      </c>
      <c r="Y215" s="25">
        <v>185672.45</v>
      </c>
      <c r="Z215" s="25">
        <v>185672.45</v>
      </c>
      <c r="AA215" s="25">
        <v>187406.43</v>
      </c>
      <c r="AB215" s="25">
        <v>193103.81</v>
      </c>
      <c r="AC215" s="25">
        <v>193103.81</v>
      </c>
      <c r="AD215" s="25">
        <v>193103.81</v>
      </c>
      <c r="AE215" s="25">
        <v>185672.45</v>
      </c>
      <c r="AF215" s="25">
        <v>185672.45</v>
      </c>
      <c r="AG215" s="25">
        <v>185672.45</v>
      </c>
      <c r="AH215" s="25">
        <v>185672.45</v>
      </c>
      <c r="AI215" s="25">
        <v>185672.45</v>
      </c>
      <c r="AJ215" s="25">
        <v>185672.45</v>
      </c>
      <c r="AK215" s="25">
        <v>185672.45</v>
      </c>
      <c r="AL215" s="25">
        <v>185672.45</v>
      </c>
      <c r="AM215" s="25">
        <v>187406.43</v>
      </c>
      <c r="AN215" s="25">
        <v>193103.81</v>
      </c>
      <c r="AO215" s="25">
        <v>193103.81</v>
      </c>
      <c r="AP215" s="25">
        <v>193103.81</v>
      </c>
    </row>
    <row r="216" spans="1:45" ht="16.5" hidden="1" x14ac:dyDescent="0.15">
      <c r="A216" s="9">
        <v>214</v>
      </c>
      <c r="B216" s="9" t="s">
        <v>34</v>
      </c>
      <c r="C216" s="15" t="s">
        <v>669</v>
      </c>
      <c r="D216" s="15" t="s">
        <v>670</v>
      </c>
      <c r="E216" s="9" t="s">
        <v>671</v>
      </c>
      <c r="F216" s="9" t="s">
        <v>37</v>
      </c>
      <c r="G216" s="9" t="s">
        <v>115</v>
      </c>
      <c r="H216" s="9" t="s">
        <v>46</v>
      </c>
      <c r="I216" s="9" t="s">
        <v>102</v>
      </c>
      <c r="J216" s="9" t="s">
        <v>53</v>
      </c>
      <c r="K216" s="9">
        <v>417.74</v>
      </c>
      <c r="L216" s="20">
        <v>42637</v>
      </c>
      <c r="M216" s="20">
        <v>46288</v>
      </c>
      <c r="N216" s="20">
        <v>46288</v>
      </c>
      <c r="O216" s="21"/>
      <c r="P216" s="20"/>
      <c r="Q216" s="20"/>
      <c r="R216" s="24"/>
      <c r="S216" s="25">
        <v>33730.82</v>
      </c>
      <c r="T216" s="25">
        <v>37480.36</v>
      </c>
      <c r="U216" s="25">
        <v>32260.32</v>
      </c>
      <c r="V216" s="25">
        <v>31448.560000000001</v>
      </c>
      <c r="W216" s="25">
        <v>38064.71</v>
      </c>
      <c r="X216" s="25"/>
      <c r="Y216" s="25"/>
      <c r="Z216" s="25"/>
      <c r="AA216" s="25"/>
      <c r="AB216" s="25"/>
      <c r="AC216" s="25"/>
      <c r="AD216" s="25"/>
      <c r="AE216" s="25">
        <v>33730.82</v>
      </c>
      <c r="AF216" s="25">
        <v>37480.36</v>
      </c>
      <c r="AG216" s="25">
        <v>32260.32</v>
      </c>
      <c r="AH216" s="25">
        <v>31448.560000000001</v>
      </c>
      <c r="AI216" s="25">
        <v>38064.71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</row>
    <row r="217" spans="1:45" ht="16.5" hidden="1" x14ac:dyDescent="0.15">
      <c r="A217" s="9">
        <v>215</v>
      </c>
      <c r="B217" s="9" t="s">
        <v>34</v>
      </c>
      <c r="C217" s="15" t="s">
        <v>672</v>
      </c>
      <c r="D217" s="15" t="s">
        <v>673</v>
      </c>
      <c r="E217" s="9" t="s">
        <v>674</v>
      </c>
      <c r="F217" s="9" t="s">
        <v>37</v>
      </c>
      <c r="G217" s="9" t="s">
        <v>87</v>
      </c>
      <c r="H217" s="9" t="s">
        <v>39</v>
      </c>
      <c r="I217" s="9" t="s">
        <v>102</v>
      </c>
      <c r="J217" s="9" t="s">
        <v>53</v>
      </c>
      <c r="K217" s="9">
        <v>367.08</v>
      </c>
      <c r="L217" s="20">
        <v>42637</v>
      </c>
      <c r="M217" s="20">
        <v>44462</v>
      </c>
      <c r="N217" s="20">
        <v>44462</v>
      </c>
      <c r="O217" s="21"/>
      <c r="P217" s="20">
        <v>43367</v>
      </c>
      <c r="Q217" s="20">
        <v>43731</v>
      </c>
      <c r="R217" s="24">
        <v>220.5</v>
      </c>
      <c r="S217" s="25">
        <v>80941.14</v>
      </c>
      <c r="T217" s="25">
        <v>80941.14</v>
      </c>
      <c r="U217" s="25">
        <v>80941.14</v>
      </c>
      <c r="V217" s="25">
        <v>80941.14</v>
      </c>
      <c r="W217" s="25">
        <v>80941.14</v>
      </c>
      <c r="X217" s="25">
        <v>80941.14</v>
      </c>
      <c r="Y217" s="25">
        <v>80941.14</v>
      </c>
      <c r="Z217" s="25">
        <v>80941.14</v>
      </c>
      <c r="AA217" s="25">
        <v>81885.88</v>
      </c>
      <c r="AB217" s="25">
        <v>84990.03</v>
      </c>
      <c r="AC217" s="25">
        <v>84990.03</v>
      </c>
      <c r="AD217" s="25">
        <v>84990.03</v>
      </c>
      <c r="AE217" s="25">
        <v>80941.14</v>
      </c>
      <c r="AF217" s="25">
        <v>80941.14</v>
      </c>
      <c r="AG217" s="25">
        <v>80941.14</v>
      </c>
      <c r="AH217" s="25">
        <v>80941.14</v>
      </c>
      <c r="AI217" s="25">
        <v>80941.14</v>
      </c>
      <c r="AJ217" s="25">
        <v>80941.14</v>
      </c>
      <c r="AK217" s="25">
        <v>80941.14</v>
      </c>
      <c r="AL217" s="25">
        <v>80941.14</v>
      </c>
      <c r="AM217" s="25">
        <v>81885.88</v>
      </c>
      <c r="AN217" s="25">
        <v>84990.03</v>
      </c>
      <c r="AO217" s="25">
        <v>84990.03</v>
      </c>
      <c r="AP217" s="25">
        <v>84990.03</v>
      </c>
    </row>
    <row r="218" spans="1:45" ht="16.5" hidden="1" x14ac:dyDescent="0.15">
      <c r="A218" s="9">
        <v>216</v>
      </c>
      <c r="B218" s="9" t="s">
        <v>42</v>
      </c>
      <c r="C218" s="15" t="s">
        <v>675</v>
      </c>
      <c r="D218" s="15" t="s">
        <v>676</v>
      </c>
      <c r="E218" s="9" t="s">
        <v>677</v>
      </c>
      <c r="F218" s="9" t="s">
        <v>37</v>
      </c>
      <c r="G218" s="9" t="s">
        <v>87</v>
      </c>
      <c r="H218" s="9" t="s">
        <v>39</v>
      </c>
      <c r="I218" s="9" t="s">
        <v>40</v>
      </c>
      <c r="J218" s="9" t="s">
        <v>41</v>
      </c>
      <c r="K218" s="9">
        <v>180.14</v>
      </c>
      <c r="L218" s="20">
        <v>42637</v>
      </c>
      <c r="M218" s="20">
        <v>43639</v>
      </c>
      <c r="N218" s="20">
        <v>43639</v>
      </c>
      <c r="O218" s="21"/>
      <c r="P218" s="20">
        <v>43367</v>
      </c>
      <c r="Q218" s="20">
        <v>43639</v>
      </c>
      <c r="R218" s="24">
        <v>246.15</v>
      </c>
      <c r="S218" s="25">
        <v>44341.46</v>
      </c>
      <c r="T218" s="25">
        <v>44341.46</v>
      </c>
      <c r="U218" s="25">
        <v>44341.46</v>
      </c>
      <c r="V218" s="25">
        <v>44341.46</v>
      </c>
      <c r="W218" s="25">
        <v>44341.46</v>
      </c>
      <c r="X218" s="25">
        <v>33995.120000000003</v>
      </c>
      <c r="Y218" s="25"/>
      <c r="Z218" s="25"/>
      <c r="AA218" s="25"/>
      <c r="AB218" s="25"/>
      <c r="AC218" s="25"/>
      <c r="AD218" s="25"/>
      <c r="AE218" s="25">
        <v>44341.46</v>
      </c>
      <c r="AF218" s="25">
        <v>44341.46</v>
      </c>
      <c r="AG218" s="25">
        <v>44341.46</v>
      </c>
      <c r="AH218" s="25">
        <v>44341.46</v>
      </c>
      <c r="AI218" s="25">
        <v>44341.46</v>
      </c>
      <c r="AJ218" s="25">
        <v>33995.120000000003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</row>
    <row r="219" spans="1:45" ht="16.5" x14ac:dyDescent="0.15">
      <c r="A219" s="9">
        <v>217</v>
      </c>
      <c r="B219" s="9" t="s">
        <v>34</v>
      </c>
      <c r="C219" s="15" t="s">
        <v>678</v>
      </c>
      <c r="D219" s="15" t="s">
        <v>679</v>
      </c>
      <c r="E219" s="9" t="s">
        <v>680</v>
      </c>
      <c r="F219" s="9" t="s">
        <v>37</v>
      </c>
      <c r="G219" s="9" t="s">
        <v>87</v>
      </c>
      <c r="H219" s="9" t="s">
        <v>46</v>
      </c>
      <c r="I219" s="9" t="s">
        <v>102</v>
      </c>
      <c r="J219" s="9" t="s">
        <v>64</v>
      </c>
      <c r="K219" s="9">
        <v>406.8</v>
      </c>
      <c r="L219" s="20">
        <v>42637</v>
      </c>
      <c r="M219" s="20">
        <v>44309</v>
      </c>
      <c r="N219" s="20">
        <v>44309</v>
      </c>
      <c r="O219" s="21"/>
      <c r="P219" s="20">
        <v>43367</v>
      </c>
      <c r="Q219" s="20">
        <v>43731</v>
      </c>
      <c r="R219" s="24">
        <v>126.79</v>
      </c>
      <c r="S219" s="25">
        <v>51578.17</v>
      </c>
      <c r="T219" s="25">
        <v>51578.17</v>
      </c>
      <c r="U219" s="25">
        <v>51578.17</v>
      </c>
      <c r="V219" s="25">
        <v>51578.17</v>
      </c>
      <c r="W219" s="25">
        <v>51578.17</v>
      </c>
      <c r="X219" s="25">
        <v>51578.17</v>
      </c>
      <c r="Y219" s="25">
        <v>51578.17</v>
      </c>
      <c r="Z219" s="25">
        <v>51578.17</v>
      </c>
      <c r="AA219" s="25">
        <v>52179.96</v>
      </c>
      <c r="AB219" s="25">
        <v>54157.279999999999</v>
      </c>
      <c r="AC219" s="25">
        <v>54157.279999999999</v>
      </c>
      <c r="AD219" s="25">
        <v>54157.279999999999</v>
      </c>
      <c r="AE219" s="25">
        <v>51578.17</v>
      </c>
      <c r="AF219" s="25">
        <v>51578.17</v>
      </c>
      <c r="AG219" s="25">
        <v>51578.17</v>
      </c>
      <c r="AH219" s="25">
        <v>51578.17</v>
      </c>
      <c r="AI219" s="25">
        <v>51578.17</v>
      </c>
      <c r="AJ219" s="25">
        <v>51578.17</v>
      </c>
      <c r="AK219" s="25">
        <v>51578.17</v>
      </c>
      <c r="AL219" s="25">
        <v>51578.17</v>
      </c>
      <c r="AM219" s="25">
        <v>52179.96</v>
      </c>
      <c r="AN219" s="25">
        <v>54157.279999999999</v>
      </c>
      <c r="AO219" s="25">
        <v>54157.279999999999</v>
      </c>
      <c r="AP219" s="25">
        <v>54157.279999999999</v>
      </c>
      <c r="AR219">
        <f>AH219*12</f>
        <v>618938.04</v>
      </c>
      <c r="AS219" s="47">
        <f>AR219/365/K219</f>
        <v>4.1684381945286297</v>
      </c>
    </row>
    <row r="220" spans="1:45" ht="16.5" hidden="1" x14ac:dyDescent="0.15">
      <c r="A220" s="9">
        <v>218</v>
      </c>
      <c r="B220" s="16" t="s">
        <v>42</v>
      </c>
      <c r="C220" s="15" t="s">
        <v>681</v>
      </c>
      <c r="D220" s="15" t="s">
        <v>682</v>
      </c>
      <c r="E220" s="9" t="s">
        <v>683</v>
      </c>
      <c r="F220" s="9" t="s">
        <v>37</v>
      </c>
      <c r="G220" s="9" t="s">
        <v>87</v>
      </c>
      <c r="H220" s="9" t="s">
        <v>58</v>
      </c>
      <c r="I220" s="9" t="s">
        <v>40</v>
      </c>
      <c r="J220" s="9" t="s">
        <v>53</v>
      </c>
      <c r="K220" s="9">
        <v>198.68</v>
      </c>
      <c r="L220" s="20">
        <v>42637</v>
      </c>
      <c r="M220" s="20">
        <v>43639</v>
      </c>
      <c r="N220" s="20">
        <v>43600</v>
      </c>
      <c r="O220" s="21"/>
      <c r="P220" s="20">
        <v>43367</v>
      </c>
      <c r="Q220" s="20">
        <v>43639</v>
      </c>
      <c r="R220" s="24">
        <v>274.77999999999997</v>
      </c>
      <c r="S220" s="25">
        <v>54593.29</v>
      </c>
      <c r="T220" s="25">
        <v>54593.29</v>
      </c>
      <c r="U220" s="25">
        <v>54593.29</v>
      </c>
      <c r="V220" s="25">
        <v>54593.29</v>
      </c>
      <c r="W220" s="25">
        <v>25476.87</v>
      </c>
      <c r="X220" s="25"/>
      <c r="Y220" s="25"/>
      <c r="Z220" s="25"/>
      <c r="AA220" s="25"/>
      <c r="AB220" s="25"/>
      <c r="AC220" s="25"/>
      <c r="AD220" s="25"/>
      <c r="AE220" s="25">
        <v>54593.29</v>
      </c>
      <c r="AF220" s="25">
        <v>54593.29</v>
      </c>
      <c r="AG220" s="25">
        <v>54593.29</v>
      </c>
      <c r="AH220" s="25">
        <v>54593.29</v>
      </c>
      <c r="AI220" s="25">
        <v>25476.87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</row>
    <row r="221" spans="1:45" ht="16.5" hidden="1" x14ac:dyDescent="0.15">
      <c r="A221" s="9">
        <v>219</v>
      </c>
      <c r="B221" s="9" t="s">
        <v>34</v>
      </c>
      <c r="C221" s="15" t="s">
        <v>684</v>
      </c>
      <c r="D221" s="15" t="s">
        <v>685</v>
      </c>
      <c r="E221" s="9" t="s">
        <v>686</v>
      </c>
      <c r="F221" s="9" t="s">
        <v>537</v>
      </c>
      <c r="G221" s="9" t="s">
        <v>359</v>
      </c>
      <c r="H221" s="9" t="s">
        <v>179</v>
      </c>
      <c r="I221" s="9" t="s">
        <v>102</v>
      </c>
      <c r="J221" s="9" t="s">
        <v>41</v>
      </c>
      <c r="K221" s="9">
        <v>3966.68</v>
      </c>
      <c r="L221" s="20">
        <v>42637</v>
      </c>
      <c r="M221" s="20">
        <v>44462</v>
      </c>
      <c r="N221" s="20">
        <v>44462</v>
      </c>
      <c r="O221" s="21"/>
      <c r="P221" s="20">
        <v>43367</v>
      </c>
      <c r="Q221" s="20">
        <v>43731</v>
      </c>
      <c r="R221" s="24">
        <v>51.5</v>
      </c>
      <c r="S221" s="25">
        <v>204284.02</v>
      </c>
      <c r="T221" s="25">
        <v>204284.02</v>
      </c>
      <c r="U221" s="25">
        <v>204284.02</v>
      </c>
      <c r="V221" s="25">
        <v>204284.02</v>
      </c>
      <c r="W221" s="25">
        <v>204284.02</v>
      </c>
      <c r="X221" s="25">
        <v>204284.02</v>
      </c>
      <c r="Y221" s="25">
        <v>204284.02</v>
      </c>
      <c r="Z221" s="25">
        <v>204284.02</v>
      </c>
      <c r="AA221" s="25">
        <v>205718.63593333299</v>
      </c>
      <c r="AB221" s="25">
        <v>210432.37</v>
      </c>
      <c r="AC221" s="25">
        <v>210432.37</v>
      </c>
      <c r="AD221" s="25">
        <v>210432.37</v>
      </c>
      <c r="AE221" s="25">
        <v>204284.02</v>
      </c>
      <c r="AF221" s="25">
        <v>204284.02</v>
      </c>
      <c r="AG221" s="25">
        <v>204284.02</v>
      </c>
      <c r="AH221" s="25">
        <v>204284.02</v>
      </c>
      <c r="AI221" s="25">
        <v>204284.02</v>
      </c>
      <c r="AJ221" s="25">
        <v>204284.02</v>
      </c>
      <c r="AK221" s="25">
        <v>204284.02</v>
      </c>
      <c r="AL221" s="25">
        <v>204284.02</v>
      </c>
      <c r="AM221" s="25">
        <v>205718.63593333299</v>
      </c>
      <c r="AN221" s="25">
        <v>210432.37</v>
      </c>
      <c r="AO221" s="25">
        <v>210432.37</v>
      </c>
      <c r="AP221" s="25">
        <v>210432.37</v>
      </c>
    </row>
    <row r="222" spans="1:45" ht="16.5" hidden="1" x14ac:dyDescent="0.15">
      <c r="A222" s="9">
        <v>220</v>
      </c>
      <c r="B222" s="9" t="s">
        <v>34</v>
      </c>
      <c r="C222" s="15" t="s">
        <v>687</v>
      </c>
      <c r="D222" s="15" t="s">
        <v>688</v>
      </c>
      <c r="E222" s="9" t="s">
        <v>689</v>
      </c>
      <c r="F222" s="9" t="s">
        <v>537</v>
      </c>
      <c r="G222" s="9" t="s">
        <v>115</v>
      </c>
      <c r="H222" s="9" t="s">
        <v>122</v>
      </c>
      <c r="I222" s="9" t="s">
        <v>102</v>
      </c>
      <c r="J222" s="9" t="s">
        <v>64</v>
      </c>
      <c r="K222" s="9">
        <v>10325.129999999999</v>
      </c>
      <c r="L222" s="20">
        <v>42637</v>
      </c>
      <c r="M222" s="20">
        <v>49941</v>
      </c>
      <c r="N222" s="20">
        <v>49941</v>
      </c>
      <c r="O222" s="21"/>
      <c r="P222" s="20"/>
      <c r="Q222" s="20"/>
      <c r="R222" s="24"/>
      <c r="S222" s="25">
        <v>70017.31</v>
      </c>
      <c r="T222" s="25">
        <v>200776.28</v>
      </c>
      <c r="U222" s="25">
        <v>68477.14</v>
      </c>
      <c r="V222" s="25">
        <v>94998.34</v>
      </c>
      <c r="W222" s="25">
        <v>64642.080000000002</v>
      </c>
      <c r="X222" s="25"/>
      <c r="Y222" s="25"/>
      <c r="Z222" s="25"/>
      <c r="AA222" s="25"/>
      <c r="AB222" s="25"/>
      <c r="AC222" s="25"/>
      <c r="AD222" s="25"/>
      <c r="AE222" s="25">
        <v>70017.31</v>
      </c>
      <c r="AF222" s="25">
        <v>200776.28</v>
      </c>
      <c r="AG222" s="25">
        <v>68477.14</v>
      </c>
      <c r="AH222" s="25">
        <v>94998.34</v>
      </c>
      <c r="AI222" s="25">
        <v>64642.080000000002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</row>
    <row r="223" spans="1:45" ht="16.5" hidden="1" x14ac:dyDescent="0.15">
      <c r="A223" s="9">
        <v>221</v>
      </c>
      <c r="B223" s="16" t="s">
        <v>42</v>
      </c>
      <c r="C223" s="15" t="s">
        <v>690</v>
      </c>
      <c r="D223" s="15" t="s">
        <v>691</v>
      </c>
      <c r="E223" s="9" t="s">
        <v>692</v>
      </c>
      <c r="F223" s="9" t="s">
        <v>37</v>
      </c>
      <c r="G223" s="9" t="s">
        <v>87</v>
      </c>
      <c r="H223" s="9" t="s">
        <v>39</v>
      </c>
      <c r="I223" s="9" t="s">
        <v>40</v>
      </c>
      <c r="J223" s="9" t="s">
        <v>41</v>
      </c>
      <c r="K223" s="9">
        <v>211.58</v>
      </c>
      <c r="L223" s="20">
        <v>42637</v>
      </c>
      <c r="M223" s="20">
        <v>43639</v>
      </c>
      <c r="N223" s="20">
        <v>43585</v>
      </c>
      <c r="O223" s="21"/>
      <c r="P223" s="20">
        <v>43367</v>
      </c>
      <c r="Q223" s="20">
        <v>43639</v>
      </c>
      <c r="R223" s="24">
        <v>246.15</v>
      </c>
      <c r="S223" s="25">
        <v>52080.42</v>
      </c>
      <c r="T223" s="25">
        <v>52080.42</v>
      </c>
      <c r="U223" s="25">
        <v>52080.42</v>
      </c>
      <c r="V223" s="25">
        <v>52080.42</v>
      </c>
      <c r="W223" s="25"/>
      <c r="X223" s="25"/>
      <c r="Y223" s="25"/>
      <c r="Z223" s="25"/>
      <c r="AA223" s="25"/>
      <c r="AB223" s="25"/>
      <c r="AC223" s="25"/>
      <c r="AD223" s="25"/>
      <c r="AE223" s="25">
        <v>52080.42</v>
      </c>
      <c r="AF223" s="25">
        <v>52080.42</v>
      </c>
      <c r="AG223" s="25">
        <v>52080.42</v>
      </c>
      <c r="AH223" s="25">
        <v>52080.42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</row>
    <row r="224" spans="1:45" ht="16.5" x14ac:dyDescent="0.15">
      <c r="A224" s="9">
        <v>222</v>
      </c>
      <c r="B224" s="9" t="s">
        <v>34</v>
      </c>
      <c r="C224" s="15" t="s">
        <v>693</v>
      </c>
      <c r="D224" s="15" t="s">
        <v>694</v>
      </c>
      <c r="E224" s="9" t="s">
        <v>695</v>
      </c>
      <c r="F224" s="9" t="s">
        <v>37</v>
      </c>
      <c r="G224" s="9" t="s">
        <v>87</v>
      </c>
      <c r="H224" s="9" t="s">
        <v>46</v>
      </c>
      <c r="I224" s="9" t="s">
        <v>40</v>
      </c>
      <c r="J224" s="9" t="s">
        <v>64</v>
      </c>
      <c r="K224" s="9">
        <v>885.03</v>
      </c>
      <c r="L224" s="20">
        <v>42637</v>
      </c>
      <c r="M224" s="20">
        <v>44309</v>
      </c>
      <c r="N224" s="20">
        <v>44309</v>
      </c>
      <c r="O224" s="21"/>
      <c r="P224" s="20">
        <v>43367</v>
      </c>
      <c r="Q224" s="20">
        <v>43731</v>
      </c>
      <c r="R224" s="24">
        <v>99.224997999999999</v>
      </c>
      <c r="S224" s="25">
        <v>87817.1</v>
      </c>
      <c r="T224" s="25">
        <v>87817.1</v>
      </c>
      <c r="U224" s="25">
        <v>87817.1</v>
      </c>
      <c r="V224" s="25">
        <v>87817.1</v>
      </c>
      <c r="W224" s="25">
        <v>87817.1</v>
      </c>
      <c r="X224" s="25">
        <v>87817.1</v>
      </c>
      <c r="Y224" s="25">
        <v>87817.1</v>
      </c>
      <c r="Z224" s="25">
        <v>87817.1</v>
      </c>
      <c r="AA224" s="25">
        <v>88842.41</v>
      </c>
      <c r="AB224" s="25">
        <v>92211.28</v>
      </c>
      <c r="AC224" s="25">
        <v>92211.28</v>
      </c>
      <c r="AD224" s="25">
        <v>92211.28</v>
      </c>
      <c r="AE224" s="25">
        <v>87817.1</v>
      </c>
      <c r="AF224" s="25">
        <v>87817.1</v>
      </c>
      <c r="AG224" s="25">
        <v>87817.1</v>
      </c>
      <c r="AH224" s="25">
        <v>73180.916670010003</v>
      </c>
      <c r="AI224" s="25">
        <v>73180.916670010003</v>
      </c>
      <c r="AJ224" s="25">
        <v>73180.916670010003</v>
      </c>
      <c r="AK224" s="25">
        <v>73180.178849999997</v>
      </c>
      <c r="AL224" s="25">
        <v>73180.178849999997</v>
      </c>
      <c r="AM224" s="25">
        <v>88842.41</v>
      </c>
      <c r="AN224" s="25">
        <v>92211.28</v>
      </c>
      <c r="AO224" s="25">
        <v>92211.28</v>
      </c>
      <c r="AP224" s="25">
        <v>92211.28</v>
      </c>
      <c r="AR224">
        <f t="shared" ref="AR224" si="16">AH224*12</f>
        <v>878171.00004011998</v>
      </c>
      <c r="AS224" s="47">
        <f t="shared" ref="AS224:AS225" si="17">AR224/365/K224</f>
        <v>2.7184930966355911</v>
      </c>
    </row>
    <row r="225" spans="1:45" ht="16.5" x14ac:dyDescent="0.15">
      <c r="A225" s="9">
        <v>223</v>
      </c>
      <c r="B225" s="16" t="s">
        <v>42</v>
      </c>
      <c r="C225" s="15" t="s">
        <v>696</v>
      </c>
      <c r="D225" s="15" t="s">
        <v>697</v>
      </c>
      <c r="E225" s="9" t="s">
        <v>698</v>
      </c>
      <c r="F225" s="9" t="s">
        <v>37</v>
      </c>
      <c r="G225" s="9" t="s">
        <v>87</v>
      </c>
      <c r="H225" s="9" t="s">
        <v>46</v>
      </c>
      <c r="I225" s="9" t="s">
        <v>102</v>
      </c>
      <c r="J225" s="9" t="s">
        <v>64</v>
      </c>
      <c r="K225" s="9">
        <v>241.91</v>
      </c>
      <c r="L225" s="20">
        <v>42637</v>
      </c>
      <c r="M225" s="20">
        <v>44309</v>
      </c>
      <c r="N225" s="20">
        <v>43555</v>
      </c>
      <c r="O225" s="21"/>
      <c r="P225" s="20">
        <v>43367</v>
      </c>
      <c r="Q225" s="20">
        <v>43731</v>
      </c>
      <c r="R225" s="24">
        <v>198.45</v>
      </c>
      <c r="S225" s="25">
        <v>48007.040000000001</v>
      </c>
      <c r="T225" s="25">
        <v>48007.040000000001</v>
      </c>
      <c r="U225" s="25">
        <v>48007.040000000001</v>
      </c>
      <c r="V225" s="25"/>
      <c r="W225" s="25"/>
      <c r="X225" s="25"/>
      <c r="Y225" s="25"/>
      <c r="Z225" s="25"/>
      <c r="AA225" s="25"/>
      <c r="AB225" s="25"/>
      <c r="AC225" s="25"/>
      <c r="AD225" s="25"/>
      <c r="AE225" s="25">
        <v>48007.040000000001</v>
      </c>
      <c r="AF225" s="25">
        <v>48007.040000000001</v>
      </c>
      <c r="AG225" s="25">
        <v>48007.040000000001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R225">
        <f>AG225*12</f>
        <v>576084.47999999998</v>
      </c>
      <c r="AS225" s="47">
        <f t="shared" si="17"/>
        <v>6.5243836295961986</v>
      </c>
    </row>
    <row r="226" spans="1:45" ht="16.5" hidden="1" x14ac:dyDescent="0.15">
      <c r="A226" s="9">
        <v>224</v>
      </c>
      <c r="B226" s="9" t="s">
        <v>42</v>
      </c>
      <c r="C226" s="15" t="s">
        <v>699</v>
      </c>
      <c r="D226" s="15" t="s">
        <v>700</v>
      </c>
      <c r="E226" s="9" t="s">
        <v>701</v>
      </c>
      <c r="F226" s="9" t="s">
        <v>37</v>
      </c>
      <c r="G226" s="9" t="s">
        <v>87</v>
      </c>
      <c r="H226" s="9" t="s">
        <v>46</v>
      </c>
      <c r="I226" s="9" t="s">
        <v>40</v>
      </c>
      <c r="J226" s="9" t="s">
        <v>47</v>
      </c>
      <c r="K226" s="9">
        <v>111.55</v>
      </c>
      <c r="L226" s="20">
        <v>42637</v>
      </c>
      <c r="M226" s="20">
        <v>43639</v>
      </c>
      <c r="N226" s="20">
        <v>43639</v>
      </c>
      <c r="O226" s="21"/>
      <c r="P226" s="20">
        <v>43367</v>
      </c>
      <c r="Q226" s="20">
        <v>43639</v>
      </c>
      <c r="R226" s="24">
        <v>242.55</v>
      </c>
      <c r="S226" s="25">
        <v>27056.45</v>
      </c>
      <c r="T226" s="25">
        <v>27056.45</v>
      </c>
      <c r="U226" s="25">
        <v>27056.45</v>
      </c>
      <c r="V226" s="25">
        <v>27056.45</v>
      </c>
      <c r="W226" s="25">
        <v>27056.45</v>
      </c>
      <c r="X226" s="25">
        <v>20743.28</v>
      </c>
      <c r="Y226" s="25"/>
      <c r="Z226" s="25"/>
      <c r="AA226" s="25"/>
      <c r="AB226" s="25"/>
      <c r="AC226" s="25"/>
      <c r="AD226" s="25"/>
      <c r="AE226" s="25">
        <v>27056.45</v>
      </c>
      <c r="AF226" s="25">
        <v>27056.45</v>
      </c>
      <c r="AG226" s="25">
        <v>27056.45</v>
      </c>
      <c r="AH226" s="25">
        <v>27056.45</v>
      </c>
      <c r="AI226" s="25">
        <v>27056.45</v>
      </c>
      <c r="AJ226" s="25">
        <v>20743.28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</row>
    <row r="227" spans="1:45" ht="16.5" hidden="1" x14ac:dyDescent="0.15">
      <c r="A227" s="9">
        <v>225</v>
      </c>
      <c r="B227" s="9" t="s">
        <v>42</v>
      </c>
      <c r="C227" s="15" t="s">
        <v>702</v>
      </c>
      <c r="D227" s="17" t="s">
        <v>703</v>
      </c>
      <c r="E227" s="9" t="s">
        <v>704</v>
      </c>
      <c r="F227" s="9" t="s">
        <v>37</v>
      </c>
      <c r="G227" s="9" t="s">
        <v>87</v>
      </c>
      <c r="H227" s="9" t="s">
        <v>39</v>
      </c>
      <c r="I227" s="9" t="s">
        <v>40</v>
      </c>
      <c r="J227" s="9" t="s">
        <v>47</v>
      </c>
      <c r="K227" s="9">
        <v>101.85</v>
      </c>
      <c r="L227" s="20">
        <v>42637</v>
      </c>
      <c r="M227" s="20">
        <v>43639</v>
      </c>
      <c r="N227" s="20">
        <v>43639</v>
      </c>
      <c r="O227" s="21"/>
      <c r="P227" s="20">
        <v>43367</v>
      </c>
      <c r="Q227" s="20">
        <v>43639</v>
      </c>
      <c r="R227" s="24">
        <v>251.88</v>
      </c>
      <c r="S227" s="25">
        <v>25653.98</v>
      </c>
      <c r="T227" s="25">
        <v>25653.98</v>
      </c>
      <c r="U227" s="25">
        <v>25653.98</v>
      </c>
      <c r="V227" s="25">
        <v>25653.98</v>
      </c>
      <c r="W227" s="25">
        <v>25653.98</v>
      </c>
      <c r="X227" s="25">
        <v>19668.05</v>
      </c>
      <c r="Y227" s="25"/>
      <c r="Z227" s="25"/>
      <c r="AA227" s="25"/>
      <c r="AB227" s="25"/>
      <c r="AC227" s="25"/>
      <c r="AD227" s="25"/>
      <c r="AE227" s="25">
        <v>25653.98</v>
      </c>
      <c r="AF227" s="25">
        <v>25653.98</v>
      </c>
      <c r="AG227" s="25">
        <v>25653.98</v>
      </c>
      <c r="AH227" s="25">
        <v>25653.98</v>
      </c>
      <c r="AI227" s="25">
        <v>25653.98</v>
      </c>
      <c r="AJ227" s="25">
        <v>19668.05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</row>
    <row r="228" spans="1:45" ht="16.5" hidden="1" x14ac:dyDescent="0.15">
      <c r="A228" s="9">
        <v>226</v>
      </c>
      <c r="B228" s="9" t="s">
        <v>42</v>
      </c>
      <c r="C228" s="15" t="s">
        <v>705</v>
      </c>
      <c r="D228" s="15" t="s">
        <v>706</v>
      </c>
      <c r="E228" s="9" t="s">
        <v>707</v>
      </c>
      <c r="F228" s="9" t="s">
        <v>37</v>
      </c>
      <c r="G228" s="9" t="s">
        <v>87</v>
      </c>
      <c r="H228" s="9" t="s">
        <v>179</v>
      </c>
      <c r="I228" s="9" t="s">
        <v>40</v>
      </c>
      <c r="J228" s="9" t="s">
        <v>41</v>
      </c>
      <c r="K228" s="9">
        <v>444.12</v>
      </c>
      <c r="L228" s="20">
        <v>42637</v>
      </c>
      <c r="M228" s="20">
        <v>43639</v>
      </c>
      <c r="N228" s="20">
        <v>43639</v>
      </c>
      <c r="O228" s="21"/>
      <c r="P228" s="20">
        <v>43367</v>
      </c>
      <c r="Q228" s="20">
        <v>43639</v>
      </c>
      <c r="R228" s="24">
        <v>97.32</v>
      </c>
      <c r="S228" s="25">
        <v>43221.760000000002</v>
      </c>
      <c r="T228" s="25">
        <v>43221.760000000002</v>
      </c>
      <c r="U228" s="25">
        <v>43221.760000000002</v>
      </c>
      <c r="V228" s="25">
        <v>43221.760000000002</v>
      </c>
      <c r="W228" s="25">
        <v>43221.760000000002</v>
      </c>
      <c r="X228" s="25">
        <v>33136.68</v>
      </c>
      <c r="Y228" s="25"/>
      <c r="Z228" s="25"/>
      <c r="AA228" s="25"/>
      <c r="AB228" s="25"/>
      <c r="AC228" s="25"/>
      <c r="AD228" s="25"/>
      <c r="AE228" s="25">
        <v>43221.760000000002</v>
      </c>
      <c r="AF228" s="25">
        <v>43221.760000000002</v>
      </c>
      <c r="AG228" s="25">
        <v>43221.760000000002</v>
      </c>
      <c r="AH228" s="25">
        <v>43221.760000000002</v>
      </c>
      <c r="AI228" s="25">
        <v>43221.760000000002</v>
      </c>
      <c r="AJ228" s="25">
        <v>33136.68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</row>
    <row r="229" spans="1:45" ht="16.5" hidden="1" x14ac:dyDescent="0.15">
      <c r="A229" s="9">
        <v>227</v>
      </c>
      <c r="B229" s="9" t="s">
        <v>34</v>
      </c>
      <c r="C229" s="15" t="s">
        <v>708</v>
      </c>
      <c r="D229" s="15" t="s">
        <v>709</v>
      </c>
      <c r="E229" s="9" t="s">
        <v>710</v>
      </c>
      <c r="F229" s="9" t="s">
        <v>37</v>
      </c>
      <c r="G229" s="9" t="s">
        <v>87</v>
      </c>
      <c r="H229" s="9" t="s">
        <v>179</v>
      </c>
      <c r="I229" s="9" t="s">
        <v>40</v>
      </c>
      <c r="J229" s="9" t="s">
        <v>41</v>
      </c>
      <c r="K229" s="9">
        <v>476.66</v>
      </c>
      <c r="L229" s="20">
        <v>42637</v>
      </c>
      <c r="M229" s="20">
        <v>44309</v>
      </c>
      <c r="N229" s="20">
        <v>44309</v>
      </c>
      <c r="O229" s="21"/>
      <c r="P229" s="20">
        <v>43367</v>
      </c>
      <c r="Q229" s="20">
        <v>43731</v>
      </c>
      <c r="R229" s="24">
        <v>85.87</v>
      </c>
      <c r="S229" s="25">
        <v>40930.79</v>
      </c>
      <c r="T229" s="25">
        <v>40930.79</v>
      </c>
      <c r="U229" s="25">
        <v>40930.79</v>
      </c>
      <c r="V229" s="25">
        <v>40930.79</v>
      </c>
      <c r="W229" s="25">
        <v>40930.79</v>
      </c>
      <c r="X229" s="25">
        <v>40930.79</v>
      </c>
      <c r="Y229" s="25">
        <v>40930.79</v>
      </c>
      <c r="Z229" s="25">
        <v>40930.79</v>
      </c>
      <c r="AA229" s="25">
        <v>41599.230000000003</v>
      </c>
      <c r="AB229" s="25">
        <v>43795.519999999997</v>
      </c>
      <c r="AC229" s="25">
        <v>43795.519999999997</v>
      </c>
      <c r="AD229" s="25">
        <v>43795.519999999997</v>
      </c>
      <c r="AE229" s="25">
        <v>40930.79</v>
      </c>
      <c r="AF229" s="25">
        <v>40930.79</v>
      </c>
      <c r="AG229" s="25">
        <v>40930.79</v>
      </c>
      <c r="AH229" s="25">
        <v>40930.79</v>
      </c>
      <c r="AI229" s="25">
        <v>40930.79</v>
      </c>
      <c r="AJ229" s="25">
        <v>40930.79</v>
      </c>
      <c r="AK229" s="25">
        <v>40930.79</v>
      </c>
      <c r="AL229" s="25">
        <v>40930.79</v>
      </c>
      <c r="AM229" s="25">
        <v>41599.230000000003</v>
      </c>
      <c r="AN229" s="25">
        <v>43795.519999999997</v>
      </c>
      <c r="AO229" s="25">
        <v>43795.519999999997</v>
      </c>
      <c r="AP229" s="25">
        <v>43795.519999999997</v>
      </c>
    </row>
    <row r="230" spans="1:45" ht="16.5" x14ac:dyDescent="0.15">
      <c r="A230" s="9">
        <v>228</v>
      </c>
      <c r="B230" s="9" t="s">
        <v>34</v>
      </c>
      <c r="C230" s="15" t="s">
        <v>711</v>
      </c>
      <c r="D230" s="15" t="s">
        <v>712</v>
      </c>
      <c r="E230" s="9" t="s">
        <v>713</v>
      </c>
      <c r="F230" s="9" t="s">
        <v>37</v>
      </c>
      <c r="G230" s="9" t="s">
        <v>87</v>
      </c>
      <c r="H230" s="9" t="s">
        <v>46</v>
      </c>
      <c r="I230" s="9" t="s">
        <v>40</v>
      </c>
      <c r="J230" s="9" t="s">
        <v>64</v>
      </c>
      <c r="K230" s="9">
        <v>358.9</v>
      </c>
      <c r="L230" s="20">
        <v>42637</v>
      </c>
      <c r="M230" s="20">
        <v>44309</v>
      </c>
      <c r="N230" s="20">
        <v>44309</v>
      </c>
      <c r="O230" s="21"/>
      <c r="P230" s="20">
        <v>43367</v>
      </c>
      <c r="Q230" s="20">
        <v>43731</v>
      </c>
      <c r="R230" s="24">
        <v>165.38</v>
      </c>
      <c r="S230" s="25">
        <v>59354.879999999997</v>
      </c>
      <c r="T230" s="25">
        <v>59354.879999999997</v>
      </c>
      <c r="U230" s="25">
        <v>59354.879999999997</v>
      </c>
      <c r="V230" s="25">
        <v>59354.879999999997</v>
      </c>
      <c r="W230" s="25">
        <v>59354.879999999997</v>
      </c>
      <c r="X230" s="25">
        <v>59354.879999999997</v>
      </c>
      <c r="Y230" s="25">
        <v>59354.879999999997</v>
      </c>
      <c r="Z230" s="25">
        <v>59354.879999999997</v>
      </c>
      <c r="AA230" s="25">
        <v>60047.44</v>
      </c>
      <c r="AB230" s="25">
        <v>62322.99</v>
      </c>
      <c r="AC230" s="25">
        <v>62322.99</v>
      </c>
      <c r="AD230" s="25">
        <v>62322.99</v>
      </c>
      <c r="AE230" s="25">
        <v>59354.879999999997</v>
      </c>
      <c r="AF230" s="25">
        <v>59354.879999999997</v>
      </c>
      <c r="AG230" s="25">
        <v>59354.879999999997</v>
      </c>
      <c r="AH230" s="25">
        <v>59354.879999999997</v>
      </c>
      <c r="AI230" s="25">
        <v>59354.879999999997</v>
      </c>
      <c r="AJ230" s="25">
        <v>59354.879999999997</v>
      </c>
      <c r="AK230" s="25">
        <v>49462.399666666701</v>
      </c>
      <c r="AL230" s="25">
        <v>49462.399666666701</v>
      </c>
      <c r="AM230" s="25">
        <v>50154.959666666698</v>
      </c>
      <c r="AN230" s="25">
        <v>62322.99</v>
      </c>
      <c r="AO230" s="25">
        <v>62322.99</v>
      </c>
      <c r="AP230" s="25">
        <v>62322.99</v>
      </c>
      <c r="AR230">
        <f t="shared" ref="AR230:AR232" si="18">AH230*12</f>
        <v>712258.55999999994</v>
      </c>
      <c r="AS230" s="47">
        <f t="shared" ref="AS230:AS232" si="19">AR230/365/K230</f>
        <v>5.4371505017233019</v>
      </c>
    </row>
    <row r="231" spans="1:45" ht="16.5" x14ac:dyDescent="0.15">
      <c r="A231" s="9">
        <v>229</v>
      </c>
      <c r="B231" s="9" t="s">
        <v>34</v>
      </c>
      <c r="C231" s="15" t="s">
        <v>714</v>
      </c>
      <c r="D231" s="15" t="s">
        <v>715</v>
      </c>
      <c r="E231" s="9" t="s">
        <v>716</v>
      </c>
      <c r="F231" s="9" t="s">
        <v>37</v>
      </c>
      <c r="G231" s="9" t="s">
        <v>87</v>
      </c>
      <c r="H231" s="9" t="s">
        <v>46</v>
      </c>
      <c r="I231" s="9" t="s">
        <v>102</v>
      </c>
      <c r="J231" s="9" t="s">
        <v>64</v>
      </c>
      <c r="K231" s="9">
        <v>415.75</v>
      </c>
      <c r="L231" s="20">
        <v>42637</v>
      </c>
      <c r="M231" s="20">
        <v>44309</v>
      </c>
      <c r="N231" s="20">
        <v>44309</v>
      </c>
      <c r="O231" s="21"/>
      <c r="P231" s="20">
        <v>43367</v>
      </c>
      <c r="Q231" s="20">
        <v>43731</v>
      </c>
      <c r="R231" s="24">
        <v>148.84</v>
      </c>
      <c r="S231" s="25">
        <v>61880.23</v>
      </c>
      <c r="T231" s="25">
        <v>61880.23</v>
      </c>
      <c r="U231" s="25">
        <v>61880.23</v>
      </c>
      <c r="V231" s="25">
        <v>61880.23</v>
      </c>
      <c r="W231" s="25">
        <v>61880.23</v>
      </c>
      <c r="X231" s="25">
        <v>61880.23</v>
      </c>
      <c r="Y231" s="25">
        <v>61880.23</v>
      </c>
      <c r="Z231" s="25">
        <v>61880.23</v>
      </c>
      <c r="AA231" s="25">
        <v>62601.97</v>
      </c>
      <c r="AB231" s="25">
        <v>64973.41</v>
      </c>
      <c r="AC231" s="25">
        <v>64973.41</v>
      </c>
      <c r="AD231" s="25">
        <v>64973.41</v>
      </c>
      <c r="AE231" s="25">
        <v>61880.23</v>
      </c>
      <c r="AF231" s="25">
        <v>61880.23</v>
      </c>
      <c r="AG231" s="25">
        <v>61880.23</v>
      </c>
      <c r="AH231" s="25">
        <v>51566.858333333301</v>
      </c>
      <c r="AI231" s="25">
        <v>51566.858333333301</v>
      </c>
      <c r="AJ231" s="25">
        <v>51566.858333333301</v>
      </c>
      <c r="AK231" s="25">
        <v>61880.23</v>
      </c>
      <c r="AL231" s="25">
        <v>61880.23</v>
      </c>
      <c r="AM231" s="25">
        <v>62601.97</v>
      </c>
      <c r="AN231" s="25">
        <v>64973.41</v>
      </c>
      <c r="AO231" s="25">
        <v>64973.41</v>
      </c>
      <c r="AP231" s="25">
        <v>64973.41</v>
      </c>
      <c r="AR231">
        <f t="shared" si="18"/>
        <v>618802.29999999958</v>
      </c>
      <c r="AS231" s="47">
        <f t="shared" si="19"/>
        <v>4.0778082191780793</v>
      </c>
    </row>
    <row r="232" spans="1:45" ht="16.5" x14ac:dyDescent="0.15">
      <c r="A232" s="9">
        <v>230</v>
      </c>
      <c r="B232" s="16" t="s">
        <v>42</v>
      </c>
      <c r="C232" s="15" t="s">
        <v>717</v>
      </c>
      <c r="D232" s="15" t="s">
        <v>718</v>
      </c>
      <c r="E232" s="9" t="s">
        <v>719</v>
      </c>
      <c r="F232" s="9" t="s">
        <v>37</v>
      </c>
      <c r="G232" s="9" t="s">
        <v>87</v>
      </c>
      <c r="H232" s="9" t="s">
        <v>46</v>
      </c>
      <c r="I232" s="9" t="s">
        <v>40</v>
      </c>
      <c r="J232" s="9" t="s">
        <v>64</v>
      </c>
      <c r="K232" s="9">
        <v>336.35</v>
      </c>
      <c r="L232" s="20">
        <v>42963</v>
      </c>
      <c r="M232" s="20">
        <v>44309</v>
      </c>
      <c r="N232" s="20">
        <v>43616</v>
      </c>
      <c r="O232" s="21"/>
      <c r="P232" s="20">
        <v>43367</v>
      </c>
      <c r="Q232" s="20">
        <v>43731</v>
      </c>
      <c r="R232" s="24">
        <v>165.38</v>
      </c>
      <c r="S232" s="25">
        <v>55625.56</v>
      </c>
      <c r="T232" s="25">
        <v>55625.56</v>
      </c>
      <c r="U232" s="25">
        <v>55625.56</v>
      </c>
      <c r="V232" s="25">
        <v>55625.56</v>
      </c>
      <c r="W232" s="25">
        <v>55625.56</v>
      </c>
      <c r="X232" s="25"/>
      <c r="Y232" s="25"/>
      <c r="Z232" s="25"/>
      <c r="AA232" s="25"/>
      <c r="AB232" s="25"/>
      <c r="AC232" s="25"/>
      <c r="AD232" s="25"/>
      <c r="AE232" s="25">
        <v>55625.56</v>
      </c>
      <c r="AF232" s="25">
        <v>55625.56</v>
      </c>
      <c r="AG232" s="25">
        <v>55625.56</v>
      </c>
      <c r="AH232" s="25">
        <v>55625.56</v>
      </c>
      <c r="AI232" s="25">
        <v>55625.56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  <c r="AR232">
        <f t="shared" si="18"/>
        <v>667506.72</v>
      </c>
      <c r="AS232" s="47">
        <f t="shared" si="19"/>
        <v>5.4371503916948862</v>
      </c>
    </row>
    <row r="233" spans="1:45" ht="16.5" hidden="1" x14ac:dyDescent="0.15">
      <c r="A233" s="9">
        <v>231</v>
      </c>
      <c r="B233" s="9" t="s">
        <v>34</v>
      </c>
      <c r="C233" s="15" t="s">
        <v>720</v>
      </c>
      <c r="D233" s="15" t="s">
        <v>721</v>
      </c>
      <c r="E233" s="9" t="s">
        <v>722</v>
      </c>
      <c r="F233" s="9" t="s">
        <v>37</v>
      </c>
      <c r="G233" s="9" t="s">
        <v>87</v>
      </c>
      <c r="H233" s="9" t="s">
        <v>46</v>
      </c>
      <c r="I233" s="22" t="s">
        <v>102</v>
      </c>
      <c r="J233" s="9" t="s">
        <v>47</v>
      </c>
      <c r="K233" s="9">
        <v>58.16</v>
      </c>
      <c r="L233" s="20">
        <v>43466</v>
      </c>
      <c r="M233" s="20">
        <v>44196</v>
      </c>
      <c r="N233" s="20">
        <v>44196</v>
      </c>
      <c r="O233" s="20"/>
      <c r="P233" s="20">
        <v>43466</v>
      </c>
      <c r="Q233" s="20">
        <v>43830</v>
      </c>
      <c r="R233" s="24">
        <v>290</v>
      </c>
      <c r="S233" s="25">
        <v>16866.400000000001</v>
      </c>
      <c r="T233" s="25">
        <v>16866.400000000001</v>
      </c>
      <c r="U233" s="25">
        <v>16866.400000000001</v>
      </c>
      <c r="V233" s="25">
        <v>16866.400000000001</v>
      </c>
      <c r="W233" s="25">
        <v>16866.400000000001</v>
      </c>
      <c r="X233" s="25">
        <v>16866.400000000001</v>
      </c>
      <c r="Y233" s="25">
        <v>16866.400000000001</v>
      </c>
      <c r="Z233" s="25">
        <v>16866.400000000001</v>
      </c>
      <c r="AA233" s="25">
        <v>16866.400000000001</v>
      </c>
      <c r="AB233" s="25">
        <v>16866.400000000001</v>
      </c>
      <c r="AC233" s="25">
        <v>16866.400000000001</v>
      </c>
      <c r="AD233" s="25">
        <v>16866.400000000001</v>
      </c>
      <c r="AE233" s="25">
        <v>16866.400000000001</v>
      </c>
      <c r="AF233" s="25">
        <v>16866.400000000001</v>
      </c>
      <c r="AG233" s="25">
        <v>16866.400000000001</v>
      </c>
      <c r="AH233" s="25">
        <v>16866.400000000001</v>
      </c>
      <c r="AI233" s="25">
        <v>16866.400000000001</v>
      </c>
      <c r="AJ233" s="25">
        <v>16866.400000000001</v>
      </c>
      <c r="AK233" s="25">
        <v>16866.400000000001</v>
      </c>
      <c r="AL233" s="25">
        <v>16866.400000000001</v>
      </c>
      <c r="AM233" s="25">
        <v>16866.400000000001</v>
      </c>
      <c r="AN233" s="25">
        <v>16866.400000000001</v>
      </c>
      <c r="AO233" s="25">
        <v>16866.400000000001</v>
      </c>
      <c r="AP233" s="25">
        <v>16866.400000000001</v>
      </c>
    </row>
    <row r="234" spans="1:45" ht="16.5" hidden="1" x14ac:dyDescent="0.15">
      <c r="A234" s="9">
        <v>232</v>
      </c>
      <c r="B234" s="9" t="s">
        <v>42</v>
      </c>
      <c r="C234" s="15" t="s">
        <v>723</v>
      </c>
      <c r="D234" s="15" t="s">
        <v>724</v>
      </c>
      <c r="E234" s="9" t="s">
        <v>725</v>
      </c>
      <c r="F234" s="9" t="s">
        <v>37</v>
      </c>
      <c r="G234" s="9" t="s">
        <v>87</v>
      </c>
      <c r="H234" s="9" t="s">
        <v>39</v>
      </c>
      <c r="I234" s="9" t="s">
        <v>40</v>
      </c>
      <c r="J234" s="9" t="s">
        <v>41</v>
      </c>
      <c r="K234" s="9">
        <v>170.18</v>
      </c>
      <c r="L234" s="20">
        <v>42637</v>
      </c>
      <c r="M234" s="20">
        <v>43639</v>
      </c>
      <c r="N234" s="20">
        <v>43639</v>
      </c>
      <c r="O234" s="21"/>
      <c r="P234" s="20">
        <v>43367</v>
      </c>
      <c r="Q234" s="20">
        <v>43639</v>
      </c>
      <c r="R234" s="24">
        <v>206.08</v>
      </c>
      <c r="S234" s="25">
        <v>35070.69</v>
      </c>
      <c r="T234" s="25">
        <v>35070.69</v>
      </c>
      <c r="U234" s="25">
        <v>35070.69</v>
      </c>
      <c r="V234" s="25">
        <v>35070.69</v>
      </c>
      <c r="W234" s="25">
        <v>35070.69</v>
      </c>
      <c r="X234" s="25">
        <v>26887.53</v>
      </c>
      <c r="Y234" s="25"/>
      <c r="Z234" s="25"/>
      <c r="AA234" s="25"/>
      <c r="AB234" s="25"/>
      <c r="AC234" s="25"/>
      <c r="AD234" s="25"/>
      <c r="AE234" s="25">
        <v>35070.69</v>
      </c>
      <c r="AF234" s="25">
        <v>35070.69</v>
      </c>
      <c r="AG234" s="25">
        <v>35070.69</v>
      </c>
      <c r="AH234" s="25">
        <v>35070.69</v>
      </c>
      <c r="AI234" s="25">
        <v>35070.69</v>
      </c>
      <c r="AJ234" s="25">
        <v>26887.53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</row>
    <row r="235" spans="1:45" ht="16.5" hidden="1" x14ac:dyDescent="0.15">
      <c r="A235" s="9">
        <v>233</v>
      </c>
      <c r="B235" s="9" t="s">
        <v>42</v>
      </c>
      <c r="C235" s="15" t="s">
        <v>726</v>
      </c>
      <c r="D235" s="15" t="s">
        <v>727</v>
      </c>
      <c r="E235" s="9" t="s">
        <v>728</v>
      </c>
      <c r="F235" s="9" t="s">
        <v>37</v>
      </c>
      <c r="G235" s="9" t="s">
        <v>87</v>
      </c>
      <c r="H235" s="9" t="s">
        <v>122</v>
      </c>
      <c r="I235" s="9" t="s">
        <v>40</v>
      </c>
      <c r="J235" s="9" t="s">
        <v>47</v>
      </c>
      <c r="K235" s="9">
        <v>60.7</v>
      </c>
      <c r="L235" s="20">
        <v>42637</v>
      </c>
      <c r="M235" s="20">
        <v>43639</v>
      </c>
      <c r="N235" s="20">
        <v>43639</v>
      </c>
      <c r="O235" s="21"/>
      <c r="P235" s="20">
        <v>43367</v>
      </c>
      <c r="Q235" s="20">
        <v>43639</v>
      </c>
      <c r="R235" s="24">
        <v>171.74</v>
      </c>
      <c r="S235" s="25">
        <v>10424.620000000001</v>
      </c>
      <c r="T235" s="25">
        <v>10424.620000000001</v>
      </c>
      <c r="U235" s="25">
        <v>10424.620000000001</v>
      </c>
      <c r="V235" s="25">
        <v>10424.620000000001</v>
      </c>
      <c r="W235" s="25">
        <v>10424.620000000001</v>
      </c>
      <c r="X235" s="25">
        <v>7992.21</v>
      </c>
      <c r="Y235" s="25"/>
      <c r="Z235" s="25"/>
      <c r="AA235" s="25"/>
      <c r="AB235" s="25"/>
      <c r="AC235" s="25"/>
      <c r="AD235" s="25"/>
      <c r="AE235" s="25">
        <v>6949.7473333333301</v>
      </c>
      <c r="AF235" s="25">
        <v>6949.7473333333301</v>
      </c>
      <c r="AG235" s="25">
        <v>6949.7473333333301</v>
      </c>
      <c r="AH235" s="25">
        <v>10424.620000000001</v>
      </c>
      <c r="AI235" s="25">
        <v>10424.620000000001</v>
      </c>
      <c r="AJ235" s="25">
        <v>7992.21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</row>
    <row r="236" spans="1:45" ht="16.5" hidden="1" x14ac:dyDescent="0.15">
      <c r="A236" s="9">
        <v>234</v>
      </c>
      <c r="B236" s="9" t="s">
        <v>42</v>
      </c>
      <c r="C236" s="15" t="s">
        <v>729</v>
      </c>
      <c r="D236" s="15" t="s">
        <v>730</v>
      </c>
      <c r="E236" s="9" t="s">
        <v>731</v>
      </c>
      <c r="F236" s="9" t="s">
        <v>37</v>
      </c>
      <c r="G236" s="9" t="s">
        <v>87</v>
      </c>
      <c r="H236" s="9" t="s">
        <v>58</v>
      </c>
      <c r="I236" s="9" t="s">
        <v>40</v>
      </c>
      <c r="J236" s="9" t="s">
        <v>41</v>
      </c>
      <c r="K236" s="9">
        <v>182.5</v>
      </c>
      <c r="L236" s="20">
        <v>42637</v>
      </c>
      <c r="M236" s="20">
        <v>43639</v>
      </c>
      <c r="N236" s="20">
        <v>43639</v>
      </c>
      <c r="O236" s="21"/>
      <c r="P236" s="20">
        <v>43367</v>
      </c>
      <c r="Q236" s="20">
        <v>43639</v>
      </c>
      <c r="R236" s="24">
        <v>246.15</v>
      </c>
      <c r="S236" s="25">
        <v>44922.38</v>
      </c>
      <c r="T236" s="25">
        <v>44922.38</v>
      </c>
      <c r="U236" s="25">
        <v>44922.38</v>
      </c>
      <c r="V236" s="25">
        <v>44922.38</v>
      </c>
      <c r="W236" s="25">
        <v>44922.38</v>
      </c>
      <c r="X236" s="25">
        <v>34440.49</v>
      </c>
      <c r="Y236" s="25"/>
      <c r="Z236" s="25"/>
      <c r="AA236" s="25"/>
      <c r="AB236" s="25"/>
      <c r="AC236" s="25"/>
      <c r="AD236" s="25"/>
      <c r="AE236" s="25">
        <v>44922.38</v>
      </c>
      <c r="AF236" s="25">
        <v>44922.38</v>
      </c>
      <c r="AG236" s="25">
        <v>44922.38</v>
      </c>
      <c r="AH236" s="25">
        <v>44922.38</v>
      </c>
      <c r="AI236" s="25">
        <v>44922.38</v>
      </c>
      <c r="AJ236" s="25">
        <v>34440.49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</row>
    <row r="237" spans="1:45" ht="16.5" hidden="1" x14ac:dyDescent="0.15">
      <c r="A237" s="9">
        <v>235</v>
      </c>
      <c r="B237" s="9" t="s">
        <v>34</v>
      </c>
      <c r="C237" s="15" t="s">
        <v>732</v>
      </c>
      <c r="D237" s="15" t="s">
        <v>733</v>
      </c>
      <c r="E237" s="9" t="s">
        <v>734</v>
      </c>
      <c r="F237" s="9" t="s">
        <v>537</v>
      </c>
      <c r="G237" s="9" t="s">
        <v>87</v>
      </c>
      <c r="H237" s="9" t="s">
        <v>39</v>
      </c>
      <c r="I237" s="9" t="s">
        <v>102</v>
      </c>
      <c r="J237" s="9" t="s">
        <v>47</v>
      </c>
      <c r="K237" s="9">
        <v>7805</v>
      </c>
      <c r="L237" s="20">
        <v>42637</v>
      </c>
      <c r="M237" s="20">
        <v>48114</v>
      </c>
      <c r="N237" s="20">
        <v>48114</v>
      </c>
      <c r="O237" s="21"/>
      <c r="P237" s="20">
        <v>43367</v>
      </c>
      <c r="Q237" s="20">
        <v>43731</v>
      </c>
      <c r="R237" s="24">
        <v>32.33</v>
      </c>
      <c r="S237" s="25">
        <v>252335.65</v>
      </c>
      <c r="T237" s="25">
        <v>252335.65</v>
      </c>
      <c r="U237" s="25">
        <v>252335.65</v>
      </c>
      <c r="V237" s="25">
        <v>252335.65</v>
      </c>
      <c r="W237" s="25">
        <v>252335.65</v>
      </c>
      <c r="X237" s="25">
        <v>252335.65</v>
      </c>
      <c r="Y237" s="25">
        <v>252335.65</v>
      </c>
      <c r="Z237" s="25">
        <v>252335.65</v>
      </c>
      <c r="AA237" s="25">
        <v>253519.40833333301</v>
      </c>
      <c r="AB237" s="25">
        <v>257408.9</v>
      </c>
      <c r="AC237" s="25">
        <v>257408.9</v>
      </c>
      <c r="AD237" s="25">
        <v>257408.9</v>
      </c>
      <c r="AE237" s="25">
        <v>252335.65</v>
      </c>
      <c r="AF237" s="25">
        <v>252335.65</v>
      </c>
      <c r="AG237" s="25">
        <v>252335.65</v>
      </c>
      <c r="AH237" s="25">
        <v>252335.65</v>
      </c>
      <c r="AI237" s="25">
        <v>252335.65</v>
      </c>
      <c r="AJ237" s="25">
        <v>252335.65</v>
      </c>
      <c r="AK237" s="25">
        <v>252335.65</v>
      </c>
      <c r="AL237" s="25">
        <v>252335.65</v>
      </c>
      <c r="AM237" s="25">
        <v>253519.40833333301</v>
      </c>
      <c r="AN237" s="25">
        <v>257408.9</v>
      </c>
      <c r="AO237" s="25">
        <v>257408.9</v>
      </c>
      <c r="AP237" s="25">
        <v>257408.9</v>
      </c>
    </row>
    <row r="238" spans="1:45" ht="16.5" hidden="1" x14ac:dyDescent="0.15">
      <c r="A238" s="9">
        <v>236</v>
      </c>
      <c r="B238" s="9" t="s">
        <v>34</v>
      </c>
      <c r="C238" s="17" t="s">
        <v>735</v>
      </c>
      <c r="D238" s="15" t="s">
        <v>134</v>
      </c>
      <c r="E238" s="9" t="s">
        <v>736</v>
      </c>
      <c r="F238" s="9" t="s">
        <v>37</v>
      </c>
      <c r="G238" s="9" t="s">
        <v>87</v>
      </c>
      <c r="H238" s="9" t="s">
        <v>46</v>
      </c>
      <c r="I238" s="9" t="s">
        <v>40</v>
      </c>
      <c r="J238" s="9" t="s">
        <v>47</v>
      </c>
      <c r="K238" s="9">
        <v>144.36000000000001</v>
      </c>
      <c r="L238" s="20">
        <v>43435</v>
      </c>
      <c r="M238" s="20">
        <v>44530</v>
      </c>
      <c r="N238" s="20">
        <v>44530</v>
      </c>
      <c r="O238" s="21">
        <f>R238*K238</f>
        <v>25984.800000000003</v>
      </c>
      <c r="P238" s="20">
        <v>43435</v>
      </c>
      <c r="Q238" s="20">
        <v>43799</v>
      </c>
      <c r="R238" s="24">
        <v>180</v>
      </c>
      <c r="S238" s="25">
        <v>25984.799999999999</v>
      </c>
      <c r="T238" s="25">
        <v>25984.799999999999</v>
      </c>
      <c r="U238" s="25">
        <v>25984.799999999999</v>
      </c>
      <c r="V238" s="25">
        <v>25984.799999999999</v>
      </c>
      <c r="W238" s="25">
        <v>25984.799999999999</v>
      </c>
      <c r="X238" s="25">
        <v>25984.799999999999</v>
      </c>
      <c r="Y238" s="25">
        <v>25984.799999999999</v>
      </c>
      <c r="Z238" s="25">
        <v>25984.799999999999</v>
      </c>
      <c r="AA238" s="25">
        <v>25984.799999999999</v>
      </c>
      <c r="AB238" s="25">
        <v>25984.799999999999</v>
      </c>
      <c r="AC238" s="25">
        <v>25984.799999999999</v>
      </c>
      <c r="AD238" s="25">
        <v>27284.04</v>
      </c>
      <c r="AE238" s="25">
        <v>25984.799999999999</v>
      </c>
      <c r="AF238" s="25">
        <v>25984.799999999999</v>
      </c>
      <c r="AG238" s="25">
        <v>25984.799999999999</v>
      </c>
      <c r="AH238" s="25">
        <v>25984.799999999999</v>
      </c>
      <c r="AI238" s="25">
        <v>25984.799999999999</v>
      </c>
      <c r="AJ238" s="25">
        <v>25984.799999999999</v>
      </c>
      <c r="AK238" s="25">
        <v>25984.799999999999</v>
      </c>
      <c r="AL238" s="25">
        <v>25984.799999999999</v>
      </c>
      <c r="AM238" s="25">
        <v>25984.799999999999</v>
      </c>
      <c r="AN238" s="25">
        <v>25984.799999999999</v>
      </c>
      <c r="AO238" s="25">
        <v>25984.799999999999</v>
      </c>
      <c r="AP238" s="25">
        <v>27284.04</v>
      </c>
    </row>
    <row r="239" spans="1:45" ht="16.5" hidden="1" x14ac:dyDescent="0.15">
      <c r="A239" s="9">
        <v>237</v>
      </c>
      <c r="B239" s="16" t="s">
        <v>42</v>
      </c>
      <c r="C239" s="15" t="s">
        <v>737</v>
      </c>
      <c r="D239" s="15" t="s">
        <v>738</v>
      </c>
      <c r="E239" s="9">
        <v>2057</v>
      </c>
      <c r="F239" s="9" t="s">
        <v>37</v>
      </c>
      <c r="G239" s="9" t="s">
        <v>87</v>
      </c>
      <c r="H239" s="9" t="s">
        <v>58</v>
      </c>
      <c r="I239" s="22" t="s">
        <v>102</v>
      </c>
      <c r="J239" s="9" t="s">
        <v>41</v>
      </c>
      <c r="K239" s="9">
        <v>108.13</v>
      </c>
      <c r="L239" s="20">
        <v>43450</v>
      </c>
      <c r="M239" s="20">
        <v>44545</v>
      </c>
      <c r="N239" s="20">
        <v>43555</v>
      </c>
      <c r="O239" s="21">
        <f>R239*K239</f>
        <v>32439</v>
      </c>
      <c r="P239" s="20">
        <v>43450</v>
      </c>
      <c r="Q239" s="20">
        <v>43814</v>
      </c>
      <c r="R239" s="24">
        <v>300</v>
      </c>
      <c r="S239" s="25">
        <v>32439</v>
      </c>
      <c r="T239" s="25">
        <v>32439</v>
      </c>
      <c r="U239" s="25">
        <v>32439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>
        <v>32439</v>
      </c>
      <c r="AF239" s="25">
        <v>32439</v>
      </c>
      <c r="AG239" s="25">
        <v>32439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</row>
    <row r="240" spans="1:45" ht="16.5" hidden="1" x14ac:dyDescent="0.15">
      <c r="A240" s="9">
        <v>238</v>
      </c>
      <c r="B240" s="9" t="s">
        <v>34</v>
      </c>
      <c r="C240" s="15" t="s">
        <v>739</v>
      </c>
      <c r="D240" s="15" t="s">
        <v>740</v>
      </c>
      <c r="E240" s="9" t="s">
        <v>741</v>
      </c>
      <c r="F240" s="9" t="s">
        <v>537</v>
      </c>
      <c r="G240" s="9" t="s">
        <v>87</v>
      </c>
      <c r="H240" s="9" t="s">
        <v>122</v>
      </c>
      <c r="I240" s="9" t="s">
        <v>40</v>
      </c>
      <c r="J240" s="9" t="s">
        <v>41</v>
      </c>
      <c r="K240" s="9">
        <v>1566.8</v>
      </c>
      <c r="L240" s="20">
        <v>43497</v>
      </c>
      <c r="M240" s="20">
        <v>46288</v>
      </c>
      <c r="N240" s="20">
        <v>46288</v>
      </c>
      <c r="O240" s="20"/>
      <c r="P240" s="20">
        <v>43497</v>
      </c>
      <c r="Q240" s="20">
        <v>43861</v>
      </c>
      <c r="R240" s="24">
        <v>45</v>
      </c>
      <c r="S240" s="25"/>
      <c r="T240" s="25">
        <v>70506</v>
      </c>
      <c r="U240" s="25">
        <v>70506</v>
      </c>
      <c r="V240" s="25">
        <v>70506</v>
      </c>
      <c r="W240" s="25">
        <v>70506</v>
      </c>
      <c r="X240" s="25">
        <v>70506</v>
      </c>
      <c r="Y240" s="25">
        <v>70506</v>
      </c>
      <c r="Z240" s="25">
        <v>70506</v>
      </c>
      <c r="AA240" s="25">
        <v>70506</v>
      </c>
      <c r="AB240" s="25">
        <v>70506</v>
      </c>
      <c r="AC240" s="25">
        <v>70506</v>
      </c>
      <c r="AD240" s="25">
        <v>70506</v>
      </c>
      <c r="AE240" s="25">
        <v>0</v>
      </c>
      <c r="AF240" s="25">
        <v>70506</v>
      </c>
      <c r="AG240" s="25">
        <v>70506</v>
      </c>
      <c r="AH240" s="25">
        <v>70506</v>
      </c>
      <c r="AI240" s="25">
        <v>70506</v>
      </c>
      <c r="AJ240" s="25">
        <v>70506</v>
      </c>
      <c r="AK240" s="25">
        <v>70506</v>
      </c>
      <c r="AL240" s="25">
        <v>70506</v>
      </c>
      <c r="AM240" s="25">
        <v>70506</v>
      </c>
      <c r="AN240" s="25">
        <v>70506</v>
      </c>
      <c r="AO240" s="25">
        <v>70506</v>
      </c>
      <c r="AP240" s="25">
        <v>70506</v>
      </c>
    </row>
    <row r="241" spans="1:42" ht="16.5" hidden="1" x14ac:dyDescent="0.15">
      <c r="A241" s="9">
        <v>239</v>
      </c>
      <c r="B241" s="9" t="s">
        <v>34</v>
      </c>
      <c r="C241" s="15" t="s">
        <v>742</v>
      </c>
      <c r="D241" s="15" t="s">
        <v>743</v>
      </c>
      <c r="E241" s="9" t="s">
        <v>744</v>
      </c>
      <c r="F241" s="9" t="s">
        <v>37</v>
      </c>
      <c r="G241" s="9" t="s">
        <v>87</v>
      </c>
      <c r="H241" s="9" t="s">
        <v>122</v>
      </c>
      <c r="I241" s="9" t="s">
        <v>40</v>
      </c>
      <c r="J241" s="9" t="s">
        <v>41</v>
      </c>
      <c r="K241" s="9">
        <v>54.82</v>
      </c>
      <c r="L241" s="20">
        <v>43435</v>
      </c>
      <c r="M241" s="20">
        <v>44530</v>
      </c>
      <c r="N241" s="20">
        <v>44530</v>
      </c>
      <c r="O241" s="21">
        <f>R241*K241</f>
        <v>13814.64</v>
      </c>
      <c r="P241" s="20">
        <v>43435</v>
      </c>
      <c r="Q241" s="20">
        <v>43799</v>
      </c>
      <c r="R241" s="24">
        <v>252</v>
      </c>
      <c r="S241" s="25">
        <v>13814.64</v>
      </c>
      <c r="T241" s="25">
        <v>13814.64</v>
      </c>
      <c r="U241" s="25">
        <v>13814.64</v>
      </c>
      <c r="V241" s="25">
        <v>13814.64</v>
      </c>
      <c r="W241" s="25">
        <v>13814.64</v>
      </c>
      <c r="X241" s="25">
        <v>13814.64</v>
      </c>
      <c r="Y241" s="25">
        <v>13814.64</v>
      </c>
      <c r="Z241" s="25">
        <v>13814.64</v>
      </c>
      <c r="AA241" s="25">
        <v>13814.64</v>
      </c>
      <c r="AB241" s="25">
        <v>13814.64</v>
      </c>
      <c r="AC241" s="25">
        <v>13814.64</v>
      </c>
      <c r="AD241" s="25">
        <v>14781.6648</v>
      </c>
      <c r="AE241" s="25">
        <v>13814.64</v>
      </c>
      <c r="AF241" s="25">
        <v>13814.64</v>
      </c>
      <c r="AG241" s="25">
        <v>13814.64</v>
      </c>
      <c r="AH241" s="25">
        <v>13814.64</v>
      </c>
      <c r="AI241" s="25">
        <v>13814.64</v>
      </c>
      <c r="AJ241" s="25">
        <v>13814.64</v>
      </c>
      <c r="AK241" s="25">
        <v>13814.64</v>
      </c>
      <c r="AL241" s="25">
        <v>13814.64</v>
      </c>
      <c r="AM241" s="25">
        <v>13814.64</v>
      </c>
      <c r="AN241" s="25">
        <v>13814.64</v>
      </c>
      <c r="AO241" s="25">
        <v>13814.64</v>
      </c>
      <c r="AP241" s="25">
        <v>14781.6648</v>
      </c>
    </row>
    <row r="242" spans="1:42" ht="16.5" hidden="1" x14ac:dyDescent="0.15">
      <c r="A242" s="9">
        <v>240</v>
      </c>
      <c r="B242" s="9" t="s">
        <v>34</v>
      </c>
      <c r="C242" s="15" t="s">
        <v>745</v>
      </c>
      <c r="D242" s="15" t="s">
        <v>746</v>
      </c>
      <c r="E242" s="9" t="s">
        <v>747</v>
      </c>
      <c r="F242" s="9" t="s">
        <v>37</v>
      </c>
      <c r="G242" s="9" t="s">
        <v>87</v>
      </c>
      <c r="H242" s="9" t="s">
        <v>179</v>
      </c>
      <c r="I242" s="9" t="s">
        <v>40</v>
      </c>
      <c r="J242" s="9" t="s">
        <v>41</v>
      </c>
      <c r="K242" s="9">
        <v>64.5</v>
      </c>
      <c r="L242" s="20">
        <v>43435</v>
      </c>
      <c r="M242" s="20">
        <v>44530</v>
      </c>
      <c r="N242" s="20">
        <v>44530</v>
      </c>
      <c r="O242" s="21">
        <f>R242*K242</f>
        <v>16254</v>
      </c>
      <c r="P242" s="20">
        <v>43435</v>
      </c>
      <c r="Q242" s="20">
        <v>43799</v>
      </c>
      <c r="R242" s="24">
        <v>252</v>
      </c>
      <c r="S242" s="25">
        <v>16254</v>
      </c>
      <c r="T242" s="25">
        <v>16254</v>
      </c>
      <c r="U242" s="25">
        <v>16254</v>
      </c>
      <c r="V242" s="25">
        <v>16254</v>
      </c>
      <c r="W242" s="25">
        <v>16254</v>
      </c>
      <c r="X242" s="25">
        <v>16254</v>
      </c>
      <c r="Y242" s="25">
        <v>16254</v>
      </c>
      <c r="Z242" s="25">
        <v>16254</v>
      </c>
      <c r="AA242" s="25">
        <v>16254</v>
      </c>
      <c r="AB242" s="25">
        <v>16254</v>
      </c>
      <c r="AC242" s="25">
        <v>16254</v>
      </c>
      <c r="AD242" s="25">
        <v>17391.78</v>
      </c>
      <c r="AE242" s="25">
        <v>16254</v>
      </c>
      <c r="AF242" s="25">
        <v>16254</v>
      </c>
      <c r="AG242" s="25">
        <v>16254</v>
      </c>
      <c r="AH242" s="25">
        <v>16254</v>
      </c>
      <c r="AI242" s="25">
        <v>16254</v>
      </c>
      <c r="AJ242" s="25">
        <v>16254</v>
      </c>
      <c r="AK242" s="25">
        <v>16254</v>
      </c>
      <c r="AL242" s="25">
        <v>16254</v>
      </c>
      <c r="AM242" s="25">
        <v>16254</v>
      </c>
      <c r="AN242" s="25">
        <v>16254</v>
      </c>
      <c r="AO242" s="25">
        <v>16254</v>
      </c>
      <c r="AP242" s="25">
        <v>17391.78</v>
      </c>
    </row>
    <row r="243" spans="1:42" ht="16.5" hidden="1" x14ac:dyDescent="0.15">
      <c r="A243" s="9">
        <v>241</v>
      </c>
      <c r="B243" s="16" t="s">
        <v>42</v>
      </c>
      <c r="C243" s="15" t="s">
        <v>748</v>
      </c>
      <c r="D243" s="15" t="s">
        <v>749</v>
      </c>
      <c r="E243" s="9" t="s">
        <v>750</v>
      </c>
      <c r="F243" s="9" t="s">
        <v>37</v>
      </c>
      <c r="G243" s="9" t="s">
        <v>87</v>
      </c>
      <c r="H243" s="16" t="s">
        <v>68</v>
      </c>
      <c r="I243" s="9" t="s">
        <v>102</v>
      </c>
      <c r="J243" s="9" t="s">
        <v>47</v>
      </c>
      <c r="K243" s="9">
        <v>157.11000000000001</v>
      </c>
      <c r="L243" s="20">
        <v>43425</v>
      </c>
      <c r="M243" s="20">
        <v>44520</v>
      </c>
      <c r="N243" s="20">
        <v>43585</v>
      </c>
      <c r="O243" s="21">
        <f>R243*K243*2</f>
        <v>54988.500000000007</v>
      </c>
      <c r="P243" s="20">
        <v>43425</v>
      </c>
      <c r="Q243" s="20">
        <v>43789</v>
      </c>
      <c r="R243" s="24">
        <v>175</v>
      </c>
      <c r="S243" s="25">
        <v>27494.25</v>
      </c>
      <c r="T243" s="25">
        <v>27494.25</v>
      </c>
      <c r="U243" s="25">
        <v>27494.25</v>
      </c>
      <c r="V243" s="25">
        <v>27494.25</v>
      </c>
      <c r="W243" s="25"/>
      <c r="X243" s="25"/>
      <c r="Y243" s="25"/>
      <c r="Z243" s="25"/>
      <c r="AA243" s="25"/>
      <c r="AB243" s="25"/>
      <c r="AC243" s="25"/>
      <c r="AD243" s="25"/>
      <c r="AE243" s="25">
        <v>27494.25</v>
      </c>
      <c r="AF243" s="25">
        <v>27494.25</v>
      </c>
      <c r="AG243" s="25">
        <v>27494.25</v>
      </c>
      <c r="AH243" s="25">
        <v>27494.25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</row>
    <row r="244" spans="1:42" ht="16.5" hidden="1" x14ac:dyDescent="0.15">
      <c r="A244" s="9">
        <v>242</v>
      </c>
      <c r="B244" s="9" t="s">
        <v>34</v>
      </c>
      <c r="C244" s="15" t="s">
        <v>751</v>
      </c>
      <c r="D244" s="15" t="s">
        <v>752</v>
      </c>
      <c r="E244" s="9" t="s">
        <v>753</v>
      </c>
      <c r="F244" s="9" t="s">
        <v>37</v>
      </c>
      <c r="G244" s="9" t="s">
        <v>87</v>
      </c>
      <c r="H244" s="9" t="s">
        <v>179</v>
      </c>
      <c r="I244" s="22" t="s">
        <v>102</v>
      </c>
      <c r="J244" s="9" t="s">
        <v>47</v>
      </c>
      <c r="K244" s="9">
        <v>104.78</v>
      </c>
      <c r="L244" s="20">
        <v>43425</v>
      </c>
      <c r="M244" s="20">
        <v>44520</v>
      </c>
      <c r="N244" s="20">
        <v>44520</v>
      </c>
      <c r="O244" s="21">
        <f>R244*K244*2</f>
        <v>41912</v>
      </c>
      <c r="P244" s="20">
        <v>43425</v>
      </c>
      <c r="Q244" s="20">
        <v>43789</v>
      </c>
      <c r="R244" s="24">
        <v>200</v>
      </c>
      <c r="S244" s="25">
        <v>20956</v>
      </c>
      <c r="T244" s="25">
        <v>20956</v>
      </c>
      <c r="U244" s="25">
        <v>20956</v>
      </c>
      <c r="V244" s="25">
        <v>20956</v>
      </c>
      <c r="W244" s="25">
        <v>20956</v>
      </c>
      <c r="X244" s="25">
        <v>20956</v>
      </c>
      <c r="Y244" s="25">
        <v>20956</v>
      </c>
      <c r="Z244" s="25">
        <v>20956</v>
      </c>
      <c r="AA244" s="25">
        <v>20956</v>
      </c>
      <c r="AB244" s="25">
        <v>20956</v>
      </c>
      <c r="AC244" s="25">
        <v>21305.266666666699</v>
      </c>
      <c r="AD244" s="25">
        <v>22003.8</v>
      </c>
      <c r="AE244" s="25">
        <v>20956</v>
      </c>
      <c r="AF244" s="25">
        <v>20956</v>
      </c>
      <c r="AG244" s="25">
        <v>13970.666666666701</v>
      </c>
      <c r="AH244" s="25">
        <v>13970.666666666701</v>
      </c>
      <c r="AI244" s="25">
        <v>13970.666666666701</v>
      </c>
      <c r="AJ244" s="25">
        <v>20956</v>
      </c>
      <c r="AK244" s="25">
        <v>13970.666666666701</v>
      </c>
      <c r="AL244" s="25">
        <v>13970.666666666701</v>
      </c>
      <c r="AM244" s="25">
        <v>13970.666666666701</v>
      </c>
      <c r="AN244" s="25">
        <v>20956</v>
      </c>
      <c r="AO244" s="25">
        <v>21305.266666666699</v>
      </c>
      <c r="AP244" s="25">
        <v>22003.8</v>
      </c>
    </row>
    <row r="245" spans="1:42" ht="16.5" hidden="1" x14ac:dyDescent="0.15">
      <c r="A245" s="9">
        <v>243</v>
      </c>
      <c r="B245" s="9" t="s">
        <v>34</v>
      </c>
      <c r="C245" s="15" t="s">
        <v>754</v>
      </c>
      <c r="D245" s="15" t="s">
        <v>755</v>
      </c>
      <c r="E245" s="9" t="s">
        <v>756</v>
      </c>
      <c r="F245" s="9" t="s">
        <v>757</v>
      </c>
      <c r="G245" s="9" t="s">
        <v>359</v>
      </c>
      <c r="H245" s="9" t="s">
        <v>122</v>
      </c>
      <c r="I245" s="22" t="s">
        <v>40</v>
      </c>
      <c r="J245" s="22" t="s">
        <v>758</v>
      </c>
      <c r="K245" s="9">
        <v>776.93</v>
      </c>
      <c r="L245" s="20">
        <v>43313</v>
      </c>
      <c r="M245" s="20">
        <v>45716</v>
      </c>
      <c r="N245" s="20">
        <v>45716</v>
      </c>
      <c r="O245" s="21">
        <f>R245*K245*5</f>
        <v>194232.5</v>
      </c>
      <c r="P245" s="20">
        <v>43313</v>
      </c>
      <c r="Q245" s="20">
        <v>43677</v>
      </c>
      <c r="R245" s="24">
        <v>50</v>
      </c>
      <c r="S245" s="25">
        <v>38846.5</v>
      </c>
      <c r="T245" s="25">
        <v>38846.5</v>
      </c>
      <c r="U245" s="25">
        <v>38846.5</v>
      </c>
      <c r="V245" s="25">
        <v>38846.5</v>
      </c>
      <c r="W245" s="25">
        <v>38846.5</v>
      </c>
      <c r="X245" s="25">
        <v>38846.5</v>
      </c>
      <c r="Y245" s="25">
        <v>38846.5</v>
      </c>
      <c r="Z245" s="25">
        <v>40788.824999999997</v>
      </c>
      <c r="AA245" s="25">
        <v>40788.824999999997</v>
      </c>
      <c r="AB245" s="25">
        <v>40788.824999999997</v>
      </c>
      <c r="AC245" s="25">
        <v>40788.824999999997</v>
      </c>
      <c r="AD245" s="25">
        <v>40788.824999999997</v>
      </c>
      <c r="AE245" s="25">
        <v>12948.833333333299</v>
      </c>
      <c r="AF245" s="25">
        <v>12946.5</v>
      </c>
      <c r="AG245" s="25">
        <v>12946.5</v>
      </c>
      <c r="AH245" s="25">
        <v>12948.833333333299</v>
      </c>
      <c r="AI245" s="25">
        <v>12946.5</v>
      </c>
      <c r="AJ245" s="25">
        <v>12946.5</v>
      </c>
      <c r="AK245" s="25">
        <v>12948.833333333299</v>
      </c>
      <c r="AL245" s="25">
        <v>13596.275</v>
      </c>
      <c r="AM245" s="25">
        <v>13596.275</v>
      </c>
      <c r="AN245" s="25">
        <v>40788.824999999997</v>
      </c>
      <c r="AO245" s="25">
        <v>40788.824999999997</v>
      </c>
      <c r="AP245" s="25">
        <v>40788.824999999997</v>
      </c>
    </row>
    <row r="246" spans="1:42" ht="16.5" hidden="1" x14ac:dyDescent="0.15">
      <c r="A246" s="9">
        <v>244</v>
      </c>
      <c r="B246" s="9" t="s">
        <v>34</v>
      </c>
      <c r="C246" s="15" t="s">
        <v>759</v>
      </c>
      <c r="D246" s="15" t="s">
        <v>760</v>
      </c>
      <c r="E246" s="9" t="s">
        <v>761</v>
      </c>
      <c r="F246" s="9" t="s">
        <v>757</v>
      </c>
      <c r="G246" s="9" t="s">
        <v>87</v>
      </c>
      <c r="H246" s="9" t="s">
        <v>46</v>
      </c>
      <c r="I246" s="22" t="s">
        <v>102</v>
      </c>
      <c r="J246" s="9" t="s">
        <v>758</v>
      </c>
      <c r="K246" s="9">
        <v>470.3</v>
      </c>
      <c r="L246" s="20">
        <v>42637</v>
      </c>
      <c r="M246" s="20">
        <v>44462</v>
      </c>
      <c r="N246" s="20">
        <v>44462</v>
      </c>
      <c r="O246" s="21"/>
      <c r="P246" s="20">
        <v>43367</v>
      </c>
      <c r="Q246" s="20">
        <v>43731</v>
      </c>
      <c r="R246" s="24">
        <v>66.150000000000006</v>
      </c>
      <c r="S246" s="25">
        <v>31110.35</v>
      </c>
      <c r="T246" s="25">
        <v>31110.35</v>
      </c>
      <c r="U246" s="25">
        <v>31110.35</v>
      </c>
      <c r="V246" s="25">
        <v>31110.35</v>
      </c>
      <c r="W246" s="25">
        <v>31110.35</v>
      </c>
      <c r="X246" s="25">
        <v>31110.35</v>
      </c>
      <c r="Y246" s="25">
        <v>31110.35</v>
      </c>
      <c r="Z246" s="25">
        <v>31110.35</v>
      </c>
      <c r="AA246" s="25">
        <v>31473.57</v>
      </c>
      <c r="AB246" s="25">
        <v>32667.040000000001</v>
      </c>
      <c r="AC246" s="25">
        <v>32667.040000000001</v>
      </c>
      <c r="AD246" s="25">
        <v>32667.040000000001</v>
      </c>
      <c r="AE246" s="25">
        <v>10370.120000000001</v>
      </c>
      <c r="AF246" s="25">
        <v>10370.120000000001</v>
      </c>
      <c r="AG246" s="25">
        <v>10370.120000000001</v>
      </c>
      <c r="AH246" s="25">
        <v>10370.120000000001</v>
      </c>
      <c r="AI246" s="25">
        <v>10370.120000000001</v>
      </c>
      <c r="AJ246" s="25">
        <v>10370.120000000001</v>
      </c>
      <c r="AK246" s="25">
        <v>10370.1166666667</v>
      </c>
      <c r="AL246" s="25">
        <v>10370.1166666667</v>
      </c>
      <c r="AM246" s="25">
        <v>10491.19</v>
      </c>
      <c r="AN246" s="25">
        <v>32667.040000000001</v>
      </c>
      <c r="AO246" s="25">
        <v>32667.040000000001</v>
      </c>
      <c r="AP246" s="25">
        <v>32667.040000000001</v>
      </c>
    </row>
    <row r="247" spans="1:42" ht="16.5" hidden="1" x14ac:dyDescent="0.15">
      <c r="A247" s="9">
        <v>245</v>
      </c>
      <c r="B247" s="9" t="s">
        <v>34</v>
      </c>
      <c r="C247" s="15" t="s">
        <v>762</v>
      </c>
      <c r="D247" s="15" t="s">
        <v>763</v>
      </c>
      <c r="E247" s="9" t="s">
        <v>764</v>
      </c>
      <c r="F247" s="9" t="s">
        <v>757</v>
      </c>
      <c r="G247" s="9" t="s">
        <v>87</v>
      </c>
      <c r="H247" s="9" t="s">
        <v>122</v>
      </c>
      <c r="I247" s="9" t="s">
        <v>102</v>
      </c>
      <c r="J247" s="9" t="s">
        <v>758</v>
      </c>
      <c r="K247" s="9">
        <v>1963.4</v>
      </c>
      <c r="L247" s="20">
        <v>42637</v>
      </c>
      <c r="M247" s="20">
        <v>45558</v>
      </c>
      <c r="N247" s="20">
        <v>45558</v>
      </c>
      <c r="O247" s="21"/>
      <c r="P247" s="20">
        <v>43367</v>
      </c>
      <c r="Q247" s="20">
        <v>43731</v>
      </c>
      <c r="R247" s="24">
        <v>41.9</v>
      </c>
      <c r="S247" s="25">
        <v>82266.460000000006</v>
      </c>
      <c r="T247" s="25">
        <v>82266.460000000006</v>
      </c>
      <c r="U247" s="25">
        <v>82266.460000000006</v>
      </c>
      <c r="V247" s="25">
        <v>82266.460000000006</v>
      </c>
      <c r="W247" s="24">
        <v>82266.460000000006</v>
      </c>
      <c r="X247" s="24">
        <v>82266.460000000006</v>
      </c>
      <c r="Y247" s="25">
        <v>82266.460000000006</v>
      </c>
      <c r="Z247" s="25">
        <v>82266.460000000006</v>
      </c>
      <c r="AA247" s="25">
        <v>83228.53</v>
      </c>
      <c r="AB247" s="25">
        <v>86389.6</v>
      </c>
      <c r="AC247" s="25">
        <v>86389.6</v>
      </c>
      <c r="AD247" s="25">
        <v>86389.6</v>
      </c>
      <c r="AE247" s="25">
        <v>27435.242666666702</v>
      </c>
      <c r="AF247" s="25">
        <v>27435.242666666702</v>
      </c>
      <c r="AG247" s="25">
        <v>27435.242666666702</v>
      </c>
      <c r="AH247" s="25">
        <v>27435.242666666702</v>
      </c>
      <c r="AI247" s="25">
        <v>27435.242666666702</v>
      </c>
      <c r="AJ247" s="25">
        <v>27435.242666666702</v>
      </c>
      <c r="AK247" s="25">
        <v>27428.7</v>
      </c>
      <c r="AL247" s="25">
        <v>27428.7</v>
      </c>
      <c r="AM247" s="25">
        <v>27750.916666666701</v>
      </c>
      <c r="AN247" s="25">
        <v>86389.6</v>
      </c>
      <c r="AO247" s="25">
        <v>86389.6</v>
      </c>
      <c r="AP247" s="25">
        <v>86389.6</v>
      </c>
    </row>
    <row r="248" spans="1:42" ht="16.5" hidden="1" x14ac:dyDescent="0.15">
      <c r="A248" s="9">
        <v>246</v>
      </c>
      <c r="B248" s="9" t="s">
        <v>34</v>
      </c>
      <c r="C248" s="15" t="s">
        <v>765</v>
      </c>
      <c r="D248" s="15" t="s">
        <v>766</v>
      </c>
      <c r="E248" s="9" t="s">
        <v>767</v>
      </c>
      <c r="F248" s="9" t="s">
        <v>757</v>
      </c>
      <c r="G248" s="9" t="s">
        <v>87</v>
      </c>
      <c r="H248" s="9" t="s">
        <v>122</v>
      </c>
      <c r="I248" s="9" t="s">
        <v>102</v>
      </c>
      <c r="J248" s="9" t="s">
        <v>758</v>
      </c>
      <c r="K248" s="9">
        <v>555.5</v>
      </c>
      <c r="L248" s="20">
        <v>42637</v>
      </c>
      <c r="M248" s="20">
        <v>45558</v>
      </c>
      <c r="N248" s="20">
        <v>45558</v>
      </c>
      <c r="O248" s="21"/>
      <c r="P248" s="20">
        <v>43367</v>
      </c>
      <c r="Q248" s="20">
        <v>43731</v>
      </c>
      <c r="R248" s="24">
        <v>55.13</v>
      </c>
      <c r="S248" s="25">
        <v>30624.720000000001</v>
      </c>
      <c r="T248" s="25">
        <v>30624.720000000001</v>
      </c>
      <c r="U248" s="25">
        <v>30624.720000000001</v>
      </c>
      <c r="V248" s="25">
        <v>30624.720000000001</v>
      </c>
      <c r="W248" s="25">
        <v>30624.720000000001</v>
      </c>
      <c r="X248" s="25">
        <v>30624.720000000001</v>
      </c>
      <c r="Y248" s="25">
        <v>30624.720000000001</v>
      </c>
      <c r="Z248" s="25">
        <v>30624.720000000001</v>
      </c>
      <c r="AA248" s="25">
        <v>30982.46</v>
      </c>
      <c r="AB248" s="25">
        <v>32157.9</v>
      </c>
      <c r="AC248" s="25">
        <v>32157.9</v>
      </c>
      <c r="AD248" s="25">
        <v>32157.9</v>
      </c>
      <c r="AE248" s="25">
        <v>10208.243333333299</v>
      </c>
      <c r="AF248" s="25">
        <v>10208.243333333299</v>
      </c>
      <c r="AG248" s="25">
        <v>10208.243333333299</v>
      </c>
      <c r="AH248" s="25">
        <v>10208.243333333299</v>
      </c>
      <c r="AI248" s="25">
        <v>10208.243333333299</v>
      </c>
      <c r="AJ248" s="25">
        <v>10208.243333333299</v>
      </c>
      <c r="AK248" s="25">
        <v>10208.24</v>
      </c>
      <c r="AL248" s="25">
        <v>10208.24</v>
      </c>
      <c r="AM248" s="25">
        <v>10327.4866666667</v>
      </c>
      <c r="AN248" s="25">
        <v>32157.9</v>
      </c>
      <c r="AO248" s="25">
        <v>32157.9</v>
      </c>
      <c r="AP248" s="25">
        <v>32157.9</v>
      </c>
    </row>
    <row r="249" spans="1:42" ht="16.5" hidden="1" x14ac:dyDescent="0.15">
      <c r="A249" s="9">
        <v>247</v>
      </c>
      <c r="B249" s="9" t="s">
        <v>34</v>
      </c>
      <c r="C249" s="15" t="s">
        <v>768</v>
      </c>
      <c r="D249" s="15" t="s">
        <v>769</v>
      </c>
      <c r="E249" s="9" t="s">
        <v>770</v>
      </c>
      <c r="F249" s="9" t="s">
        <v>757</v>
      </c>
      <c r="G249" s="9" t="s">
        <v>87</v>
      </c>
      <c r="H249" s="9" t="s">
        <v>46</v>
      </c>
      <c r="I249" s="9" t="s">
        <v>102</v>
      </c>
      <c r="J249" s="9" t="s">
        <v>758</v>
      </c>
      <c r="K249" s="9">
        <v>312.02</v>
      </c>
      <c r="L249" s="20">
        <v>42637</v>
      </c>
      <c r="M249" s="20">
        <v>45558</v>
      </c>
      <c r="N249" s="20">
        <v>45558</v>
      </c>
      <c r="O249" s="21"/>
      <c r="P249" s="20">
        <v>43367</v>
      </c>
      <c r="Q249" s="20">
        <v>43731</v>
      </c>
      <c r="R249" s="24">
        <v>66.150000000000006</v>
      </c>
      <c r="S249" s="25">
        <v>20640.12</v>
      </c>
      <c r="T249" s="25">
        <v>20640.12</v>
      </c>
      <c r="U249" s="25">
        <v>20640.12</v>
      </c>
      <c r="V249" s="25">
        <v>20640.12</v>
      </c>
      <c r="W249" s="25">
        <v>20640.12</v>
      </c>
      <c r="X249" s="25">
        <v>20640.12</v>
      </c>
      <c r="Y249" s="25">
        <v>20640.12</v>
      </c>
      <c r="Z249" s="25">
        <v>20640.12</v>
      </c>
      <c r="AA249" s="25">
        <v>20881.11</v>
      </c>
      <c r="AB249" s="25">
        <v>21672.91</v>
      </c>
      <c r="AC249" s="25">
        <v>21672.91</v>
      </c>
      <c r="AD249" s="25">
        <v>21672.91</v>
      </c>
      <c r="AE249" s="25">
        <v>6880.0379999999996</v>
      </c>
      <c r="AF249" s="25">
        <v>6880.0379999999996</v>
      </c>
      <c r="AG249" s="25">
        <v>6880.0379999999996</v>
      </c>
      <c r="AH249" s="25">
        <v>6880.0379999999996</v>
      </c>
      <c r="AI249" s="25">
        <v>6880.0379999999996</v>
      </c>
      <c r="AJ249" s="25">
        <v>6880.0379999999996</v>
      </c>
      <c r="AK249" s="25">
        <v>6880.04</v>
      </c>
      <c r="AL249" s="25">
        <v>6880.04</v>
      </c>
      <c r="AM249" s="25">
        <v>6960.37</v>
      </c>
      <c r="AN249" s="25">
        <v>21672.91</v>
      </c>
      <c r="AO249" s="25">
        <v>21672.91</v>
      </c>
      <c r="AP249" s="25">
        <v>21672.91</v>
      </c>
    </row>
    <row r="250" spans="1:42" ht="16.5" hidden="1" x14ac:dyDescent="0.15">
      <c r="A250" s="9">
        <v>248</v>
      </c>
      <c r="B250" s="9" t="s">
        <v>34</v>
      </c>
      <c r="C250" s="15" t="s">
        <v>771</v>
      </c>
      <c r="D250" s="15" t="s">
        <v>772</v>
      </c>
      <c r="E250" s="9" t="s">
        <v>773</v>
      </c>
      <c r="F250" s="9" t="s">
        <v>757</v>
      </c>
      <c r="G250" s="9" t="s">
        <v>87</v>
      </c>
      <c r="H250" s="9" t="s">
        <v>46</v>
      </c>
      <c r="I250" s="9" t="s">
        <v>40</v>
      </c>
      <c r="J250" s="22" t="s">
        <v>758</v>
      </c>
      <c r="K250" s="9">
        <v>1322.73</v>
      </c>
      <c r="L250" s="20">
        <v>42637</v>
      </c>
      <c r="M250" s="20">
        <v>45558</v>
      </c>
      <c r="N250" s="20">
        <v>45558</v>
      </c>
      <c r="O250" s="21"/>
      <c r="P250" s="20">
        <v>43367</v>
      </c>
      <c r="Q250" s="20">
        <v>43731</v>
      </c>
      <c r="R250" s="24">
        <v>60.64</v>
      </c>
      <c r="S250" s="25">
        <v>80210.350000000006</v>
      </c>
      <c r="T250" s="25">
        <v>80210.350000000006</v>
      </c>
      <c r="U250" s="25">
        <v>80210.350000000006</v>
      </c>
      <c r="V250" s="25">
        <v>80210.350000000006</v>
      </c>
      <c r="W250" s="25">
        <v>80210.350000000006</v>
      </c>
      <c r="X250" s="25">
        <v>80210.350000000006</v>
      </c>
      <c r="Y250" s="25">
        <v>80210.350000000006</v>
      </c>
      <c r="Z250" s="25">
        <v>80210.350000000006</v>
      </c>
      <c r="AA250" s="25">
        <v>81145.52</v>
      </c>
      <c r="AB250" s="25">
        <v>84218.22</v>
      </c>
      <c r="AC250" s="25">
        <v>84218.22</v>
      </c>
      <c r="AD250" s="25">
        <v>84218.22</v>
      </c>
      <c r="AE250" s="25">
        <v>26736.785199999998</v>
      </c>
      <c r="AF250" s="25">
        <v>26736.785199999998</v>
      </c>
      <c r="AG250" s="25">
        <v>26736.785199999998</v>
      </c>
      <c r="AH250" s="25">
        <v>26736.785199999998</v>
      </c>
      <c r="AI250" s="25">
        <v>26736.785199999998</v>
      </c>
      <c r="AJ250" s="25">
        <v>26736.785199999998</v>
      </c>
      <c r="AK250" s="25">
        <v>26736.7833333333</v>
      </c>
      <c r="AL250" s="25">
        <v>26736.7833333333</v>
      </c>
      <c r="AM250" s="25">
        <v>27048.506666666701</v>
      </c>
      <c r="AN250" s="25">
        <v>84218.22</v>
      </c>
      <c r="AO250" s="25">
        <v>84218.22</v>
      </c>
      <c r="AP250" s="25">
        <v>84218.22</v>
      </c>
    </row>
    <row r="251" spans="1:42" ht="16.5" hidden="1" x14ac:dyDescent="0.15">
      <c r="A251" s="9">
        <v>249</v>
      </c>
      <c r="B251" s="9" t="s">
        <v>34</v>
      </c>
      <c r="C251" s="15" t="s">
        <v>774</v>
      </c>
      <c r="D251" s="15" t="s">
        <v>775</v>
      </c>
      <c r="E251" s="9" t="s">
        <v>776</v>
      </c>
      <c r="F251" s="9" t="s">
        <v>757</v>
      </c>
      <c r="G251" s="9" t="s">
        <v>87</v>
      </c>
      <c r="H251" s="9" t="s">
        <v>46</v>
      </c>
      <c r="I251" s="9" t="s">
        <v>102</v>
      </c>
      <c r="J251" s="9" t="s">
        <v>758</v>
      </c>
      <c r="K251" s="9">
        <v>1801.31</v>
      </c>
      <c r="L251" s="20">
        <v>42637</v>
      </c>
      <c r="M251" s="20">
        <v>45558</v>
      </c>
      <c r="N251" s="20">
        <v>45558</v>
      </c>
      <c r="O251" s="21"/>
      <c r="P251" s="20">
        <v>43367</v>
      </c>
      <c r="Q251" s="20">
        <v>43731</v>
      </c>
      <c r="R251" s="24">
        <v>66.150000000000006</v>
      </c>
      <c r="S251" s="25">
        <v>119156.66</v>
      </c>
      <c r="T251" s="25">
        <v>119156.66</v>
      </c>
      <c r="U251" s="25">
        <v>119156.66</v>
      </c>
      <c r="V251" s="25">
        <v>119156.66</v>
      </c>
      <c r="W251" s="25">
        <v>119156.66</v>
      </c>
      <c r="X251" s="25">
        <v>119156.66</v>
      </c>
      <c r="Y251" s="25">
        <v>119156.66</v>
      </c>
      <c r="Z251" s="25">
        <v>119156.66</v>
      </c>
      <c r="AA251" s="25">
        <v>120547.87</v>
      </c>
      <c r="AB251" s="25">
        <v>125118.99</v>
      </c>
      <c r="AC251" s="25">
        <v>125118.99</v>
      </c>
      <c r="AD251" s="25">
        <v>125118.99</v>
      </c>
      <c r="AE251" s="25">
        <v>39718.889000000003</v>
      </c>
      <c r="AF251" s="25">
        <v>39718.889000000003</v>
      </c>
      <c r="AG251" s="25">
        <v>39718.889000000003</v>
      </c>
      <c r="AH251" s="25">
        <v>39718.889000000003</v>
      </c>
      <c r="AI251" s="25">
        <v>39718.889000000003</v>
      </c>
      <c r="AJ251" s="25">
        <v>39718.889000000003</v>
      </c>
      <c r="AK251" s="25">
        <v>39718.886666666702</v>
      </c>
      <c r="AL251" s="25">
        <v>39718.886666666702</v>
      </c>
      <c r="AM251" s="25">
        <v>40182.623333333402</v>
      </c>
      <c r="AN251" s="25">
        <v>125118.99</v>
      </c>
      <c r="AO251" s="25">
        <v>125118.99</v>
      </c>
      <c r="AP251" s="25">
        <v>125118.99</v>
      </c>
    </row>
    <row r="252" spans="1:42" ht="16.5" hidden="1" x14ac:dyDescent="0.15">
      <c r="A252" s="9">
        <v>250</v>
      </c>
      <c r="B252" s="9" t="s">
        <v>34</v>
      </c>
      <c r="C252" s="15" t="s">
        <v>777</v>
      </c>
      <c r="D252" s="15" t="s">
        <v>778</v>
      </c>
      <c r="E252" s="9" t="s">
        <v>779</v>
      </c>
      <c r="F252" s="9" t="s">
        <v>757</v>
      </c>
      <c r="G252" s="9" t="s">
        <v>87</v>
      </c>
      <c r="H252" s="9" t="s">
        <v>122</v>
      </c>
      <c r="I252" s="9" t="s">
        <v>102</v>
      </c>
      <c r="J252" s="9" t="s">
        <v>758</v>
      </c>
      <c r="K252" s="9">
        <v>1366.7</v>
      </c>
      <c r="L252" s="20">
        <v>42637</v>
      </c>
      <c r="M252" s="20">
        <v>45558</v>
      </c>
      <c r="N252" s="20">
        <v>45558</v>
      </c>
      <c r="O252" s="21"/>
      <c r="P252" s="20">
        <v>43367</v>
      </c>
      <c r="Q252" s="20">
        <v>43731</v>
      </c>
      <c r="R252" s="24">
        <v>55.13</v>
      </c>
      <c r="S252" s="25">
        <v>75346.17</v>
      </c>
      <c r="T252" s="25">
        <v>75346.17</v>
      </c>
      <c r="U252" s="25">
        <v>75346.17</v>
      </c>
      <c r="V252" s="25">
        <v>75346.17</v>
      </c>
      <c r="W252" s="25">
        <v>75346.17</v>
      </c>
      <c r="X252" s="25">
        <v>75346.17</v>
      </c>
      <c r="Y252" s="25">
        <v>75346.17</v>
      </c>
      <c r="Z252" s="25">
        <v>75346.17</v>
      </c>
      <c r="AA252" s="25">
        <v>76226.33</v>
      </c>
      <c r="AB252" s="25">
        <v>79118.259999999995</v>
      </c>
      <c r="AC252" s="25">
        <v>79118.259999999995</v>
      </c>
      <c r="AD252" s="25">
        <v>79118.259999999995</v>
      </c>
      <c r="AE252" s="25">
        <v>25115.3893333333</v>
      </c>
      <c r="AF252" s="25">
        <v>25115.3893333333</v>
      </c>
      <c r="AG252" s="25">
        <v>25115.3893333333</v>
      </c>
      <c r="AH252" s="25">
        <v>25115.3893333333</v>
      </c>
      <c r="AI252" s="25">
        <v>25115.3893333333</v>
      </c>
      <c r="AJ252" s="25">
        <v>25115.3893333333</v>
      </c>
      <c r="AK252" s="25">
        <v>25115.39</v>
      </c>
      <c r="AL252" s="25">
        <v>25115.39</v>
      </c>
      <c r="AM252" s="25">
        <v>25408.776666666701</v>
      </c>
      <c r="AN252" s="25">
        <v>79118.259999999995</v>
      </c>
      <c r="AO252" s="25">
        <v>79118.259999999995</v>
      </c>
      <c r="AP252" s="25">
        <v>79118.259999999995</v>
      </c>
    </row>
    <row r="253" spans="1:42" ht="16.5" hidden="1" x14ac:dyDescent="0.15">
      <c r="A253" s="9">
        <v>251</v>
      </c>
      <c r="B253" s="9" t="s">
        <v>34</v>
      </c>
      <c r="C253" s="15" t="s">
        <v>780</v>
      </c>
      <c r="D253" s="15" t="s">
        <v>781</v>
      </c>
      <c r="E253" s="9" t="s">
        <v>782</v>
      </c>
      <c r="F253" s="9" t="s">
        <v>757</v>
      </c>
      <c r="G253" s="16" t="s">
        <v>38</v>
      </c>
      <c r="H253" s="9" t="s">
        <v>46</v>
      </c>
      <c r="I253" s="22" t="s">
        <v>40</v>
      </c>
      <c r="J253" s="9" t="s">
        <v>758</v>
      </c>
      <c r="K253" s="9">
        <v>696.81</v>
      </c>
      <c r="L253" s="20">
        <v>42637</v>
      </c>
      <c r="M253" s="20">
        <v>45558</v>
      </c>
      <c r="N253" s="20">
        <v>45558</v>
      </c>
      <c r="O253" s="21"/>
      <c r="P253" s="20">
        <v>43367</v>
      </c>
      <c r="Q253" s="20">
        <v>43731</v>
      </c>
      <c r="R253" s="24">
        <v>60.64</v>
      </c>
      <c r="S253" s="25">
        <v>42254.559999999998</v>
      </c>
      <c r="T253" s="25">
        <v>42254.559999999998</v>
      </c>
      <c r="U253" s="25">
        <v>42254.559999999998</v>
      </c>
      <c r="V253" s="25">
        <v>42254.559999999998</v>
      </c>
      <c r="W253" s="25">
        <v>42254.559999999998</v>
      </c>
      <c r="X253" s="25">
        <v>42254.559999999998</v>
      </c>
      <c r="Y253" s="25">
        <v>42254.559999999998</v>
      </c>
      <c r="Z253" s="25">
        <v>42254.559999999998</v>
      </c>
      <c r="AA253" s="25">
        <v>42747.199999999997</v>
      </c>
      <c r="AB253" s="25">
        <v>44365.89</v>
      </c>
      <c r="AC253" s="25">
        <v>44365.89</v>
      </c>
      <c r="AD253" s="25">
        <v>44365.89</v>
      </c>
      <c r="AE253" s="25">
        <v>14084.8544</v>
      </c>
      <c r="AF253" s="25">
        <v>14084.8544</v>
      </c>
      <c r="AG253" s="25">
        <v>14084.8544</v>
      </c>
      <c r="AH253" s="25">
        <v>14084.8544</v>
      </c>
      <c r="AI253" s="25">
        <v>14084.8544</v>
      </c>
      <c r="AJ253" s="25">
        <v>14084.8544</v>
      </c>
      <c r="AK253" s="25">
        <v>14084.8533333333</v>
      </c>
      <c r="AL253" s="25">
        <v>14084.8533333333</v>
      </c>
      <c r="AM253" s="25">
        <v>14249.0666666667</v>
      </c>
      <c r="AN253" s="25">
        <v>44365.89</v>
      </c>
      <c r="AO253" s="25">
        <v>44365.89</v>
      </c>
      <c r="AP253" s="25">
        <v>44365.89</v>
      </c>
    </row>
    <row r="254" spans="1:42" ht="16.5" hidden="1" x14ac:dyDescent="0.15">
      <c r="A254" s="9">
        <v>252</v>
      </c>
      <c r="B254" s="9" t="s">
        <v>34</v>
      </c>
      <c r="C254" s="15" t="s">
        <v>783</v>
      </c>
      <c r="D254" s="15" t="s">
        <v>784</v>
      </c>
      <c r="E254" s="9" t="s">
        <v>785</v>
      </c>
      <c r="F254" s="9" t="s">
        <v>757</v>
      </c>
      <c r="G254" s="9" t="s">
        <v>87</v>
      </c>
      <c r="H254" s="9" t="s">
        <v>46</v>
      </c>
      <c r="I254" s="9" t="s">
        <v>102</v>
      </c>
      <c r="J254" s="9" t="s">
        <v>758</v>
      </c>
      <c r="K254" s="9">
        <v>313.64999999999998</v>
      </c>
      <c r="L254" s="20">
        <v>42637</v>
      </c>
      <c r="M254" s="20">
        <v>45558</v>
      </c>
      <c r="N254" s="20">
        <v>45558</v>
      </c>
      <c r="O254" s="21"/>
      <c r="P254" s="20">
        <v>43367</v>
      </c>
      <c r="Q254" s="20">
        <v>43731</v>
      </c>
      <c r="R254" s="24">
        <v>66.150000000000006</v>
      </c>
      <c r="S254" s="25">
        <v>20747.95</v>
      </c>
      <c r="T254" s="25">
        <v>20747.95</v>
      </c>
      <c r="U254" s="25">
        <v>20747.95</v>
      </c>
      <c r="V254" s="25">
        <v>20747.95</v>
      </c>
      <c r="W254" s="25">
        <v>20747.95</v>
      </c>
      <c r="X254" s="25">
        <v>20747.95</v>
      </c>
      <c r="Y254" s="25">
        <v>20747.95</v>
      </c>
      <c r="Z254" s="25">
        <v>20747.95</v>
      </c>
      <c r="AA254" s="25">
        <v>20990.19</v>
      </c>
      <c r="AB254" s="25">
        <v>21786.13</v>
      </c>
      <c r="AC254" s="25">
        <v>21786.13</v>
      </c>
      <c r="AD254" s="25">
        <v>21786.13</v>
      </c>
      <c r="AE254" s="25">
        <v>6915.9849999999997</v>
      </c>
      <c r="AF254" s="25">
        <v>6915.9849999999997</v>
      </c>
      <c r="AG254" s="25">
        <v>6915.9849999999997</v>
      </c>
      <c r="AH254" s="25">
        <v>6915.9849999999997</v>
      </c>
      <c r="AI254" s="25">
        <v>6915.9849999999997</v>
      </c>
      <c r="AJ254" s="25">
        <v>6915.9849999999997</v>
      </c>
      <c r="AK254" s="25">
        <v>6915.9833333333299</v>
      </c>
      <c r="AL254" s="25">
        <v>6915.9833333333299</v>
      </c>
      <c r="AM254" s="25">
        <v>6996.73</v>
      </c>
      <c r="AN254" s="25">
        <v>21786.13</v>
      </c>
      <c r="AO254" s="25">
        <v>21786.13</v>
      </c>
      <c r="AP254" s="25">
        <v>21786.13</v>
      </c>
    </row>
    <row r="255" spans="1:42" ht="16.5" hidden="1" x14ac:dyDescent="0.15">
      <c r="A255" s="9">
        <v>253</v>
      </c>
      <c r="B255" s="9" t="s">
        <v>34</v>
      </c>
      <c r="C255" s="15" t="s">
        <v>786</v>
      </c>
      <c r="D255" s="15" t="s">
        <v>787</v>
      </c>
      <c r="E255" s="9" t="s">
        <v>788</v>
      </c>
      <c r="F255" s="9" t="s">
        <v>757</v>
      </c>
      <c r="G255" s="9" t="s">
        <v>87</v>
      </c>
      <c r="H255" s="9" t="s">
        <v>46</v>
      </c>
      <c r="I255" s="9" t="s">
        <v>40</v>
      </c>
      <c r="J255" s="9" t="s">
        <v>758</v>
      </c>
      <c r="K255" s="9">
        <v>1235.3900000000001</v>
      </c>
      <c r="L255" s="20">
        <v>42637</v>
      </c>
      <c r="M255" s="20">
        <v>45558</v>
      </c>
      <c r="N255" s="20">
        <v>45558</v>
      </c>
      <c r="O255" s="21"/>
      <c r="P255" s="20">
        <v>43367</v>
      </c>
      <c r="Q255" s="20">
        <v>43731</v>
      </c>
      <c r="R255" s="24">
        <v>60.64</v>
      </c>
      <c r="S255" s="25">
        <v>74914.05</v>
      </c>
      <c r="T255" s="25">
        <v>74914.05</v>
      </c>
      <c r="U255" s="25">
        <v>74914.05</v>
      </c>
      <c r="V255" s="25">
        <v>74914.05</v>
      </c>
      <c r="W255" s="25">
        <v>74914.05</v>
      </c>
      <c r="X255" s="25">
        <v>74914.05</v>
      </c>
      <c r="Y255" s="25">
        <v>74914.05</v>
      </c>
      <c r="Z255" s="25">
        <v>74914.05</v>
      </c>
      <c r="AA255" s="25">
        <v>75787.47</v>
      </c>
      <c r="AB255" s="25">
        <v>78657.279999999999</v>
      </c>
      <c r="AC255" s="25">
        <v>78657.279999999999</v>
      </c>
      <c r="AD255" s="25">
        <v>78657.279999999999</v>
      </c>
      <c r="AE255" s="25">
        <v>24971.350266666701</v>
      </c>
      <c r="AF255" s="25">
        <v>24971.350266666701</v>
      </c>
      <c r="AG255" s="25">
        <v>24971.350266666701</v>
      </c>
      <c r="AH255" s="25">
        <v>24971.350266666701</v>
      </c>
      <c r="AI255" s="25">
        <v>24971.350266666701</v>
      </c>
      <c r="AJ255" s="25">
        <v>24971.350266666701</v>
      </c>
      <c r="AK255" s="25">
        <v>24971.35</v>
      </c>
      <c r="AL255" s="25">
        <v>24971.35</v>
      </c>
      <c r="AM255" s="25">
        <v>25262.49</v>
      </c>
      <c r="AN255" s="25">
        <v>78657.279999999999</v>
      </c>
      <c r="AO255" s="25">
        <v>78657.279999999999</v>
      </c>
      <c r="AP255" s="25">
        <v>78657.279999999999</v>
      </c>
    </row>
    <row r="256" spans="1:42" ht="16.5" hidden="1" x14ac:dyDescent="0.15">
      <c r="A256" s="9">
        <v>254</v>
      </c>
      <c r="B256" s="9" t="s">
        <v>34</v>
      </c>
      <c r="C256" s="15" t="s">
        <v>789</v>
      </c>
      <c r="D256" s="15" t="s">
        <v>790</v>
      </c>
      <c r="E256" s="9" t="s">
        <v>791</v>
      </c>
      <c r="F256" s="9" t="s">
        <v>757</v>
      </c>
      <c r="G256" s="9" t="s">
        <v>87</v>
      </c>
      <c r="H256" s="9" t="s">
        <v>46</v>
      </c>
      <c r="I256" s="9" t="s">
        <v>102</v>
      </c>
      <c r="J256" s="9" t="s">
        <v>758</v>
      </c>
      <c r="K256" s="9">
        <v>659.98</v>
      </c>
      <c r="L256" s="20">
        <v>43282</v>
      </c>
      <c r="M256" s="20">
        <v>46203</v>
      </c>
      <c r="N256" s="20">
        <v>46203</v>
      </c>
      <c r="O256" s="21">
        <f>R256*K256*6</f>
        <v>213833.52</v>
      </c>
      <c r="P256" s="20">
        <v>43282</v>
      </c>
      <c r="Q256" s="20">
        <v>43646</v>
      </c>
      <c r="R256" s="24">
        <v>54</v>
      </c>
      <c r="S256" s="25">
        <v>35638.92</v>
      </c>
      <c r="T256" s="25">
        <v>35638.92</v>
      </c>
      <c r="U256" s="25">
        <v>35638.92</v>
      </c>
      <c r="V256" s="25">
        <v>35638.92</v>
      </c>
      <c r="W256" s="25">
        <v>35638.92</v>
      </c>
      <c r="X256" s="25">
        <v>35638.92</v>
      </c>
      <c r="Y256" s="25">
        <v>37420.870000000003</v>
      </c>
      <c r="Z256" s="25">
        <v>37420.870000000003</v>
      </c>
      <c r="AA256" s="25">
        <v>37420.870000000003</v>
      </c>
      <c r="AB256" s="25">
        <v>37420.870000000003</v>
      </c>
      <c r="AC256" s="25">
        <v>37420.870000000003</v>
      </c>
      <c r="AD256" s="25">
        <v>37420.870000000003</v>
      </c>
      <c r="AE256" s="25">
        <v>11879.64</v>
      </c>
      <c r="AF256" s="25">
        <v>11879.64</v>
      </c>
      <c r="AG256" s="25">
        <v>11879.64</v>
      </c>
      <c r="AH256" s="25">
        <v>11879.64</v>
      </c>
      <c r="AI256" s="25">
        <v>11879.64</v>
      </c>
      <c r="AJ256" s="25">
        <v>11879.64</v>
      </c>
      <c r="AK256" s="25">
        <v>13384.3966666667</v>
      </c>
      <c r="AL256" s="25">
        <v>13384.3966666667</v>
      </c>
      <c r="AM256" s="25">
        <v>13384.3966666667</v>
      </c>
      <c r="AN256" s="25">
        <v>37420.870000000003</v>
      </c>
      <c r="AO256" s="25">
        <v>37420.870000000003</v>
      </c>
      <c r="AP256" s="25">
        <v>37420.870000000003</v>
      </c>
    </row>
    <row r="257" spans="1:45" ht="16.5" hidden="1" x14ac:dyDescent="0.15">
      <c r="A257" s="9">
        <v>255</v>
      </c>
      <c r="B257" s="9" t="s">
        <v>34</v>
      </c>
      <c r="C257" s="15" t="s">
        <v>792</v>
      </c>
      <c r="D257" s="15" t="s">
        <v>793</v>
      </c>
      <c r="E257" s="9" t="s">
        <v>794</v>
      </c>
      <c r="F257" s="9" t="s">
        <v>757</v>
      </c>
      <c r="G257" s="9" t="s">
        <v>87</v>
      </c>
      <c r="H257" s="9" t="s">
        <v>46</v>
      </c>
      <c r="I257" s="9" t="s">
        <v>102</v>
      </c>
      <c r="J257" s="9" t="s">
        <v>758</v>
      </c>
      <c r="K257" s="9">
        <v>384.54</v>
      </c>
      <c r="L257" s="20">
        <v>42637</v>
      </c>
      <c r="M257" s="20">
        <v>45558</v>
      </c>
      <c r="N257" s="20">
        <v>45558</v>
      </c>
      <c r="O257" s="21"/>
      <c r="P257" s="20">
        <v>43367</v>
      </c>
      <c r="Q257" s="20">
        <v>43731</v>
      </c>
      <c r="R257" s="24">
        <v>66.150000000000006</v>
      </c>
      <c r="S257" s="25">
        <v>25437.32</v>
      </c>
      <c r="T257" s="25">
        <v>25437.32</v>
      </c>
      <c r="U257" s="25">
        <v>25437.32</v>
      </c>
      <c r="V257" s="25">
        <v>25437.32</v>
      </c>
      <c r="W257" s="25">
        <v>25437.32</v>
      </c>
      <c r="X257" s="25">
        <v>25437.32</v>
      </c>
      <c r="Y257" s="25">
        <v>25437.32</v>
      </c>
      <c r="Z257" s="25">
        <v>25437.32</v>
      </c>
      <c r="AA257" s="25">
        <v>25734.31</v>
      </c>
      <c r="AB257" s="25">
        <v>26710.15</v>
      </c>
      <c r="AC257" s="25">
        <v>26710.15</v>
      </c>
      <c r="AD257" s="25">
        <v>26710.15</v>
      </c>
      <c r="AE257" s="25">
        <v>8479.1059999999998</v>
      </c>
      <c r="AF257" s="25">
        <v>8479.1059999999998</v>
      </c>
      <c r="AG257" s="25">
        <v>8479.1059999999998</v>
      </c>
      <c r="AH257" s="25">
        <v>8479.1059999999998</v>
      </c>
      <c r="AI257" s="25">
        <v>8479.1059999999998</v>
      </c>
      <c r="AJ257" s="25">
        <v>8479.1059999999998</v>
      </c>
      <c r="AK257" s="25">
        <v>8479.1066666666702</v>
      </c>
      <c r="AL257" s="25">
        <v>8479.1066666666702</v>
      </c>
      <c r="AM257" s="25">
        <v>8578.1033333333398</v>
      </c>
      <c r="AN257" s="25">
        <v>26710.15</v>
      </c>
      <c r="AO257" s="25">
        <v>26710.15</v>
      </c>
      <c r="AP257" s="25">
        <v>26710.15</v>
      </c>
    </row>
    <row r="258" spans="1:45" ht="16.5" hidden="1" x14ac:dyDescent="0.15">
      <c r="A258" s="9">
        <v>256</v>
      </c>
      <c r="B258" s="9" t="s">
        <v>34</v>
      </c>
      <c r="C258" s="15" t="s">
        <v>795</v>
      </c>
      <c r="D258" s="15" t="s">
        <v>796</v>
      </c>
      <c r="E258" s="9" t="s">
        <v>797</v>
      </c>
      <c r="F258" s="9" t="s">
        <v>757</v>
      </c>
      <c r="G258" s="9" t="s">
        <v>87</v>
      </c>
      <c r="H258" s="9" t="s">
        <v>46</v>
      </c>
      <c r="I258" s="9" t="s">
        <v>40</v>
      </c>
      <c r="J258" s="9" t="s">
        <v>758</v>
      </c>
      <c r="K258" s="9">
        <v>311.43</v>
      </c>
      <c r="L258" s="20">
        <v>42637</v>
      </c>
      <c r="M258" s="20">
        <v>44462</v>
      </c>
      <c r="N258" s="20">
        <v>44462</v>
      </c>
      <c r="O258" s="21"/>
      <c r="P258" s="20">
        <v>43367</v>
      </c>
      <c r="Q258" s="20">
        <v>43731</v>
      </c>
      <c r="R258" s="24">
        <v>99.22</v>
      </c>
      <c r="S258" s="25">
        <v>30900.080000000002</v>
      </c>
      <c r="T258" s="25">
        <v>30900.080000000002</v>
      </c>
      <c r="U258" s="25">
        <v>30900.080000000002</v>
      </c>
      <c r="V258" s="25">
        <v>30900.080000000002</v>
      </c>
      <c r="W258" s="25">
        <v>30900.080000000002</v>
      </c>
      <c r="X258" s="25">
        <v>30900.080000000002</v>
      </c>
      <c r="Y258" s="25">
        <v>30900.080000000002</v>
      </c>
      <c r="Z258" s="25">
        <v>30900.080000000002</v>
      </c>
      <c r="AA258" s="25">
        <v>31260.51</v>
      </c>
      <c r="AB258" s="25">
        <v>32444.78</v>
      </c>
      <c r="AC258" s="25">
        <v>32444.78</v>
      </c>
      <c r="AD258" s="25">
        <v>32444.78</v>
      </c>
      <c r="AE258" s="25">
        <v>10300.0236</v>
      </c>
      <c r="AF258" s="25">
        <v>10300.0236</v>
      </c>
      <c r="AG258" s="25">
        <v>10300.0236</v>
      </c>
      <c r="AH258" s="25">
        <v>10300.0236</v>
      </c>
      <c r="AI258" s="25">
        <v>10300.0236</v>
      </c>
      <c r="AJ258" s="25">
        <v>10300.0236</v>
      </c>
      <c r="AK258" s="25">
        <v>10300.026666666699</v>
      </c>
      <c r="AL258" s="25">
        <v>10300.026666666699</v>
      </c>
      <c r="AM258" s="25">
        <v>10420.17</v>
      </c>
      <c r="AN258" s="25">
        <v>32444.78</v>
      </c>
      <c r="AO258" s="25">
        <v>32444.78</v>
      </c>
      <c r="AP258" s="25">
        <v>32444.78</v>
      </c>
    </row>
    <row r="259" spans="1:45" ht="16.5" hidden="1" x14ac:dyDescent="0.15">
      <c r="A259" s="9">
        <v>257</v>
      </c>
      <c r="B259" s="9" t="s">
        <v>34</v>
      </c>
      <c r="C259" s="15" t="s">
        <v>798</v>
      </c>
      <c r="D259" s="15" t="s">
        <v>799</v>
      </c>
      <c r="E259" s="9" t="s">
        <v>800</v>
      </c>
      <c r="F259" s="9" t="s">
        <v>757</v>
      </c>
      <c r="G259" s="9" t="s">
        <v>87</v>
      </c>
      <c r="H259" s="9" t="s">
        <v>46</v>
      </c>
      <c r="I259" s="9" t="s">
        <v>102</v>
      </c>
      <c r="J259" s="9" t="s">
        <v>758</v>
      </c>
      <c r="K259" s="9">
        <v>2043.74</v>
      </c>
      <c r="L259" s="20">
        <v>42637</v>
      </c>
      <c r="M259" s="20">
        <v>45558</v>
      </c>
      <c r="N259" s="20">
        <v>45558</v>
      </c>
      <c r="O259" s="21"/>
      <c r="P259" s="20">
        <v>43367</v>
      </c>
      <c r="Q259" s="20">
        <v>43731</v>
      </c>
      <c r="R259" s="24">
        <v>66.150000000000006</v>
      </c>
      <c r="S259" s="25">
        <v>135193.4</v>
      </c>
      <c r="T259" s="25">
        <v>135193.4</v>
      </c>
      <c r="U259" s="25">
        <v>135193.4</v>
      </c>
      <c r="V259" s="25">
        <v>135193.4</v>
      </c>
      <c r="W259" s="25">
        <v>135193.4</v>
      </c>
      <c r="X259" s="25">
        <v>135193.4</v>
      </c>
      <c r="Y259" s="25">
        <v>135193.4</v>
      </c>
      <c r="Z259" s="25">
        <v>135193.4</v>
      </c>
      <c r="AA259" s="25">
        <v>136771.85</v>
      </c>
      <c r="AB259" s="25">
        <v>141958.18</v>
      </c>
      <c r="AC259" s="25">
        <v>141958.18</v>
      </c>
      <c r="AD259" s="25">
        <v>141958.18</v>
      </c>
      <c r="AE259" s="25">
        <v>45064.466</v>
      </c>
      <c r="AF259" s="25">
        <v>45064.466</v>
      </c>
      <c r="AG259" s="25">
        <v>45064.466</v>
      </c>
      <c r="AH259" s="25">
        <v>45064.466</v>
      </c>
      <c r="AI259" s="25">
        <v>45064.466</v>
      </c>
      <c r="AJ259" s="25">
        <v>45064.466</v>
      </c>
      <c r="AK259" s="25">
        <v>45064.466666666602</v>
      </c>
      <c r="AL259" s="25">
        <v>45064.466666666602</v>
      </c>
      <c r="AM259" s="25">
        <v>45590.616666666698</v>
      </c>
      <c r="AN259" s="25">
        <v>141958.18</v>
      </c>
      <c r="AO259" s="25">
        <v>141958.18</v>
      </c>
      <c r="AP259" s="25">
        <v>141958.18</v>
      </c>
    </row>
    <row r="260" spans="1:45" ht="16.5" hidden="1" x14ac:dyDescent="0.15">
      <c r="A260" s="9">
        <v>258</v>
      </c>
      <c r="B260" s="9" t="s">
        <v>34</v>
      </c>
      <c r="C260" s="15" t="s">
        <v>801</v>
      </c>
      <c r="D260" s="15" t="s">
        <v>802</v>
      </c>
      <c r="E260" s="9">
        <v>1002</v>
      </c>
      <c r="F260" s="9" t="s">
        <v>757</v>
      </c>
      <c r="G260" s="9" t="s">
        <v>87</v>
      </c>
      <c r="H260" s="9" t="s">
        <v>46</v>
      </c>
      <c r="I260" s="9" t="s">
        <v>40</v>
      </c>
      <c r="J260" s="9" t="s">
        <v>758</v>
      </c>
      <c r="K260" s="9">
        <v>656.67</v>
      </c>
      <c r="L260" s="20">
        <v>43435</v>
      </c>
      <c r="M260" s="20">
        <v>45626</v>
      </c>
      <c r="N260" s="20">
        <v>45626</v>
      </c>
      <c r="O260" s="21">
        <f>R260*K260</f>
        <v>50563.59</v>
      </c>
      <c r="P260" s="20">
        <v>43435</v>
      </c>
      <c r="Q260" s="20">
        <v>43799</v>
      </c>
      <c r="R260" s="24">
        <v>77</v>
      </c>
      <c r="S260" s="25">
        <v>50563.59</v>
      </c>
      <c r="T260" s="25">
        <v>50563.59</v>
      </c>
      <c r="U260" s="25">
        <v>50563.59</v>
      </c>
      <c r="V260" s="25">
        <v>50563.59</v>
      </c>
      <c r="W260" s="25">
        <v>50563.59</v>
      </c>
      <c r="X260" s="25">
        <v>50563.59</v>
      </c>
      <c r="Y260" s="25">
        <v>50563.59</v>
      </c>
      <c r="Z260" s="25">
        <v>50563.59</v>
      </c>
      <c r="AA260" s="25">
        <v>50563.59</v>
      </c>
      <c r="AB260" s="25">
        <v>50563.59</v>
      </c>
      <c r="AC260" s="25">
        <v>50563.59</v>
      </c>
      <c r="AD260" s="25">
        <v>53091.77</v>
      </c>
      <c r="AE260" s="25">
        <v>0</v>
      </c>
      <c r="AF260" s="25">
        <v>50563.59</v>
      </c>
      <c r="AG260" s="25">
        <v>16854.53</v>
      </c>
      <c r="AH260" s="25">
        <v>16854.53</v>
      </c>
      <c r="AI260" s="25">
        <v>16854.53</v>
      </c>
      <c r="AJ260" s="25">
        <v>16854.53</v>
      </c>
      <c r="AK260" s="25">
        <v>16854.53</v>
      </c>
      <c r="AL260" s="25">
        <v>16854.53</v>
      </c>
      <c r="AM260" s="25">
        <v>50563.59</v>
      </c>
      <c r="AN260" s="25">
        <v>50563.59</v>
      </c>
      <c r="AO260" s="25">
        <v>50563.59</v>
      </c>
      <c r="AP260" s="25">
        <v>53091.77</v>
      </c>
    </row>
    <row r="261" spans="1:45" ht="16.5" hidden="1" x14ac:dyDescent="0.15">
      <c r="A261" s="9">
        <v>259</v>
      </c>
      <c r="B261" s="9" t="s">
        <v>34</v>
      </c>
      <c r="C261" s="17" t="s">
        <v>803</v>
      </c>
      <c r="D261" s="15" t="s">
        <v>804</v>
      </c>
      <c r="E261" s="9">
        <v>1008</v>
      </c>
      <c r="F261" s="9" t="s">
        <v>37</v>
      </c>
      <c r="G261" s="9" t="s">
        <v>87</v>
      </c>
      <c r="H261" s="9" t="s">
        <v>39</v>
      </c>
      <c r="I261" s="9" t="s">
        <v>40</v>
      </c>
      <c r="J261" s="9" t="s">
        <v>53</v>
      </c>
      <c r="K261" s="9">
        <v>193.78</v>
      </c>
      <c r="L261" s="20">
        <v>43586</v>
      </c>
      <c r="M261" s="20">
        <v>44681</v>
      </c>
      <c r="N261" s="20">
        <v>44681</v>
      </c>
      <c r="O261" s="20"/>
      <c r="P261" s="20">
        <v>43586</v>
      </c>
      <c r="Q261" s="20">
        <v>43951</v>
      </c>
      <c r="R261" s="24">
        <v>185</v>
      </c>
      <c r="S261" s="25"/>
      <c r="T261" s="25"/>
      <c r="U261" s="25"/>
      <c r="V261" s="25"/>
      <c r="W261" s="25">
        <v>35849.300000000003</v>
      </c>
      <c r="X261" s="25">
        <v>35849.300000000003</v>
      </c>
      <c r="Y261" s="25">
        <v>35849.300000000003</v>
      </c>
      <c r="Z261" s="25">
        <v>35849.300000000003</v>
      </c>
      <c r="AA261" s="25">
        <v>35849.300000000003</v>
      </c>
      <c r="AB261" s="25">
        <v>35849.300000000003</v>
      </c>
      <c r="AC261" s="25">
        <v>35849.300000000003</v>
      </c>
      <c r="AD261" s="25">
        <v>35849.300000000003</v>
      </c>
      <c r="AE261" s="25">
        <v>0</v>
      </c>
      <c r="AF261" s="25">
        <v>0</v>
      </c>
      <c r="AG261" s="25">
        <v>0</v>
      </c>
      <c r="AH261" s="25">
        <v>0</v>
      </c>
      <c r="AI261" s="25">
        <v>35849.300000000003</v>
      </c>
      <c r="AJ261" s="25">
        <v>35849.300000000003</v>
      </c>
      <c r="AK261" s="25">
        <v>35849.300000000003</v>
      </c>
      <c r="AL261" s="25">
        <v>35849.300000000003</v>
      </c>
      <c r="AM261" s="25">
        <v>35849.300000000003</v>
      </c>
      <c r="AN261" s="25">
        <v>35849.300000000003</v>
      </c>
      <c r="AO261" s="25">
        <v>35849.300000000003</v>
      </c>
      <c r="AP261" s="25">
        <v>35849.300000000003</v>
      </c>
    </row>
    <row r="262" spans="1:45" ht="16.5" hidden="1" x14ac:dyDescent="0.15">
      <c r="A262" s="9">
        <v>260</v>
      </c>
      <c r="B262" s="16" t="s">
        <v>805</v>
      </c>
      <c r="C262" s="15" t="s">
        <v>806</v>
      </c>
      <c r="D262" s="15" t="s">
        <v>807</v>
      </c>
      <c r="E262" s="9">
        <v>1007</v>
      </c>
      <c r="F262" s="9" t="s">
        <v>37</v>
      </c>
      <c r="G262" s="9" t="s">
        <v>87</v>
      </c>
      <c r="H262" s="9" t="s">
        <v>39</v>
      </c>
      <c r="I262" s="9" t="s">
        <v>40</v>
      </c>
      <c r="J262" s="9" t="s">
        <v>53</v>
      </c>
      <c r="K262" s="9">
        <v>179.47</v>
      </c>
      <c r="L262" s="20">
        <v>43586</v>
      </c>
      <c r="M262" s="20">
        <v>44681</v>
      </c>
      <c r="N262" s="20">
        <v>44681</v>
      </c>
      <c r="O262" s="20"/>
      <c r="P262" s="20">
        <v>43586</v>
      </c>
      <c r="Q262" s="20">
        <v>43951</v>
      </c>
      <c r="R262" s="24">
        <v>235</v>
      </c>
      <c r="S262" s="25"/>
      <c r="T262" s="25"/>
      <c r="U262" s="25"/>
      <c r="V262" s="25"/>
      <c r="W262" s="25">
        <v>42175.45</v>
      </c>
      <c r="X262" s="25">
        <v>42175.45</v>
      </c>
      <c r="Y262" s="25">
        <v>42175.45</v>
      </c>
      <c r="Z262" s="25">
        <v>42175.45</v>
      </c>
      <c r="AA262" s="25">
        <v>42175.45</v>
      </c>
      <c r="AB262" s="25">
        <v>42175.45</v>
      </c>
      <c r="AC262" s="25">
        <v>42175.45</v>
      </c>
      <c r="AD262" s="25">
        <v>42175.45</v>
      </c>
      <c r="AE262" s="25">
        <v>0</v>
      </c>
      <c r="AF262" s="25">
        <v>0</v>
      </c>
      <c r="AG262" s="25">
        <v>0</v>
      </c>
      <c r="AH262" s="25">
        <v>0</v>
      </c>
      <c r="AI262" s="25">
        <v>42175.45</v>
      </c>
      <c r="AJ262" s="25">
        <v>42175.45</v>
      </c>
      <c r="AK262" s="25">
        <v>42175.45</v>
      </c>
      <c r="AL262" s="25">
        <v>42175.45</v>
      </c>
      <c r="AM262" s="25">
        <v>42175.45</v>
      </c>
      <c r="AN262" s="25">
        <v>42175.45</v>
      </c>
      <c r="AO262" s="25">
        <v>42175.45</v>
      </c>
      <c r="AP262" s="25">
        <v>42175.45</v>
      </c>
    </row>
    <row r="263" spans="1:45" ht="16.5" x14ac:dyDescent="0.15">
      <c r="A263" s="9">
        <v>261</v>
      </c>
      <c r="B263" s="16" t="s">
        <v>42</v>
      </c>
      <c r="C263" s="32" t="s">
        <v>808</v>
      </c>
      <c r="D263" s="32" t="s">
        <v>809</v>
      </c>
      <c r="E263" s="9" t="s">
        <v>810</v>
      </c>
      <c r="F263" s="9" t="s">
        <v>37</v>
      </c>
      <c r="G263" s="9" t="s">
        <v>87</v>
      </c>
      <c r="H263" s="9" t="s">
        <v>46</v>
      </c>
      <c r="I263" s="9" t="s">
        <v>102</v>
      </c>
      <c r="J263" s="9" t="s">
        <v>64</v>
      </c>
      <c r="K263" s="9">
        <v>321.83999999999997</v>
      </c>
      <c r="L263" s="20">
        <v>42637</v>
      </c>
      <c r="M263" s="20">
        <v>44309</v>
      </c>
      <c r="N263" s="20">
        <v>43524</v>
      </c>
      <c r="O263" s="21"/>
      <c r="P263" s="20">
        <v>43367</v>
      </c>
      <c r="Q263" s="20">
        <v>43524</v>
      </c>
      <c r="R263" s="24">
        <v>154.35</v>
      </c>
      <c r="S263" s="25">
        <v>49676</v>
      </c>
      <c r="T263" s="25">
        <v>49676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25">
        <v>33117.332000000002</v>
      </c>
      <c r="AF263" s="25">
        <v>33117.332000000002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R263">
        <f>AF263*12</f>
        <v>397407.98400000005</v>
      </c>
      <c r="AS263" s="47">
        <f>AR263/365/K263</f>
        <v>3.3830132900207377</v>
      </c>
    </row>
    <row r="264" spans="1:45" ht="16.5" hidden="1" x14ac:dyDescent="0.15">
      <c r="A264" s="9">
        <v>262</v>
      </c>
      <c r="B264" s="22" t="s">
        <v>805</v>
      </c>
      <c r="C264" s="32" t="s">
        <v>811</v>
      </c>
      <c r="D264" s="32" t="s">
        <v>812</v>
      </c>
      <c r="E264" s="9">
        <v>2016</v>
      </c>
      <c r="F264" s="22" t="s">
        <v>57</v>
      </c>
      <c r="G264" s="22" t="s">
        <v>38</v>
      </c>
      <c r="H264" s="16" t="s">
        <v>74</v>
      </c>
      <c r="I264" s="9" t="s">
        <v>40</v>
      </c>
      <c r="J264" s="9" t="s">
        <v>41</v>
      </c>
      <c r="K264" s="9">
        <v>150.19999999999999</v>
      </c>
      <c r="L264" s="20">
        <v>43640</v>
      </c>
      <c r="M264" s="20">
        <v>44735</v>
      </c>
      <c r="N264" s="20">
        <v>44735</v>
      </c>
      <c r="O264" s="20"/>
      <c r="P264" s="20">
        <v>43640</v>
      </c>
      <c r="Q264" s="20">
        <v>44005</v>
      </c>
      <c r="R264" s="9">
        <v>295</v>
      </c>
      <c r="S264" s="9"/>
      <c r="T264" s="9"/>
      <c r="U264" s="27"/>
      <c r="V264" s="9"/>
      <c r="W264" s="37"/>
      <c r="X264" s="9">
        <v>10338.77</v>
      </c>
      <c r="Y264" s="9">
        <v>44309</v>
      </c>
      <c r="Z264" s="9">
        <v>44309</v>
      </c>
      <c r="AA264" s="9">
        <v>44309</v>
      </c>
      <c r="AB264" s="9">
        <v>44309</v>
      </c>
      <c r="AC264" s="9">
        <v>44309</v>
      </c>
      <c r="AD264" s="9">
        <v>44309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10338.77</v>
      </c>
      <c r="AK264" s="25">
        <v>44309</v>
      </c>
      <c r="AL264" s="25">
        <v>44309</v>
      </c>
      <c r="AM264" s="25">
        <v>44309</v>
      </c>
      <c r="AN264" s="25">
        <v>44309</v>
      </c>
      <c r="AO264" s="25">
        <v>44309</v>
      </c>
      <c r="AP264" s="25">
        <v>44309</v>
      </c>
    </row>
    <row r="265" spans="1:45" ht="16.5" hidden="1" x14ac:dyDescent="0.15">
      <c r="A265" s="9">
        <v>263</v>
      </c>
      <c r="B265" s="22" t="s">
        <v>805</v>
      </c>
      <c r="C265" s="32" t="s">
        <v>813</v>
      </c>
      <c r="D265" s="32" t="s">
        <v>814</v>
      </c>
      <c r="E265" s="9">
        <v>2061</v>
      </c>
      <c r="F265" s="9" t="s">
        <v>37</v>
      </c>
      <c r="G265" s="9" t="s">
        <v>87</v>
      </c>
      <c r="H265" s="9" t="s">
        <v>58</v>
      </c>
      <c r="I265" s="22" t="s">
        <v>40</v>
      </c>
      <c r="J265" s="9" t="s">
        <v>41</v>
      </c>
      <c r="K265" s="9">
        <v>164.25</v>
      </c>
      <c r="L265" s="20">
        <v>43640</v>
      </c>
      <c r="M265" s="20">
        <v>44735</v>
      </c>
      <c r="N265" s="20">
        <v>44735</v>
      </c>
      <c r="O265" s="20"/>
      <c r="P265" s="20">
        <v>43640</v>
      </c>
      <c r="Q265" s="20">
        <v>44005</v>
      </c>
      <c r="R265" s="9">
        <v>260</v>
      </c>
      <c r="S265" s="9"/>
      <c r="T265" s="9"/>
      <c r="U265" s="9"/>
      <c r="V265" s="9"/>
      <c r="W265" s="9"/>
      <c r="X265" s="9">
        <v>9964.5</v>
      </c>
      <c r="Y265" s="9">
        <v>42705</v>
      </c>
      <c r="Z265" s="9">
        <v>42705</v>
      </c>
      <c r="AA265" s="9">
        <v>42705</v>
      </c>
      <c r="AB265" s="9">
        <v>42705</v>
      </c>
      <c r="AC265" s="9">
        <v>42705</v>
      </c>
      <c r="AD265" s="9">
        <v>42705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9964.5</v>
      </c>
      <c r="AK265" s="25">
        <v>42705</v>
      </c>
      <c r="AL265" s="25">
        <v>42705</v>
      </c>
      <c r="AM265" s="25">
        <v>42705</v>
      </c>
      <c r="AN265" s="25">
        <v>42705</v>
      </c>
      <c r="AO265" s="25">
        <v>42705</v>
      </c>
      <c r="AP265" s="25">
        <v>42705</v>
      </c>
    </row>
    <row r="266" spans="1:45" ht="16.5" hidden="1" x14ac:dyDescent="0.15">
      <c r="A266" s="9">
        <v>264</v>
      </c>
      <c r="B266" s="9" t="s">
        <v>34</v>
      </c>
      <c r="C266" s="32" t="s">
        <v>815</v>
      </c>
      <c r="D266" s="32" t="s">
        <v>816</v>
      </c>
      <c r="E266" s="9">
        <v>2026</v>
      </c>
      <c r="F266" s="9" t="s">
        <v>37</v>
      </c>
      <c r="G266" s="9" t="s">
        <v>87</v>
      </c>
      <c r="H266" s="16" t="s">
        <v>74</v>
      </c>
      <c r="I266" s="9" t="s">
        <v>40</v>
      </c>
      <c r="J266" s="9" t="s">
        <v>41</v>
      </c>
      <c r="K266" s="9">
        <v>211.58</v>
      </c>
      <c r="L266" s="20">
        <v>43586</v>
      </c>
      <c r="M266" s="20">
        <v>44681</v>
      </c>
      <c r="N266" s="20">
        <v>44681</v>
      </c>
      <c r="O266" s="20"/>
      <c r="P266" s="20">
        <v>43586</v>
      </c>
      <c r="Q266" s="20">
        <v>43951</v>
      </c>
      <c r="R266" s="9">
        <v>256</v>
      </c>
      <c r="S266" s="9"/>
      <c r="T266" s="9"/>
      <c r="U266" s="9"/>
      <c r="V266" s="9"/>
      <c r="W266" s="9">
        <v>54164.480000000003</v>
      </c>
      <c r="X266" s="9">
        <v>54164.480000000003</v>
      </c>
      <c r="Y266" s="9">
        <v>54164.480000000003</v>
      </c>
      <c r="Z266" s="9">
        <v>54164.480000000003</v>
      </c>
      <c r="AA266" s="9">
        <v>54164.480000000003</v>
      </c>
      <c r="AB266" s="9">
        <v>54164.480000000003</v>
      </c>
      <c r="AC266" s="9">
        <v>54164.480000000003</v>
      </c>
      <c r="AD266" s="9">
        <v>54164.480000000003</v>
      </c>
      <c r="AE266" s="25">
        <v>0</v>
      </c>
      <c r="AF266" s="25">
        <v>0</v>
      </c>
      <c r="AG266" s="25">
        <v>0</v>
      </c>
      <c r="AH266" s="25">
        <v>0</v>
      </c>
      <c r="AI266" s="25">
        <v>54164.480000000003</v>
      </c>
      <c r="AJ266" s="25">
        <v>54164.480000000003</v>
      </c>
      <c r="AK266" s="25">
        <v>54164.480000000003</v>
      </c>
      <c r="AL266" s="25">
        <v>54164.480000000003</v>
      </c>
      <c r="AM266" s="25">
        <v>54164.480000000003</v>
      </c>
      <c r="AN266" s="25">
        <v>54164.480000000003</v>
      </c>
      <c r="AO266" s="25">
        <v>54164.480000000003</v>
      </c>
      <c r="AP266" s="25">
        <v>54164.480000000003</v>
      </c>
    </row>
    <row r="267" spans="1:45" ht="16.5" hidden="1" x14ac:dyDescent="0.15">
      <c r="A267" s="9">
        <v>265</v>
      </c>
      <c r="B267" s="22" t="s">
        <v>805</v>
      </c>
      <c r="C267" s="32" t="s">
        <v>817</v>
      </c>
      <c r="D267" s="15" t="s">
        <v>324</v>
      </c>
      <c r="E267" s="9">
        <v>2057</v>
      </c>
      <c r="F267" s="9" t="s">
        <v>37</v>
      </c>
      <c r="G267" s="9" t="s">
        <v>87</v>
      </c>
      <c r="H267" s="9" t="s">
        <v>58</v>
      </c>
      <c r="I267" s="22" t="s">
        <v>40</v>
      </c>
      <c r="J267" s="9" t="s">
        <v>41</v>
      </c>
      <c r="K267" s="9">
        <v>108.13</v>
      </c>
      <c r="L267" s="20">
        <v>43586</v>
      </c>
      <c r="M267" s="20">
        <v>44681</v>
      </c>
      <c r="N267" s="20">
        <v>44681</v>
      </c>
      <c r="O267" s="20"/>
      <c r="P267" s="20">
        <v>43586</v>
      </c>
      <c r="Q267" s="20">
        <v>43951</v>
      </c>
      <c r="R267" s="9">
        <v>300</v>
      </c>
      <c r="S267" s="9"/>
      <c r="T267" s="9"/>
      <c r="U267" s="9"/>
      <c r="V267" s="9"/>
      <c r="W267" s="9">
        <v>32439</v>
      </c>
      <c r="X267" s="9">
        <v>32439</v>
      </c>
      <c r="Y267" s="9">
        <v>32439</v>
      </c>
      <c r="Z267" s="9">
        <v>32439</v>
      </c>
      <c r="AA267" s="9">
        <v>32439</v>
      </c>
      <c r="AB267" s="9">
        <v>32439</v>
      </c>
      <c r="AC267" s="9">
        <v>32439</v>
      </c>
      <c r="AD267" s="9">
        <v>32439</v>
      </c>
      <c r="AE267" s="25">
        <v>0</v>
      </c>
      <c r="AF267" s="25">
        <v>0</v>
      </c>
      <c r="AG267" s="25">
        <v>0</v>
      </c>
      <c r="AH267" s="25">
        <v>0</v>
      </c>
      <c r="AI267" s="25">
        <v>32439</v>
      </c>
      <c r="AJ267" s="25">
        <v>32439</v>
      </c>
      <c r="AK267" s="25">
        <v>32439</v>
      </c>
      <c r="AL267" s="25">
        <v>32439</v>
      </c>
      <c r="AM267" s="25">
        <v>32439</v>
      </c>
      <c r="AN267" s="25">
        <v>32439</v>
      </c>
      <c r="AO267" s="25">
        <v>32439</v>
      </c>
      <c r="AP267" s="25">
        <v>32439</v>
      </c>
    </row>
    <row r="268" spans="1:45" ht="16.5" hidden="1" x14ac:dyDescent="0.15">
      <c r="A268" s="9">
        <v>266</v>
      </c>
      <c r="B268" s="22" t="s">
        <v>805</v>
      </c>
      <c r="C268" s="32" t="s">
        <v>818</v>
      </c>
      <c r="D268" s="32" t="s">
        <v>819</v>
      </c>
      <c r="E268" s="9">
        <v>2086</v>
      </c>
      <c r="F268" s="9" t="s">
        <v>37</v>
      </c>
      <c r="G268" s="9" t="s">
        <v>87</v>
      </c>
      <c r="H268" s="16" t="s">
        <v>71</v>
      </c>
      <c r="I268" s="9" t="s">
        <v>40</v>
      </c>
      <c r="J268" s="9" t="s">
        <v>41</v>
      </c>
      <c r="K268" s="9">
        <v>169.46</v>
      </c>
      <c r="L268" s="20">
        <v>43586</v>
      </c>
      <c r="M268" s="20">
        <v>44681</v>
      </c>
      <c r="N268" s="20">
        <v>44681</v>
      </c>
      <c r="O268" s="20"/>
      <c r="P268" s="20">
        <v>43586</v>
      </c>
      <c r="Q268" s="20">
        <v>43951</v>
      </c>
      <c r="R268" s="9">
        <v>140</v>
      </c>
      <c r="S268" s="9"/>
      <c r="T268" s="9"/>
      <c r="U268" s="9"/>
      <c r="V268" s="9"/>
      <c r="W268" s="9">
        <v>23724.400000000001</v>
      </c>
      <c r="X268" s="9">
        <v>23724.400000000001</v>
      </c>
      <c r="Y268" s="9">
        <v>23724.400000000001</v>
      </c>
      <c r="Z268" s="9">
        <v>23724.400000000001</v>
      </c>
      <c r="AA268" s="9">
        <v>23724.400000000001</v>
      </c>
      <c r="AB268" s="9">
        <v>23724.400000000001</v>
      </c>
      <c r="AC268" s="9">
        <v>23724.400000000001</v>
      </c>
      <c r="AD268" s="9">
        <v>23724.400000000001</v>
      </c>
      <c r="AE268" s="25">
        <v>0</v>
      </c>
      <c r="AF268" s="25">
        <v>0</v>
      </c>
      <c r="AG268" s="25">
        <v>0</v>
      </c>
      <c r="AH268" s="25">
        <v>0</v>
      </c>
      <c r="AI268" s="25">
        <v>11862.2</v>
      </c>
      <c r="AJ268" s="25">
        <v>23724.400000000001</v>
      </c>
      <c r="AK268" s="25">
        <v>23724.400000000001</v>
      </c>
      <c r="AL268" s="25">
        <v>23724.400000000001</v>
      </c>
      <c r="AM268" s="25">
        <v>23724.400000000001</v>
      </c>
      <c r="AN268" s="25">
        <v>23724.400000000001</v>
      </c>
      <c r="AO268" s="25">
        <v>23724.400000000001</v>
      </c>
      <c r="AP268" s="25">
        <v>23724.400000000001</v>
      </c>
    </row>
    <row r="269" spans="1:45" ht="16.5" hidden="1" x14ac:dyDescent="0.15">
      <c r="A269" s="9">
        <v>267</v>
      </c>
      <c r="B269" s="16" t="s">
        <v>805</v>
      </c>
      <c r="C269" s="32" t="s">
        <v>820</v>
      </c>
      <c r="D269" s="15" t="s">
        <v>821</v>
      </c>
      <c r="E269" s="9">
        <v>1081</v>
      </c>
      <c r="F269" s="9" t="s">
        <v>37</v>
      </c>
      <c r="G269" s="9" t="s">
        <v>87</v>
      </c>
      <c r="H269" s="9" t="s">
        <v>122</v>
      </c>
      <c r="I269" s="9" t="s">
        <v>40</v>
      </c>
      <c r="J269" s="9" t="s">
        <v>53</v>
      </c>
      <c r="K269" s="9">
        <v>217.48</v>
      </c>
      <c r="L269" s="20">
        <v>43586</v>
      </c>
      <c r="M269" s="20">
        <v>44681</v>
      </c>
      <c r="N269" s="20">
        <v>44681</v>
      </c>
      <c r="O269" s="20"/>
      <c r="P269" s="20">
        <v>43586</v>
      </c>
      <c r="Q269" s="20">
        <v>43951</v>
      </c>
      <c r="R269" s="9">
        <v>240</v>
      </c>
      <c r="S269" s="9"/>
      <c r="T269" s="9"/>
      <c r="U269" s="9"/>
      <c r="V269" s="9"/>
      <c r="W269" s="9">
        <v>52195.199999999997</v>
      </c>
      <c r="X269" s="9">
        <v>52195.199999999997</v>
      </c>
      <c r="Y269" s="9">
        <v>52195.199999999997</v>
      </c>
      <c r="Z269" s="9">
        <v>52195.199999999997</v>
      </c>
      <c r="AA269" s="9">
        <v>52195.199999999997</v>
      </c>
      <c r="AB269" s="9">
        <v>52195.199999999997</v>
      </c>
      <c r="AC269" s="9">
        <v>52195.199999999997</v>
      </c>
      <c r="AD269" s="9">
        <v>52195.199999999997</v>
      </c>
      <c r="AE269" s="25">
        <v>0</v>
      </c>
      <c r="AF269" s="25">
        <v>0</v>
      </c>
      <c r="AG269" s="25">
        <v>0</v>
      </c>
      <c r="AH269" s="25">
        <v>0</v>
      </c>
      <c r="AI269" s="25">
        <v>52195.199999999997</v>
      </c>
      <c r="AJ269" s="25">
        <v>52195.199999999997</v>
      </c>
      <c r="AK269" s="25">
        <v>52195.199999999997</v>
      </c>
      <c r="AL269" s="25">
        <v>52195.199999999997</v>
      </c>
      <c r="AM269" s="25">
        <v>52195.199999999997</v>
      </c>
      <c r="AN269" s="25">
        <v>52195.199999999997</v>
      </c>
      <c r="AO269" s="25">
        <v>52195.199999999997</v>
      </c>
      <c r="AP269" s="25">
        <v>52195.199999999997</v>
      </c>
    </row>
    <row r="270" spans="1:45" ht="16.5" hidden="1" x14ac:dyDescent="0.15">
      <c r="A270" s="9">
        <v>268</v>
      </c>
      <c r="B270" s="22" t="s">
        <v>805</v>
      </c>
      <c r="C270" s="32" t="s">
        <v>822</v>
      </c>
      <c r="D270" s="32" t="s">
        <v>823</v>
      </c>
      <c r="E270" s="9">
        <v>1071</v>
      </c>
      <c r="F270" s="9" t="s">
        <v>37</v>
      </c>
      <c r="G270" s="9" t="s">
        <v>87</v>
      </c>
      <c r="H270" s="22" t="s">
        <v>71</v>
      </c>
      <c r="I270" s="22" t="s">
        <v>40</v>
      </c>
      <c r="J270" s="9" t="s">
        <v>53</v>
      </c>
      <c r="K270" s="9">
        <v>130.71</v>
      </c>
      <c r="L270" s="20">
        <v>43640</v>
      </c>
      <c r="M270" s="20">
        <v>44735</v>
      </c>
      <c r="N270" s="20">
        <v>44735</v>
      </c>
      <c r="O270" s="20"/>
      <c r="P270" s="20">
        <v>43640</v>
      </c>
      <c r="Q270" s="20">
        <v>44005</v>
      </c>
      <c r="R270" s="9">
        <v>292</v>
      </c>
      <c r="S270" s="9"/>
      <c r="T270" s="9"/>
      <c r="U270" s="9"/>
      <c r="V270" s="9"/>
      <c r="W270" s="9"/>
      <c r="X270" s="9">
        <v>8905.7099999999991</v>
      </c>
      <c r="Y270" s="9">
        <v>38167.32</v>
      </c>
      <c r="Z270" s="9">
        <v>38167.32</v>
      </c>
      <c r="AA270" s="9">
        <v>38167.32</v>
      </c>
      <c r="AB270" s="9">
        <v>38167.32</v>
      </c>
      <c r="AC270" s="9">
        <v>38167.32</v>
      </c>
      <c r="AD270" s="9">
        <v>38167.32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8905.7099999999991</v>
      </c>
      <c r="AK270" s="25">
        <v>25444.880000000001</v>
      </c>
      <c r="AL270" s="25">
        <v>38167.32</v>
      </c>
      <c r="AM270" s="25">
        <v>38167.32</v>
      </c>
      <c r="AN270" s="25">
        <v>38167.32</v>
      </c>
      <c r="AO270" s="25">
        <v>38167.32</v>
      </c>
      <c r="AP270" s="25">
        <v>38167.32</v>
      </c>
    </row>
    <row r="271" spans="1:45" ht="16.5" hidden="1" x14ac:dyDescent="0.15">
      <c r="A271" s="9">
        <v>269</v>
      </c>
      <c r="B271" s="22" t="s">
        <v>805</v>
      </c>
      <c r="C271" s="32" t="s">
        <v>822</v>
      </c>
      <c r="D271" s="15" t="s">
        <v>824</v>
      </c>
      <c r="E271" s="9">
        <v>1012</v>
      </c>
      <c r="F271" s="9" t="s">
        <v>37</v>
      </c>
      <c r="G271" s="9" t="s">
        <v>87</v>
      </c>
      <c r="H271" s="22" t="s">
        <v>71</v>
      </c>
      <c r="I271" s="22" t="s">
        <v>40</v>
      </c>
      <c r="J271" s="9" t="s">
        <v>53</v>
      </c>
      <c r="K271" s="9">
        <v>203.56</v>
      </c>
      <c r="L271" s="20">
        <v>43640</v>
      </c>
      <c r="M271" s="20">
        <v>44735</v>
      </c>
      <c r="N271" s="20">
        <v>44735</v>
      </c>
      <c r="O271" s="20"/>
      <c r="P271" s="20">
        <v>43640</v>
      </c>
      <c r="Q271" s="20">
        <v>44005</v>
      </c>
      <c r="R271" s="9">
        <v>250</v>
      </c>
      <c r="S271" s="9"/>
      <c r="T271" s="9"/>
      <c r="U271" s="9"/>
      <c r="V271" s="9"/>
      <c r="W271" s="9"/>
      <c r="X271" s="9">
        <v>11874.33</v>
      </c>
      <c r="Y271" s="9">
        <v>50890</v>
      </c>
      <c r="Z271" s="9">
        <v>50890</v>
      </c>
      <c r="AA271" s="9">
        <v>50890</v>
      </c>
      <c r="AB271" s="9">
        <v>50890</v>
      </c>
      <c r="AC271" s="9">
        <v>50890</v>
      </c>
      <c r="AD271" s="9">
        <v>50890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11874.33</v>
      </c>
      <c r="AK271" s="25">
        <v>33926.67</v>
      </c>
      <c r="AL271" s="25">
        <v>33926.67</v>
      </c>
      <c r="AM271" s="25">
        <v>33926.67</v>
      </c>
      <c r="AN271" s="25">
        <v>50890</v>
      </c>
      <c r="AO271" s="25">
        <v>50890</v>
      </c>
      <c r="AP271" s="25">
        <v>50890</v>
      </c>
    </row>
    <row r="272" spans="1:45" ht="16.5" hidden="1" x14ac:dyDescent="0.15">
      <c r="A272" s="9">
        <v>270</v>
      </c>
      <c r="B272" s="22" t="s">
        <v>805</v>
      </c>
      <c r="C272" s="15" t="s">
        <v>567</v>
      </c>
      <c r="D272" s="15" t="s">
        <v>568</v>
      </c>
      <c r="E272" s="9" t="s">
        <v>569</v>
      </c>
      <c r="F272" s="9" t="s">
        <v>37</v>
      </c>
      <c r="G272" s="9" t="s">
        <v>87</v>
      </c>
      <c r="H272" s="9" t="s">
        <v>39</v>
      </c>
      <c r="I272" s="9" t="s">
        <v>40</v>
      </c>
      <c r="J272" s="9" t="s">
        <v>47</v>
      </c>
      <c r="K272" s="9">
        <v>107.77</v>
      </c>
      <c r="L272" s="20">
        <v>43640</v>
      </c>
      <c r="M272" s="20">
        <v>44735</v>
      </c>
      <c r="N272" s="20">
        <v>44735</v>
      </c>
      <c r="O272" s="20"/>
      <c r="P272" s="20">
        <v>43640</v>
      </c>
      <c r="Q272" s="20">
        <v>44005</v>
      </c>
      <c r="R272" s="9">
        <v>259</v>
      </c>
      <c r="S272" s="9"/>
      <c r="T272" s="9"/>
      <c r="U272" s="9"/>
      <c r="V272" s="9"/>
      <c r="W272" s="9"/>
      <c r="X272" s="9">
        <v>6512.9</v>
      </c>
      <c r="Y272" s="9">
        <v>27912.43</v>
      </c>
      <c r="Z272" s="9">
        <v>27912.43</v>
      </c>
      <c r="AA272" s="9">
        <v>27912.43</v>
      </c>
      <c r="AB272" s="9">
        <v>27912.43</v>
      </c>
      <c r="AC272" s="9">
        <v>27912.43</v>
      </c>
      <c r="AD272" s="9">
        <v>27912.43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6512.9</v>
      </c>
      <c r="AK272" s="25">
        <v>18608.2866666667</v>
      </c>
      <c r="AL272" s="25">
        <v>18608.2866666667</v>
      </c>
      <c r="AM272" s="25">
        <v>18608.2866666667</v>
      </c>
      <c r="AN272" s="25">
        <v>27912.43</v>
      </c>
      <c r="AO272" s="25">
        <v>27912.43</v>
      </c>
      <c r="AP272" s="25">
        <v>27912.43</v>
      </c>
    </row>
    <row r="273" spans="1:45" ht="16.5" hidden="1" x14ac:dyDescent="0.15">
      <c r="A273" s="9">
        <v>271</v>
      </c>
      <c r="B273" s="22" t="s">
        <v>805</v>
      </c>
      <c r="C273" s="32" t="s">
        <v>825</v>
      </c>
      <c r="D273" s="15" t="s">
        <v>826</v>
      </c>
      <c r="E273" s="9">
        <v>1025</v>
      </c>
      <c r="F273" s="9" t="s">
        <v>37</v>
      </c>
      <c r="G273" s="9" t="s">
        <v>87</v>
      </c>
      <c r="H273" s="9" t="s">
        <v>58</v>
      </c>
      <c r="I273" s="9" t="s">
        <v>40</v>
      </c>
      <c r="J273" s="9" t="s">
        <v>53</v>
      </c>
      <c r="K273" s="9">
        <v>198.68</v>
      </c>
      <c r="L273" s="20">
        <v>43601</v>
      </c>
      <c r="M273" s="20">
        <v>44696</v>
      </c>
      <c r="N273" s="20">
        <v>44696</v>
      </c>
      <c r="O273" s="20"/>
      <c r="P273" s="20">
        <v>43601</v>
      </c>
      <c r="Q273" s="20">
        <v>43966</v>
      </c>
      <c r="R273" s="9">
        <v>293</v>
      </c>
      <c r="S273" s="9"/>
      <c r="T273" s="9"/>
      <c r="U273" s="9"/>
      <c r="V273" s="9"/>
      <c r="W273" s="9">
        <v>31047.06</v>
      </c>
      <c r="X273" s="9">
        <v>58213.24</v>
      </c>
      <c r="Y273" s="9">
        <v>58213.24</v>
      </c>
      <c r="Z273" s="9">
        <v>58213.24</v>
      </c>
      <c r="AA273" s="9">
        <v>58213.24</v>
      </c>
      <c r="AB273" s="9">
        <v>58213.24</v>
      </c>
      <c r="AC273" s="9">
        <v>58213.24</v>
      </c>
      <c r="AD273" s="9">
        <v>58213.24</v>
      </c>
      <c r="AE273" s="25">
        <v>0</v>
      </c>
      <c r="AF273" s="25">
        <v>0</v>
      </c>
      <c r="AG273" s="25">
        <v>0</v>
      </c>
      <c r="AH273" s="25">
        <v>0</v>
      </c>
      <c r="AI273" s="25">
        <v>31047.06</v>
      </c>
      <c r="AJ273" s="25">
        <v>58213.24</v>
      </c>
      <c r="AK273" s="25">
        <v>58213.24</v>
      </c>
      <c r="AL273" s="25">
        <v>58213.24</v>
      </c>
      <c r="AM273" s="25">
        <v>58213.24</v>
      </c>
      <c r="AN273" s="25">
        <v>58213.24</v>
      </c>
      <c r="AO273" s="25">
        <v>58213.24</v>
      </c>
      <c r="AP273" s="25">
        <v>58213.24</v>
      </c>
    </row>
    <row r="274" spans="1:45" ht="16.5" x14ac:dyDescent="0.15">
      <c r="A274" s="9">
        <v>272</v>
      </c>
      <c r="B274" s="22" t="s">
        <v>805</v>
      </c>
      <c r="C274" s="32" t="s">
        <v>827</v>
      </c>
      <c r="D274" s="15" t="s">
        <v>350</v>
      </c>
      <c r="E274" s="9">
        <v>3005</v>
      </c>
      <c r="F274" s="9" t="s">
        <v>37</v>
      </c>
      <c r="G274" s="9" t="s">
        <v>87</v>
      </c>
      <c r="H274" s="9" t="s">
        <v>46</v>
      </c>
      <c r="I274" s="9" t="s">
        <v>40</v>
      </c>
      <c r="J274" s="9" t="s">
        <v>64</v>
      </c>
      <c r="K274" s="9">
        <v>169.48</v>
      </c>
      <c r="L274" s="20">
        <v>43640</v>
      </c>
      <c r="M274" s="20">
        <v>44735</v>
      </c>
      <c r="N274" s="20">
        <v>44735</v>
      </c>
      <c r="O274" s="20"/>
      <c r="P274" s="20">
        <v>43640</v>
      </c>
      <c r="Q274" s="20">
        <v>44005</v>
      </c>
      <c r="R274" s="9">
        <v>185.22</v>
      </c>
      <c r="S274" s="9"/>
      <c r="T274" s="9"/>
      <c r="U274" s="9"/>
      <c r="V274" s="9"/>
      <c r="W274" s="9"/>
      <c r="X274" s="9">
        <v>7324.59</v>
      </c>
      <c r="Y274" s="9">
        <v>31391.09</v>
      </c>
      <c r="Z274" s="9">
        <v>31391.09</v>
      </c>
      <c r="AA274" s="9">
        <v>31391.09</v>
      </c>
      <c r="AB274" s="9">
        <v>31391.09</v>
      </c>
      <c r="AC274" s="9">
        <v>31391.09</v>
      </c>
      <c r="AD274" s="9">
        <v>31391.09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7324.59</v>
      </c>
      <c r="AK274" s="25">
        <v>31391.09</v>
      </c>
      <c r="AL274" s="25">
        <v>31391.09</v>
      </c>
      <c r="AM274" s="25">
        <v>31391.09</v>
      </c>
      <c r="AN274" s="25">
        <v>31391.09</v>
      </c>
      <c r="AO274" s="25">
        <v>31391.09</v>
      </c>
      <c r="AP274" s="25">
        <v>31391.09</v>
      </c>
      <c r="AR274">
        <f>AK274*12</f>
        <v>376693.08</v>
      </c>
      <c r="AS274" s="47">
        <f>AR274/365/K274</f>
        <v>6.0894255110717399</v>
      </c>
    </row>
    <row r="275" spans="1:45" ht="16.5" hidden="1" x14ac:dyDescent="0.15">
      <c r="A275" s="9">
        <v>273</v>
      </c>
      <c r="B275" s="22" t="s">
        <v>828</v>
      </c>
      <c r="C275" s="15" t="s">
        <v>309</v>
      </c>
      <c r="D275" s="15" t="s">
        <v>310</v>
      </c>
      <c r="E275" s="9">
        <v>2002</v>
      </c>
      <c r="F275" s="9" t="s">
        <v>37</v>
      </c>
      <c r="G275" s="9" t="s">
        <v>87</v>
      </c>
      <c r="H275" s="9" t="s">
        <v>39</v>
      </c>
      <c r="I275" s="9" t="s">
        <v>40</v>
      </c>
      <c r="J275" s="9" t="s">
        <v>41</v>
      </c>
      <c r="K275" s="9">
        <v>227.37</v>
      </c>
      <c r="L275" s="20">
        <v>43800</v>
      </c>
      <c r="M275" s="20">
        <v>44530</v>
      </c>
      <c r="N275" s="20">
        <v>44530</v>
      </c>
      <c r="O275" s="20"/>
      <c r="P275" s="20">
        <v>43800</v>
      </c>
      <c r="Q275" s="20">
        <v>44165</v>
      </c>
      <c r="R275" s="9">
        <v>135</v>
      </c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>
        <v>30694.95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30694.95</v>
      </c>
    </row>
    <row r="276" spans="1:45" ht="16.5" hidden="1" x14ac:dyDescent="0.15">
      <c r="A276" s="9">
        <v>274</v>
      </c>
      <c r="B276" s="22" t="s">
        <v>805</v>
      </c>
      <c r="C276" s="15" t="s">
        <v>218</v>
      </c>
      <c r="D276" s="15" t="s">
        <v>219</v>
      </c>
      <c r="E276" s="9">
        <v>1080</v>
      </c>
      <c r="F276" s="9" t="s">
        <v>37</v>
      </c>
      <c r="G276" s="9" t="s">
        <v>87</v>
      </c>
      <c r="H276" s="9" t="s">
        <v>39</v>
      </c>
      <c r="I276" s="9" t="s">
        <v>40</v>
      </c>
      <c r="J276" s="9" t="s">
        <v>53</v>
      </c>
      <c r="K276" s="9">
        <v>148.07</v>
      </c>
      <c r="L276" s="20">
        <v>43640</v>
      </c>
      <c r="M276" s="20">
        <v>44735</v>
      </c>
      <c r="N276" s="20">
        <v>44735</v>
      </c>
      <c r="O276" s="20"/>
      <c r="P276" s="20">
        <v>43640</v>
      </c>
      <c r="Q276" s="20">
        <v>44005</v>
      </c>
      <c r="R276" s="9">
        <v>290</v>
      </c>
      <c r="S276" s="9"/>
      <c r="T276" s="9"/>
      <c r="U276" s="9"/>
      <c r="V276" s="9"/>
      <c r="W276" s="9"/>
      <c r="X276" s="9">
        <v>10019.4</v>
      </c>
      <c r="Y276" s="9">
        <v>42940.3</v>
      </c>
      <c r="Z276" s="9">
        <v>42940.3</v>
      </c>
      <c r="AA276" s="9">
        <v>42940.3</v>
      </c>
      <c r="AB276" s="9">
        <v>42940.3</v>
      </c>
      <c r="AC276" s="9">
        <v>42940.3</v>
      </c>
      <c r="AD276" s="9">
        <v>42940.3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10019.4</v>
      </c>
      <c r="AK276" s="25">
        <v>42940.3</v>
      </c>
      <c r="AL276" s="25">
        <v>42940.3</v>
      </c>
      <c r="AM276" s="25">
        <v>42940.3</v>
      </c>
      <c r="AN276" s="25">
        <v>42940.3</v>
      </c>
      <c r="AO276" s="25">
        <v>42940.3</v>
      </c>
      <c r="AP276" s="25">
        <v>42940.3</v>
      </c>
    </row>
    <row r="277" spans="1:45" ht="16.5" hidden="1" x14ac:dyDescent="0.15">
      <c r="A277" s="9">
        <v>275</v>
      </c>
      <c r="B277" s="22" t="s">
        <v>805</v>
      </c>
      <c r="C277" s="15" t="s">
        <v>726</v>
      </c>
      <c r="D277" s="15" t="s">
        <v>727</v>
      </c>
      <c r="E277" s="9" t="s">
        <v>728</v>
      </c>
      <c r="F277" s="9" t="s">
        <v>37</v>
      </c>
      <c r="G277" s="9" t="s">
        <v>87</v>
      </c>
      <c r="H277" s="9" t="s">
        <v>122</v>
      </c>
      <c r="I277" s="22" t="s">
        <v>40</v>
      </c>
      <c r="J277" s="9" t="s">
        <v>47</v>
      </c>
      <c r="K277" s="9">
        <v>60.7</v>
      </c>
      <c r="L277" s="20">
        <v>43640</v>
      </c>
      <c r="M277" s="20">
        <v>44735</v>
      </c>
      <c r="N277" s="20">
        <v>44735</v>
      </c>
      <c r="O277" s="20"/>
      <c r="P277" s="20">
        <v>43640</v>
      </c>
      <c r="Q277" s="20">
        <v>44005</v>
      </c>
      <c r="R277" s="9">
        <v>181</v>
      </c>
      <c r="S277" s="9"/>
      <c r="T277" s="9"/>
      <c r="U277" s="9"/>
      <c r="V277" s="9"/>
      <c r="W277" s="9"/>
      <c r="X277" s="9">
        <v>2563.56</v>
      </c>
      <c r="Y277" s="9">
        <v>10986.7</v>
      </c>
      <c r="Z277" s="9">
        <v>10986.7</v>
      </c>
      <c r="AA277" s="9">
        <v>10986.7</v>
      </c>
      <c r="AB277" s="9">
        <v>10986.7</v>
      </c>
      <c r="AC277" s="9">
        <v>10986.7</v>
      </c>
      <c r="AD277" s="9">
        <v>10986.7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2563.56</v>
      </c>
      <c r="AK277" s="25">
        <v>10986.7</v>
      </c>
      <c r="AL277" s="25">
        <v>10986.7</v>
      </c>
      <c r="AM277" s="25">
        <v>10986.7</v>
      </c>
      <c r="AN277" s="25">
        <v>10986.7</v>
      </c>
      <c r="AO277" s="25">
        <v>10986.7</v>
      </c>
      <c r="AP277" s="25">
        <v>10986.7</v>
      </c>
    </row>
    <row r="278" spans="1:45" ht="16.5" hidden="1" x14ac:dyDescent="0.15">
      <c r="A278" s="9">
        <v>276</v>
      </c>
      <c r="B278" s="22" t="s">
        <v>828</v>
      </c>
      <c r="C278" s="15" t="s">
        <v>192</v>
      </c>
      <c r="D278" s="15" t="s">
        <v>193</v>
      </c>
      <c r="E278" s="9" t="s">
        <v>194</v>
      </c>
      <c r="F278" s="9" t="s">
        <v>37</v>
      </c>
      <c r="G278" s="9" t="s">
        <v>87</v>
      </c>
      <c r="H278" s="9" t="s">
        <v>46</v>
      </c>
      <c r="I278" s="9" t="s">
        <v>40</v>
      </c>
      <c r="J278" s="9" t="s">
        <v>41</v>
      </c>
      <c r="K278" s="9">
        <v>27.8</v>
      </c>
      <c r="L278" s="20">
        <v>43800</v>
      </c>
      <c r="M278" s="20">
        <v>44530</v>
      </c>
      <c r="N278" s="20">
        <v>44530</v>
      </c>
      <c r="O278" s="20"/>
      <c r="P278" s="20">
        <v>43800</v>
      </c>
      <c r="Q278" s="20">
        <v>44165</v>
      </c>
      <c r="R278" s="9">
        <v>462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>
        <v>12843.6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12843.6</v>
      </c>
    </row>
    <row r="279" spans="1:45" ht="16.5" hidden="1" x14ac:dyDescent="0.15">
      <c r="A279" s="9">
        <v>277</v>
      </c>
      <c r="B279" s="22" t="s">
        <v>805</v>
      </c>
      <c r="C279" s="15" t="s">
        <v>579</v>
      </c>
      <c r="D279" s="15" t="s">
        <v>580</v>
      </c>
      <c r="E279" s="9" t="s">
        <v>581</v>
      </c>
      <c r="F279" s="9" t="s">
        <v>37</v>
      </c>
      <c r="G279" s="9" t="s">
        <v>87</v>
      </c>
      <c r="H279" s="9" t="s">
        <v>179</v>
      </c>
      <c r="I279" s="9" t="s">
        <v>40</v>
      </c>
      <c r="J279" s="9" t="s">
        <v>41</v>
      </c>
      <c r="K279" s="9">
        <v>215.7</v>
      </c>
      <c r="L279" s="20">
        <v>43640</v>
      </c>
      <c r="M279" s="20">
        <v>44735</v>
      </c>
      <c r="N279" s="20">
        <v>44735</v>
      </c>
      <c r="O279" s="20"/>
      <c r="P279" s="20">
        <v>43640</v>
      </c>
      <c r="Q279" s="20">
        <v>44005</v>
      </c>
      <c r="R279" s="9">
        <v>116</v>
      </c>
      <c r="S279" s="9"/>
      <c r="T279" s="9"/>
      <c r="U279" s="9"/>
      <c r="V279" s="9"/>
      <c r="W279" s="9"/>
      <c r="X279" s="9">
        <v>5838.28</v>
      </c>
      <c r="Y279" s="9">
        <v>25021.200000000001</v>
      </c>
      <c r="Z279" s="9">
        <v>25021.200000000001</v>
      </c>
      <c r="AA279" s="9">
        <v>25021.200000000001</v>
      </c>
      <c r="AB279" s="9">
        <v>25021.200000000001</v>
      </c>
      <c r="AC279" s="9">
        <v>25021.200000000001</v>
      </c>
      <c r="AD279" s="9">
        <v>25021.200000000001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5838.28</v>
      </c>
      <c r="AK279" s="25">
        <v>25021.200000000001</v>
      </c>
      <c r="AL279" s="25">
        <v>25021.200000000001</v>
      </c>
      <c r="AM279" s="25">
        <v>25021.200000000001</v>
      </c>
      <c r="AN279" s="25">
        <v>25021.200000000001</v>
      </c>
      <c r="AO279" s="25">
        <v>25021.200000000001</v>
      </c>
      <c r="AP279" s="25">
        <v>25021.200000000001</v>
      </c>
    </row>
    <row r="280" spans="1:45" ht="16.5" hidden="1" x14ac:dyDescent="0.15">
      <c r="A280" s="9">
        <v>278</v>
      </c>
      <c r="B280" s="22" t="s">
        <v>805</v>
      </c>
      <c r="C280" s="32" t="s">
        <v>829</v>
      </c>
      <c r="D280" s="15" t="s">
        <v>550</v>
      </c>
      <c r="E280" s="9">
        <v>1075</v>
      </c>
      <c r="F280" s="9" t="s">
        <v>37</v>
      </c>
      <c r="G280" s="9" t="s">
        <v>87</v>
      </c>
      <c r="H280" s="9" t="s">
        <v>39</v>
      </c>
      <c r="I280" s="9" t="s">
        <v>40</v>
      </c>
      <c r="J280" s="9" t="s">
        <v>53</v>
      </c>
      <c r="K280" s="9">
        <v>86.69</v>
      </c>
      <c r="L280" s="20">
        <v>43640</v>
      </c>
      <c r="M280" s="20">
        <v>44735</v>
      </c>
      <c r="N280" s="20">
        <v>44735</v>
      </c>
      <c r="O280" s="20"/>
      <c r="P280" s="20">
        <v>43640</v>
      </c>
      <c r="Q280" s="20">
        <v>44005</v>
      </c>
      <c r="R280" s="9">
        <v>322</v>
      </c>
      <c r="S280" s="9"/>
      <c r="T280" s="9"/>
      <c r="U280" s="9"/>
      <c r="V280" s="9"/>
      <c r="W280" s="9"/>
      <c r="X280" s="9">
        <v>6513.31</v>
      </c>
      <c r="Y280" s="9">
        <v>27914.18</v>
      </c>
      <c r="Z280" s="9">
        <v>27914.18</v>
      </c>
      <c r="AA280" s="9">
        <v>27914.18</v>
      </c>
      <c r="AB280" s="9">
        <v>27914.18</v>
      </c>
      <c r="AC280" s="9">
        <v>27914.18</v>
      </c>
      <c r="AD280" s="9">
        <v>27914.18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6513.31</v>
      </c>
      <c r="AK280" s="25">
        <v>27914.18</v>
      </c>
      <c r="AL280" s="25">
        <v>27914.18</v>
      </c>
      <c r="AM280" s="25">
        <v>27914.18</v>
      </c>
      <c r="AN280" s="25">
        <v>27914.18</v>
      </c>
      <c r="AO280" s="25">
        <v>27914.18</v>
      </c>
      <c r="AP280" s="25">
        <v>27914.18</v>
      </c>
    </row>
    <row r="281" spans="1:45" ht="16.5" hidden="1" x14ac:dyDescent="0.15">
      <c r="A281" s="9">
        <v>279</v>
      </c>
      <c r="B281" s="22" t="s">
        <v>828</v>
      </c>
      <c r="C281" s="17" t="s">
        <v>830</v>
      </c>
      <c r="D281" s="17" t="s">
        <v>127</v>
      </c>
      <c r="E281" s="9" t="s">
        <v>128</v>
      </c>
      <c r="F281" s="16" t="s">
        <v>57</v>
      </c>
      <c r="G281" s="9" t="s">
        <v>87</v>
      </c>
      <c r="H281" s="9" t="s">
        <v>46</v>
      </c>
      <c r="I281" s="9" t="s">
        <v>40</v>
      </c>
      <c r="J281" s="9" t="s">
        <v>47</v>
      </c>
      <c r="K281" s="9">
        <v>35.130000000000003</v>
      </c>
      <c r="L281" s="20">
        <v>43647</v>
      </c>
      <c r="M281" s="20">
        <v>44012</v>
      </c>
      <c r="N281" s="20">
        <v>44012</v>
      </c>
      <c r="O281" s="20"/>
      <c r="P281" s="20">
        <v>43647</v>
      </c>
      <c r="Q281" s="20">
        <v>44012</v>
      </c>
      <c r="R281" s="9">
        <v>405</v>
      </c>
      <c r="S281" s="9"/>
      <c r="T281" s="9"/>
      <c r="U281" s="9"/>
      <c r="V281" s="9"/>
      <c r="W281" s="9"/>
      <c r="X281" s="9"/>
      <c r="Y281" s="9">
        <v>14227.65</v>
      </c>
      <c r="Z281" s="9">
        <v>14227.65</v>
      </c>
      <c r="AA281" s="9">
        <v>14227.65</v>
      </c>
      <c r="AB281" s="9">
        <v>14227.65</v>
      </c>
      <c r="AC281" s="9">
        <v>14227.65</v>
      </c>
      <c r="AD281" s="9">
        <v>14227.65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14227.65</v>
      </c>
      <c r="AL281" s="25">
        <v>14227.65</v>
      </c>
      <c r="AM281" s="25">
        <v>14227.65</v>
      </c>
      <c r="AN281" s="25">
        <v>14227.65</v>
      </c>
      <c r="AO281" s="25">
        <v>14227.65</v>
      </c>
      <c r="AP281" s="25">
        <v>14227.65</v>
      </c>
    </row>
    <row r="282" spans="1:45" ht="16.5" hidden="1" x14ac:dyDescent="0.15">
      <c r="A282" s="9">
        <v>280</v>
      </c>
      <c r="B282" s="22" t="s">
        <v>805</v>
      </c>
      <c r="C282" s="32" t="s">
        <v>831</v>
      </c>
      <c r="D282" s="15" t="s">
        <v>321</v>
      </c>
      <c r="E282" s="9" t="s">
        <v>322</v>
      </c>
      <c r="F282" s="9" t="s">
        <v>37</v>
      </c>
      <c r="G282" s="9" t="s">
        <v>87</v>
      </c>
      <c r="H282" s="9" t="s">
        <v>179</v>
      </c>
      <c r="I282" s="9" t="s">
        <v>40</v>
      </c>
      <c r="J282" s="9" t="s">
        <v>47</v>
      </c>
      <c r="K282" s="9">
        <v>58.88</v>
      </c>
      <c r="L282" s="20">
        <v>43640</v>
      </c>
      <c r="M282" s="20">
        <v>44188</v>
      </c>
      <c r="N282" s="20">
        <v>44188</v>
      </c>
      <c r="O282" s="20"/>
      <c r="P282" s="20">
        <v>43640</v>
      </c>
      <c r="Q282" s="20">
        <v>44005</v>
      </c>
      <c r="R282" s="9">
        <v>281</v>
      </c>
      <c r="S282" s="9"/>
      <c r="T282" s="9"/>
      <c r="U282" s="9"/>
      <c r="V282" s="9"/>
      <c r="W282" s="9"/>
      <c r="X282" s="9">
        <v>3860.57</v>
      </c>
      <c r="Y282" s="9">
        <v>16545.28</v>
      </c>
      <c r="Z282" s="9">
        <v>16545.28</v>
      </c>
      <c r="AA282" s="9">
        <v>16545.28</v>
      </c>
      <c r="AB282" s="9">
        <v>16545.28</v>
      </c>
      <c r="AC282" s="9">
        <v>16545.28</v>
      </c>
      <c r="AD282" s="9">
        <v>16545.28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3860.57</v>
      </c>
      <c r="AK282" s="25">
        <v>16545.28</v>
      </c>
      <c r="AL282" s="25">
        <v>16545.28</v>
      </c>
      <c r="AM282" s="25">
        <v>16545.28</v>
      </c>
      <c r="AN282" s="25">
        <v>16545.28</v>
      </c>
      <c r="AO282" s="25">
        <v>16545.28</v>
      </c>
      <c r="AP282" s="25">
        <v>16545.28</v>
      </c>
    </row>
    <row r="283" spans="1:45" ht="16.5" hidden="1" x14ac:dyDescent="0.15">
      <c r="A283" s="9">
        <v>281</v>
      </c>
      <c r="B283" s="22" t="s">
        <v>805</v>
      </c>
      <c r="C283" s="32" t="s">
        <v>832</v>
      </c>
      <c r="D283" s="15" t="s">
        <v>700</v>
      </c>
      <c r="E283" s="9" t="s">
        <v>701</v>
      </c>
      <c r="F283" s="9" t="s">
        <v>37</v>
      </c>
      <c r="G283" s="9" t="s">
        <v>87</v>
      </c>
      <c r="H283" s="9" t="s">
        <v>46</v>
      </c>
      <c r="I283" s="9" t="s">
        <v>40</v>
      </c>
      <c r="J283" s="9" t="s">
        <v>47</v>
      </c>
      <c r="K283" s="9">
        <v>111.55</v>
      </c>
      <c r="L283" s="20">
        <v>43640</v>
      </c>
      <c r="M283" s="20">
        <v>44735</v>
      </c>
      <c r="N283" s="20">
        <v>44735</v>
      </c>
      <c r="O283" s="20"/>
      <c r="P283" s="20">
        <v>43640</v>
      </c>
      <c r="Q283" s="20">
        <v>44005</v>
      </c>
      <c r="R283" s="9">
        <v>255</v>
      </c>
      <c r="S283" s="9"/>
      <c r="T283" s="9"/>
      <c r="U283" s="9"/>
      <c r="V283" s="9"/>
      <c r="W283" s="9"/>
      <c r="X283" s="9">
        <v>6637.23</v>
      </c>
      <c r="Y283" s="9">
        <v>28445.25</v>
      </c>
      <c r="Z283" s="9">
        <v>28445.25</v>
      </c>
      <c r="AA283" s="9">
        <v>28445.25</v>
      </c>
      <c r="AB283" s="9">
        <v>28445.25</v>
      </c>
      <c r="AC283" s="9">
        <v>28445.25</v>
      </c>
      <c r="AD283" s="9">
        <v>28445.25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6637.23</v>
      </c>
      <c r="AK283" s="25">
        <v>28445.25</v>
      </c>
      <c r="AL283" s="25">
        <v>28445.25</v>
      </c>
      <c r="AM283" s="25">
        <v>28445.25</v>
      </c>
      <c r="AN283" s="25">
        <v>28445.25</v>
      </c>
      <c r="AO283" s="25">
        <v>28445.25</v>
      </c>
      <c r="AP283" s="25">
        <v>28445.25</v>
      </c>
    </row>
    <row r="284" spans="1:45" ht="16.5" hidden="1" x14ac:dyDescent="0.15">
      <c r="A284" s="9">
        <v>282</v>
      </c>
      <c r="B284" s="22" t="s">
        <v>805</v>
      </c>
      <c r="C284" s="32" t="s">
        <v>833</v>
      </c>
      <c r="D284" s="32" t="s">
        <v>834</v>
      </c>
      <c r="E284" s="9" t="s">
        <v>540</v>
      </c>
      <c r="F284" s="16" t="s">
        <v>57</v>
      </c>
      <c r="G284" s="9" t="s">
        <v>87</v>
      </c>
      <c r="H284" s="9" t="s">
        <v>46</v>
      </c>
      <c r="I284" s="9" t="s">
        <v>40</v>
      </c>
      <c r="J284" s="9" t="s">
        <v>47</v>
      </c>
      <c r="K284" s="9">
        <v>159.19999999999999</v>
      </c>
      <c r="L284" s="20">
        <v>43640</v>
      </c>
      <c r="M284" s="20">
        <v>44735</v>
      </c>
      <c r="N284" s="20">
        <v>44735</v>
      </c>
      <c r="O284" s="20"/>
      <c r="P284" s="20">
        <v>43640</v>
      </c>
      <c r="Q284" s="20">
        <v>44005</v>
      </c>
      <c r="R284" s="9">
        <v>209</v>
      </c>
      <c r="S284" s="9"/>
      <c r="T284" s="9"/>
      <c r="U284" s="9"/>
      <c r="V284" s="9"/>
      <c r="W284" s="9"/>
      <c r="X284" s="9">
        <v>7763.65</v>
      </c>
      <c r="Y284" s="9">
        <v>33272.800000000003</v>
      </c>
      <c r="Z284" s="9">
        <v>33272.800000000003</v>
      </c>
      <c r="AA284" s="9">
        <v>33272.800000000003</v>
      </c>
      <c r="AB284" s="9">
        <v>33272.800000000003</v>
      </c>
      <c r="AC284" s="9">
        <v>33272.800000000003</v>
      </c>
      <c r="AD284" s="9">
        <v>33272.800000000003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7763.65</v>
      </c>
      <c r="AK284" s="25">
        <v>11090.93</v>
      </c>
      <c r="AL284" s="25">
        <v>11090.93</v>
      </c>
      <c r="AM284" s="25">
        <v>11090.93</v>
      </c>
      <c r="AN284" s="25">
        <v>33272.800000000003</v>
      </c>
      <c r="AO284" s="25">
        <v>33272.800000000003</v>
      </c>
      <c r="AP284" s="25">
        <v>33272.800000000003</v>
      </c>
    </row>
    <row r="285" spans="1:45" ht="16.5" hidden="1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S285" s="9"/>
      <c r="T285" s="9"/>
      <c r="U285" s="9"/>
      <c r="V285" s="9"/>
      <c r="W285" s="9"/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</row>
    <row r="286" spans="1:45" ht="16.5" hidden="1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S286" s="9"/>
      <c r="T286" s="9"/>
      <c r="U286" s="9"/>
      <c r="V286" s="9"/>
      <c r="W286" s="9"/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</row>
    <row r="287" spans="1:45" ht="16.5" hidden="1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S287" s="9"/>
      <c r="T287" s="9"/>
      <c r="U287" s="9"/>
      <c r="V287" s="9"/>
      <c r="W287" s="9"/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</row>
    <row r="288" spans="1:45" ht="16.5" hidden="1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S288" s="9"/>
      <c r="T288" s="9"/>
      <c r="U288" s="9"/>
      <c r="V288" s="9"/>
      <c r="W288" s="9"/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</row>
    <row r="289" spans="1:45" ht="16.5" hidden="1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S289" s="9"/>
      <c r="T289" s="9"/>
      <c r="U289" s="9"/>
      <c r="V289" s="9"/>
      <c r="W289" s="9"/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</row>
    <row r="290" spans="1:45" ht="16.5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S290" s="11"/>
      <c r="T290" s="11"/>
      <c r="U290" s="11"/>
      <c r="V290" s="11"/>
      <c r="W290" s="11"/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  <c r="AR290">
        <f>AK290*12</f>
        <v>512582.39999999997</v>
      </c>
      <c r="AS290" s="47">
        <f>AR290/365/K290</f>
        <v>7.2328767123287658</v>
      </c>
    </row>
    <row r="291" spans="1:45" ht="16.5" hidden="1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S291" s="9"/>
      <c r="T291" s="9"/>
      <c r="U291" s="9"/>
      <c r="V291" s="9"/>
      <c r="W291" s="9"/>
      <c r="X291" s="9"/>
      <c r="Y291" s="9"/>
      <c r="Z291" s="9"/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</row>
    <row r="292" spans="1:45" ht="16.5" hidden="1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S292" s="11"/>
      <c r="T292" s="11"/>
      <c r="U292" s="11"/>
      <c r="V292" s="11"/>
      <c r="W292" s="11"/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</row>
    <row r="293" spans="1:45" ht="16.5" hidden="1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S293" s="11"/>
      <c r="T293" s="11"/>
      <c r="U293" s="11"/>
      <c r="V293" s="11"/>
      <c r="W293" s="11"/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</row>
    <row r="294" spans="1:45" ht="16.5" hidden="1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S294" s="11"/>
      <c r="T294" s="11"/>
      <c r="U294" s="11"/>
      <c r="V294" s="11"/>
      <c r="W294" s="11"/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</row>
    <row r="295" spans="1:45" ht="16.5" hidden="1" x14ac:dyDescent="0.15">
      <c r="A295" s="9">
        <v>293</v>
      </c>
      <c r="B295" s="16" t="s">
        <v>805</v>
      </c>
      <c r="C295" s="32" t="s">
        <v>845</v>
      </c>
      <c r="D295" s="15" t="s">
        <v>846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S295" s="9"/>
      <c r="T295" s="9"/>
      <c r="U295" s="9"/>
      <c r="V295" s="9"/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</row>
    <row r="296" spans="1:45" ht="16.5" hidden="1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S296" s="11"/>
      <c r="T296" s="11"/>
      <c r="U296" s="11"/>
      <c r="V296" s="11"/>
      <c r="W296" s="11"/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</row>
    <row r="297" spans="1:45" ht="16.5" hidden="1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S297" s="11"/>
      <c r="T297" s="11"/>
      <c r="U297" s="11"/>
      <c r="V297" s="11"/>
      <c r="W297" s="11"/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</row>
    <row r="298" spans="1:45" ht="16.5" hidden="1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S298" s="11"/>
      <c r="T298" s="11"/>
      <c r="U298" s="11"/>
      <c r="V298" s="11"/>
      <c r="W298" s="11"/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</row>
    <row r="299" spans="1:45" ht="16.5" hidden="1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S299" s="11"/>
      <c r="T299" s="11"/>
      <c r="U299" s="11"/>
      <c r="V299" s="11"/>
      <c r="W299" s="11"/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</row>
    <row r="300" spans="1:45" ht="16.5" hidden="1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S300" s="11"/>
      <c r="T300" s="11"/>
      <c r="U300" s="11"/>
      <c r="V300" s="11"/>
      <c r="W300" s="11"/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</row>
    <row r="301" spans="1:45" ht="16.5" hidden="1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S301" s="11"/>
      <c r="T301" s="11"/>
      <c r="U301" s="11"/>
      <c r="V301" s="11"/>
      <c r="W301" s="11"/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</row>
    <row r="302" spans="1:45" ht="16.5" hidden="1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S302" s="11"/>
      <c r="T302" s="11"/>
      <c r="U302" s="11"/>
      <c r="V302" s="11"/>
      <c r="W302" s="11"/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</row>
    <row r="303" spans="1:45" ht="16.5" hidden="1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S303" s="11"/>
      <c r="T303" s="11"/>
      <c r="U303" s="11"/>
      <c r="V303" s="11"/>
      <c r="W303" s="11"/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</row>
    <row r="304" spans="1:45" ht="16.5" hidden="1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S304" s="11"/>
      <c r="T304" s="11"/>
      <c r="U304" s="11"/>
      <c r="V304" s="11"/>
      <c r="W304" s="11"/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</row>
    <row r="305" spans="1:45" ht="16.5" hidden="1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S305" s="11"/>
      <c r="T305" s="11"/>
      <c r="U305" s="11"/>
      <c r="V305" s="11"/>
      <c r="W305" s="11"/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</row>
    <row r="306" spans="1:45" ht="16.5" hidden="1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S306" s="11"/>
      <c r="T306" s="11"/>
      <c r="U306" s="11"/>
      <c r="V306" s="11"/>
      <c r="W306" s="11"/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</row>
    <row r="307" spans="1:45" ht="16.5" hidden="1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S307" s="11"/>
      <c r="T307" s="11"/>
      <c r="U307" s="11"/>
      <c r="V307" s="11"/>
      <c r="W307" s="11"/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</row>
    <row r="308" spans="1:45" ht="16.5" hidden="1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S308" s="11"/>
      <c r="T308" s="11"/>
      <c r="U308" s="11"/>
      <c r="V308" s="11"/>
      <c r="W308" s="11"/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</row>
    <row r="309" spans="1:45" ht="16.5" hidden="1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S309" s="11"/>
      <c r="T309" s="11"/>
      <c r="U309" s="11"/>
      <c r="V309" s="11"/>
      <c r="W309" s="11"/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</row>
    <row r="310" spans="1:45" ht="16.5" hidden="1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S310" s="9"/>
      <c r="T310" s="9"/>
      <c r="U310" s="9"/>
      <c r="V310" s="9"/>
      <c r="W310" s="9"/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</row>
    <row r="311" spans="1:45" ht="16.5" hidden="1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S311" s="9"/>
      <c r="T311" s="9"/>
      <c r="U311" s="9"/>
      <c r="V311" s="9"/>
      <c r="W311" s="9"/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</row>
    <row r="312" spans="1:45" ht="16.5" hidden="1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S312" s="9"/>
      <c r="T312" s="9"/>
      <c r="U312" s="9"/>
      <c r="V312" s="9"/>
      <c r="W312" s="9"/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</row>
    <row r="313" spans="1:45" ht="16.5" hidden="1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S313" s="9"/>
      <c r="T313" s="9"/>
      <c r="U313" s="9"/>
      <c r="V313" s="9"/>
      <c r="W313" s="9"/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</row>
    <row r="314" spans="1:45" ht="16.5" hidden="1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S314" s="9"/>
      <c r="T314" s="9"/>
      <c r="U314" s="9"/>
      <c r="V314" s="9"/>
      <c r="W314" s="9"/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</row>
    <row r="315" spans="1:45" ht="16.5" hidden="1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S315" s="9"/>
      <c r="T315" s="9"/>
      <c r="U315" s="9"/>
      <c r="V315" s="9"/>
      <c r="W315" s="9"/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</row>
    <row r="316" spans="1:45" ht="16.5" hidden="1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S316" s="11"/>
      <c r="T316" s="11"/>
      <c r="U316" s="11"/>
      <c r="V316" s="11"/>
      <c r="W316" s="11"/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</row>
    <row r="317" spans="1:45" ht="16.5" hidden="1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S317" s="11"/>
      <c r="T317" s="11"/>
      <c r="U317" s="11"/>
      <c r="V317" s="11"/>
      <c r="W317" s="11"/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</row>
    <row r="318" spans="1:45" ht="16.5" hidden="1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S318" s="11"/>
      <c r="T318" s="11"/>
      <c r="U318" s="11"/>
      <c r="V318" s="11"/>
      <c r="W318" s="11"/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</row>
    <row r="319" spans="1:45" ht="16.5" hidden="1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S319" s="11"/>
      <c r="T319" s="38"/>
      <c r="U319" s="11"/>
      <c r="V319" s="11"/>
      <c r="W319" s="11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</row>
    <row r="320" spans="1:45" ht="16.5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S320" s="11"/>
      <c r="T320" s="11"/>
      <c r="U320" s="11"/>
      <c r="V320" s="11"/>
      <c r="W320" s="11"/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  <c r="AR320">
        <f>AK320*12</f>
        <v>90376.56</v>
      </c>
      <c r="AS320" s="47">
        <f>AR320/365/K320</f>
        <v>9.1706301369863024</v>
      </c>
    </row>
    <row r="321" spans="1:45" ht="16.5" hidden="1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S321" s="11"/>
      <c r="T321" s="11"/>
      <c r="U321" s="11"/>
      <c r="V321" s="11"/>
      <c r="W321" s="11"/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</row>
    <row r="322" spans="1:45" ht="16.5" hidden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S322" s="11"/>
      <c r="T322" s="11"/>
      <c r="U322" s="11"/>
      <c r="V322" s="11"/>
      <c r="W322" s="11"/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</row>
    <row r="323" spans="1:45" ht="16.5" hidden="1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S323" s="11"/>
      <c r="T323" s="11"/>
      <c r="U323" s="11"/>
      <c r="V323" s="11"/>
      <c r="W323" s="11"/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</row>
    <row r="324" spans="1:45" ht="16.5" hidden="1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S324" s="11"/>
      <c r="T324" s="11"/>
      <c r="U324" s="11"/>
      <c r="V324" s="11"/>
      <c r="W324" s="11"/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</row>
    <row r="325" spans="1:45" ht="16.5" hidden="1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S325" s="11"/>
      <c r="T325" s="11"/>
      <c r="U325" s="11"/>
      <c r="V325" s="11"/>
      <c r="W325" s="11"/>
      <c r="X325" s="11"/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</row>
    <row r="326" spans="1:45" ht="16.5" hidden="1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S326" s="11"/>
      <c r="T326" s="11"/>
      <c r="U326" s="11"/>
      <c r="V326" s="11"/>
      <c r="W326" s="11"/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</row>
    <row r="327" spans="1:45" ht="16.5" hidden="1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S327" s="11"/>
      <c r="T327" s="11"/>
      <c r="U327" s="11"/>
      <c r="V327" s="11"/>
      <c r="W327" s="11"/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</row>
    <row r="328" spans="1:45" ht="16.5" hidden="1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S328" s="11"/>
      <c r="T328" s="11"/>
      <c r="U328" s="11"/>
      <c r="V328" s="11"/>
      <c r="W328" s="11"/>
      <c r="X328" s="25">
        <v>4824.01</v>
      </c>
      <c r="Y328" s="25">
        <v>20674.310000000001</v>
      </c>
      <c r="Z328" s="25">
        <v>20674.310000000001</v>
      </c>
      <c r="AA328" s="11"/>
      <c r="AB328" s="11"/>
      <c r="AC328" s="11"/>
      <c r="AD328" s="11"/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</row>
    <row r="329" spans="1:45" ht="16.5" hidden="1" x14ac:dyDescent="0.15">
      <c r="A329" s="9">
        <v>327</v>
      </c>
      <c r="B329" s="34" t="s">
        <v>805</v>
      </c>
      <c r="C329" s="15" t="s">
        <v>870</v>
      </c>
      <c r="D329" s="15" t="s">
        <v>871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S329" s="9"/>
      <c r="T329" s="9"/>
      <c r="U329" s="9"/>
      <c r="V329" s="9"/>
      <c r="W329" s="9"/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</row>
    <row r="330" spans="1:45" ht="16.5" hidden="1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S330" s="9"/>
      <c r="T330" s="9"/>
      <c r="U330" s="9"/>
      <c r="V330" s="9"/>
      <c r="W330" s="9"/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</row>
    <row r="331" spans="1:45" ht="16.5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S331" s="11"/>
      <c r="T331" s="11"/>
      <c r="U331" s="11"/>
      <c r="V331" s="11"/>
      <c r="W331" s="11"/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B331" s="11"/>
      <c r="AC331" s="11"/>
      <c r="AD331" s="11"/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  <c r="AR331">
        <f>AK331*12</f>
        <v>485805.60000000003</v>
      </c>
      <c r="AS331" s="47">
        <f>AR331/365/K331</f>
        <v>7.2493150684931509</v>
      </c>
    </row>
    <row r="332" spans="1:45" x14ac:dyDescent="0.15">
      <c r="A332" s="11"/>
      <c r="B332" s="11"/>
      <c r="C332" s="12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1:45" x14ac:dyDescent="0.15">
      <c r="A333" s="11"/>
      <c r="B333" s="11"/>
      <c r="C333" s="12"/>
      <c r="D333" s="1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3">
        <f>SUM(O3:O331)</f>
        <v>17925448.205499999</v>
      </c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1:45" x14ac:dyDescent="0.15">
      <c r="AS334">
        <f>SUMPRODUCT(K6:K331,AS6:AS331)/14986.86</f>
        <v>4.7389790481557945</v>
      </c>
    </row>
  </sheetData>
  <autoFilter ref="A1:AP331">
    <filterColumn colId="6">
      <filters>
        <filter val="固定金额"/>
      </filters>
    </filterColumn>
    <filterColumn colId="9">
      <filters>
        <filter val="3F"/>
      </filters>
    </filterColumn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F1:F2"/>
    <mergeCell ref="A1:A2"/>
    <mergeCell ref="B1:B2"/>
    <mergeCell ref="C1:C2"/>
    <mergeCell ref="D1:D2"/>
    <mergeCell ref="E1:E2"/>
    <mergeCell ref="N1:N2"/>
    <mergeCell ref="P1:R1"/>
    <mergeCell ref="S1:AD1"/>
    <mergeCell ref="AE1:AP1"/>
    <mergeCell ref="G1:G2"/>
    <mergeCell ref="H1:H2"/>
    <mergeCell ref="I1:I2"/>
    <mergeCell ref="J1:J2"/>
    <mergeCell ref="K1:K2"/>
    <mergeCell ref="L1:M1"/>
  </mergeCells>
  <phoneticPr fontId="12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S335"/>
  <sheetViews>
    <sheetView zoomScale="90" zoomScaleNormal="90" workbookViewId="0">
      <selection activeCell="F343" sqref="F343"/>
    </sheetView>
  </sheetViews>
  <sheetFormatPr defaultRowHeight="13.5" x14ac:dyDescent="0.15"/>
  <cols>
    <col min="3" max="3" width="13.375" customWidth="1"/>
    <col min="5" max="5" width="12.125" customWidth="1"/>
    <col min="6" max="6" width="12.5" bestFit="1" customWidth="1"/>
    <col min="19" max="30" width="0" hidden="1" customWidth="1"/>
  </cols>
  <sheetData>
    <row r="1" spans="1:45" ht="16.5" x14ac:dyDescent="0.15">
      <c r="A1" s="78" t="s">
        <v>0</v>
      </c>
      <c r="B1" s="78" t="s">
        <v>1</v>
      </c>
      <c r="C1" s="79" t="s">
        <v>2</v>
      </c>
      <c r="D1" s="79" t="s">
        <v>3</v>
      </c>
      <c r="E1" s="79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4" t="s">
        <v>11</v>
      </c>
      <c r="M1" s="74"/>
      <c r="N1" s="78" t="s">
        <v>12</v>
      </c>
      <c r="O1" s="18" t="s">
        <v>13</v>
      </c>
      <c r="P1" s="75" t="s">
        <v>14</v>
      </c>
      <c r="Q1" s="75"/>
      <c r="R1" s="75"/>
      <c r="S1" s="76" t="s">
        <v>15</v>
      </c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7" t="s">
        <v>16</v>
      </c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R1" s="43" t="s">
        <v>895</v>
      </c>
      <c r="AS1" s="43" t="s">
        <v>896</v>
      </c>
    </row>
    <row r="2" spans="1:45" ht="16.5" hidden="1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40" t="s">
        <v>17</v>
      </c>
      <c r="M2" s="40" t="s">
        <v>18</v>
      </c>
      <c r="N2" s="78"/>
      <c r="O2" s="18"/>
      <c r="P2" s="39" t="s">
        <v>19</v>
      </c>
      <c r="Q2" s="39" t="s">
        <v>20</v>
      </c>
      <c r="R2" s="39" t="s">
        <v>21</v>
      </c>
      <c r="S2" s="23" t="s">
        <v>22</v>
      </c>
      <c r="T2" s="23" t="s">
        <v>23</v>
      </c>
      <c r="U2" s="23" t="s">
        <v>24</v>
      </c>
      <c r="V2" s="23">
        <v>43556</v>
      </c>
      <c r="W2" s="23" t="s">
        <v>25</v>
      </c>
      <c r="X2" s="23">
        <v>43617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22</v>
      </c>
      <c r="AF2" s="23" t="s">
        <v>23</v>
      </c>
      <c r="AG2" s="23" t="s">
        <v>24</v>
      </c>
      <c r="AH2" s="23" t="s">
        <v>32</v>
      </c>
      <c r="AI2" s="23" t="s">
        <v>25</v>
      </c>
      <c r="AJ2" s="23">
        <v>43617</v>
      </c>
      <c r="AK2" s="23" t="s">
        <v>26</v>
      </c>
      <c r="AL2" s="23" t="s">
        <v>27</v>
      </c>
      <c r="AM2" s="23" t="s">
        <v>28</v>
      </c>
      <c r="AN2" s="23" t="s">
        <v>29</v>
      </c>
      <c r="AO2" s="23" t="s">
        <v>30</v>
      </c>
      <c r="AP2" s="23" t="s">
        <v>31</v>
      </c>
    </row>
    <row r="3" spans="1:45" ht="16.5" hidden="1" customHeight="1" x14ac:dyDescent="0.15">
      <c r="A3" s="9">
        <v>1</v>
      </c>
      <c r="B3" s="9" t="s">
        <v>34</v>
      </c>
      <c r="C3" s="15" t="s">
        <v>35</v>
      </c>
      <c r="D3" s="15" t="s">
        <v>36</v>
      </c>
      <c r="E3" s="9">
        <v>2011</v>
      </c>
      <c r="F3" s="9" t="s">
        <v>37</v>
      </c>
      <c r="G3" s="16" t="s">
        <v>38</v>
      </c>
      <c r="H3" s="9" t="s">
        <v>39</v>
      </c>
      <c r="I3" s="9" t="s">
        <v>40</v>
      </c>
      <c r="J3" s="9" t="s">
        <v>41</v>
      </c>
      <c r="K3" s="9">
        <v>50.84</v>
      </c>
      <c r="L3" s="20">
        <v>43435</v>
      </c>
      <c r="M3" s="20">
        <v>44165</v>
      </c>
      <c r="N3" s="20">
        <v>44165</v>
      </c>
      <c r="O3" s="21">
        <f>R3*K3</f>
        <v>17031.400000000001</v>
      </c>
      <c r="P3" s="20">
        <v>43435</v>
      </c>
      <c r="Q3" s="20">
        <v>43799</v>
      </c>
      <c r="R3" s="24">
        <v>335</v>
      </c>
      <c r="S3" s="25">
        <v>17031.400000000001</v>
      </c>
      <c r="T3" s="25">
        <v>17031.400000000001</v>
      </c>
      <c r="U3" s="25">
        <v>17031.400000000001</v>
      </c>
      <c r="V3" s="25">
        <v>17031.400000000001</v>
      </c>
      <c r="W3" s="25">
        <v>17031.400000000001</v>
      </c>
      <c r="X3" s="25">
        <v>17031.400000000001</v>
      </c>
      <c r="Y3" s="25">
        <v>17031.400000000001</v>
      </c>
      <c r="Z3" s="25">
        <v>17031.400000000001</v>
      </c>
      <c r="AA3" s="25">
        <v>17031.400000000001</v>
      </c>
      <c r="AB3" s="25">
        <v>17031.400000000001</v>
      </c>
      <c r="AC3" s="25">
        <v>17031.400000000001</v>
      </c>
      <c r="AD3" s="25">
        <v>18223.598000000002</v>
      </c>
      <c r="AE3" s="25">
        <v>17031.400000000001</v>
      </c>
      <c r="AF3" s="25">
        <v>17031.400000000001</v>
      </c>
      <c r="AG3" s="25">
        <v>17031.400000000001</v>
      </c>
      <c r="AH3" s="25">
        <v>17031.400000000001</v>
      </c>
      <c r="AI3" s="25">
        <v>17031.400000000001</v>
      </c>
      <c r="AJ3" s="25">
        <v>17031.400000000001</v>
      </c>
      <c r="AK3" s="25">
        <v>17031.400000000001</v>
      </c>
      <c r="AL3" s="25">
        <v>17031.400000000001</v>
      </c>
      <c r="AM3" s="25">
        <v>17031.400000000001</v>
      </c>
      <c r="AN3" s="25">
        <v>17031.400000000001</v>
      </c>
      <c r="AO3" s="25">
        <v>17031.400000000001</v>
      </c>
      <c r="AP3" s="25">
        <v>18223.598000000002</v>
      </c>
    </row>
    <row r="4" spans="1:45" ht="16.5" hidden="1" customHeight="1" x14ac:dyDescent="0.15">
      <c r="A4" s="9">
        <v>2</v>
      </c>
      <c r="B4" s="16" t="s">
        <v>42</v>
      </c>
      <c r="C4" s="17" t="s">
        <v>43</v>
      </c>
      <c r="D4" s="15" t="s">
        <v>44</v>
      </c>
      <c r="E4" s="9" t="s">
        <v>45</v>
      </c>
      <c r="F4" s="9" t="s">
        <v>37</v>
      </c>
      <c r="G4" s="16" t="s">
        <v>38</v>
      </c>
      <c r="H4" s="9" t="s">
        <v>46</v>
      </c>
      <c r="I4" s="9" t="s">
        <v>40</v>
      </c>
      <c r="J4" s="9" t="s">
        <v>47</v>
      </c>
      <c r="K4" s="9">
        <v>79.89</v>
      </c>
      <c r="L4" s="20">
        <v>43410</v>
      </c>
      <c r="M4" s="20">
        <v>44505</v>
      </c>
      <c r="N4" s="20">
        <v>43585</v>
      </c>
      <c r="O4" s="21">
        <f>R4*K4*2</f>
        <v>30358.2</v>
      </c>
      <c r="P4" s="20">
        <v>43410</v>
      </c>
      <c r="Q4" s="20">
        <v>43774</v>
      </c>
      <c r="R4" s="24">
        <v>190</v>
      </c>
      <c r="S4" s="25">
        <v>15179.1</v>
      </c>
      <c r="T4" s="25">
        <v>15179.1</v>
      </c>
      <c r="U4" s="25">
        <v>15179.1</v>
      </c>
      <c r="V4" s="25">
        <v>15179.1</v>
      </c>
      <c r="W4" s="25"/>
      <c r="X4" s="25"/>
      <c r="Y4" s="25"/>
      <c r="Z4" s="25"/>
      <c r="AA4" s="25"/>
      <c r="AB4" s="25"/>
      <c r="AC4" s="25"/>
      <c r="AD4" s="25"/>
      <c r="AE4" s="25">
        <v>15179.1</v>
      </c>
      <c r="AF4" s="25">
        <v>15179.1</v>
      </c>
      <c r="AG4" s="25">
        <v>15179.1</v>
      </c>
      <c r="AH4" s="25">
        <v>15179.1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</row>
    <row r="5" spans="1:45" ht="16.5" hidden="1" customHeight="1" x14ac:dyDescent="0.15">
      <c r="A5" s="9">
        <v>3</v>
      </c>
      <c r="B5" s="9" t="s">
        <v>34</v>
      </c>
      <c r="C5" s="15" t="s">
        <v>48</v>
      </c>
      <c r="D5" s="15" t="s">
        <v>49</v>
      </c>
      <c r="E5" s="9" t="s">
        <v>50</v>
      </c>
      <c r="F5" s="9" t="s">
        <v>37</v>
      </c>
      <c r="G5" s="16" t="s">
        <v>38</v>
      </c>
      <c r="H5" s="9" t="s">
        <v>46</v>
      </c>
      <c r="I5" s="9" t="s">
        <v>40</v>
      </c>
      <c r="J5" s="9" t="s">
        <v>47</v>
      </c>
      <c r="K5" s="9">
        <v>96.42</v>
      </c>
      <c r="L5" s="20">
        <v>43420</v>
      </c>
      <c r="M5" s="20">
        <v>44515</v>
      </c>
      <c r="N5" s="20">
        <v>44515</v>
      </c>
      <c r="O5" s="21">
        <f>R5*K5*2</f>
        <v>50138.400000000001</v>
      </c>
      <c r="P5" s="20">
        <v>43420</v>
      </c>
      <c r="Q5" s="20">
        <v>43784</v>
      </c>
      <c r="R5" s="24">
        <v>260</v>
      </c>
      <c r="S5" s="25">
        <v>25069.200000000001</v>
      </c>
      <c r="T5" s="25">
        <v>25069.200000000001</v>
      </c>
      <c r="U5" s="25">
        <v>25069.200000000001</v>
      </c>
      <c r="V5" s="25">
        <v>25069.200000000001</v>
      </c>
      <c r="W5" s="25">
        <v>25069.200000000001</v>
      </c>
      <c r="X5" s="25">
        <v>25069.200000000001</v>
      </c>
      <c r="Y5" s="25">
        <v>25069.200000000001</v>
      </c>
      <c r="Z5" s="25">
        <v>25069.200000000001</v>
      </c>
      <c r="AA5" s="25">
        <v>25069.200000000001</v>
      </c>
      <c r="AB5" s="25">
        <v>25069.200000000001</v>
      </c>
      <c r="AC5" s="25">
        <v>25695.93</v>
      </c>
      <c r="AD5" s="25">
        <v>26322.66</v>
      </c>
      <c r="AE5" s="25">
        <v>25069.200000000001</v>
      </c>
      <c r="AF5" s="25">
        <v>25069.200000000001</v>
      </c>
      <c r="AG5" s="25">
        <v>25069.200000000001</v>
      </c>
      <c r="AH5" s="25">
        <v>25069.200000000001</v>
      </c>
      <c r="AI5" s="25">
        <v>25069.200000000001</v>
      </c>
      <c r="AJ5" s="25">
        <v>25069.200000000001</v>
      </c>
      <c r="AK5" s="25">
        <v>25069.200000000001</v>
      </c>
      <c r="AL5" s="25">
        <v>25069.200000000001</v>
      </c>
      <c r="AM5" s="25">
        <v>25069.200000000001</v>
      </c>
      <c r="AN5" s="25">
        <v>25069.200000000001</v>
      </c>
      <c r="AO5" s="25">
        <v>25695.93</v>
      </c>
      <c r="AP5" s="25">
        <v>26322.66</v>
      </c>
    </row>
    <row r="6" spans="1:45" ht="16.5" hidden="1" customHeight="1" x14ac:dyDescent="0.15">
      <c r="A6" s="9">
        <v>4</v>
      </c>
      <c r="B6" s="9" t="s">
        <v>42</v>
      </c>
      <c r="C6" s="15" t="s">
        <v>51</v>
      </c>
      <c r="D6" s="15" t="s">
        <v>52</v>
      </c>
      <c r="E6" s="9">
        <v>1059</v>
      </c>
      <c r="F6" s="9" t="s">
        <v>37</v>
      </c>
      <c r="G6" s="16" t="s">
        <v>38</v>
      </c>
      <c r="H6" s="9" t="s">
        <v>39</v>
      </c>
      <c r="I6" s="9" t="s">
        <v>40</v>
      </c>
      <c r="J6" s="9" t="s">
        <v>53</v>
      </c>
      <c r="K6" s="9">
        <v>110.33</v>
      </c>
      <c r="L6" s="20">
        <v>42637</v>
      </c>
      <c r="M6" s="20">
        <v>43639</v>
      </c>
      <c r="N6" s="20">
        <v>43639</v>
      </c>
      <c r="O6" s="21"/>
      <c r="P6" s="20">
        <v>43367</v>
      </c>
      <c r="Q6" s="20">
        <v>43639</v>
      </c>
      <c r="R6" s="24">
        <v>309.12</v>
      </c>
      <c r="S6" s="25">
        <v>34105.21</v>
      </c>
      <c r="T6" s="25">
        <v>34105.21</v>
      </c>
      <c r="U6" s="25">
        <v>34105.21</v>
      </c>
      <c r="V6" s="25">
        <v>34105.21</v>
      </c>
      <c r="W6" s="25">
        <v>34105.21</v>
      </c>
      <c r="X6" s="25">
        <v>26147.33</v>
      </c>
      <c r="Y6" s="25"/>
      <c r="Z6" s="25"/>
      <c r="AA6" s="25"/>
      <c r="AB6" s="25"/>
      <c r="AC6" s="25"/>
      <c r="AD6" s="25"/>
      <c r="AE6" s="25">
        <v>34105.21</v>
      </c>
      <c r="AF6" s="25">
        <v>34105.21</v>
      </c>
      <c r="AG6" s="25">
        <v>34105.21</v>
      </c>
      <c r="AH6" s="25">
        <v>34105.21</v>
      </c>
      <c r="AI6" s="25">
        <v>34105.21</v>
      </c>
      <c r="AJ6" s="25">
        <v>26147.33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</row>
    <row r="7" spans="1:45" ht="16.5" hidden="1" customHeight="1" x14ac:dyDescent="0.15">
      <c r="A7" s="9">
        <v>5</v>
      </c>
      <c r="B7" s="9" t="s">
        <v>34</v>
      </c>
      <c r="C7" s="15" t="s">
        <v>54</v>
      </c>
      <c r="D7" s="15" t="s">
        <v>55</v>
      </c>
      <c r="E7" s="9" t="s">
        <v>56</v>
      </c>
      <c r="F7" s="16" t="s">
        <v>57</v>
      </c>
      <c r="G7" s="16" t="s">
        <v>38</v>
      </c>
      <c r="H7" s="9" t="s">
        <v>58</v>
      </c>
      <c r="I7" s="9" t="s">
        <v>40</v>
      </c>
      <c r="J7" s="9" t="s">
        <v>41</v>
      </c>
      <c r="K7" s="9">
        <v>155.97</v>
      </c>
      <c r="L7" s="20">
        <v>43191</v>
      </c>
      <c r="M7" s="20">
        <v>44286</v>
      </c>
      <c r="N7" s="20">
        <v>44286</v>
      </c>
      <c r="O7" s="21">
        <f>R7*K7*9</f>
        <v>367987.81949999998</v>
      </c>
      <c r="P7" s="20">
        <v>43556</v>
      </c>
      <c r="Q7" s="20">
        <v>43921</v>
      </c>
      <c r="R7" s="24">
        <v>262.14999999999998</v>
      </c>
      <c r="S7" s="25">
        <v>38212.65</v>
      </c>
      <c r="T7" s="25">
        <v>38212.65</v>
      </c>
      <c r="U7" s="25">
        <v>38212.65</v>
      </c>
      <c r="V7" s="25">
        <v>40887.54</v>
      </c>
      <c r="W7" s="25">
        <v>40887.54</v>
      </c>
      <c r="X7" s="25">
        <v>40887.54</v>
      </c>
      <c r="Y7" s="25">
        <v>40887.54</v>
      </c>
      <c r="Z7" s="25">
        <v>40887.54</v>
      </c>
      <c r="AA7" s="25">
        <v>40887.54</v>
      </c>
      <c r="AB7" s="25">
        <v>40887.54</v>
      </c>
      <c r="AC7" s="25">
        <v>40887.54</v>
      </c>
      <c r="AD7" s="25">
        <v>40887.54</v>
      </c>
      <c r="AE7" s="25">
        <v>38212.65</v>
      </c>
      <c r="AF7" s="25">
        <v>38212.65</v>
      </c>
      <c r="AG7" s="25">
        <v>38212.65</v>
      </c>
      <c r="AH7" s="25">
        <v>40887.54</v>
      </c>
      <c r="AI7" s="25">
        <v>40887.54</v>
      </c>
      <c r="AJ7" s="25">
        <v>40887.54</v>
      </c>
      <c r="AK7" s="25">
        <v>40887.54</v>
      </c>
      <c r="AL7" s="25">
        <v>40887.54</v>
      </c>
      <c r="AM7" s="25">
        <v>40887.54</v>
      </c>
      <c r="AN7" s="25">
        <v>40887.54</v>
      </c>
      <c r="AO7" s="25">
        <v>40887.54</v>
      </c>
      <c r="AP7" s="25">
        <v>40887.54</v>
      </c>
    </row>
    <row r="8" spans="1:45" ht="16.5" hidden="1" customHeight="1" x14ac:dyDescent="0.15">
      <c r="A8" s="9">
        <v>6</v>
      </c>
      <c r="B8" s="9" t="s">
        <v>34</v>
      </c>
      <c r="C8" s="17" t="s">
        <v>59</v>
      </c>
      <c r="D8" s="15" t="s">
        <v>60</v>
      </c>
      <c r="E8" s="9" t="s">
        <v>61</v>
      </c>
      <c r="F8" s="9" t="s">
        <v>37</v>
      </c>
      <c r="G8" s="16" t="s">
        <v>38</v>
      </c>
      <c r="H8" s="9" t="s">
        <v>46</v>
      </c>
      <c r="I8" s="9" t="s">
        <v>40</v>
      </c>
      <c r="J8" s="9" t="s">
        <v>47</v>
      </c>
      <c r="K8" s="9">
        <v>108.9</v>
      </c>
      <c r="L8" s="20">
        <v>42988</v>
      </c>
      <c r="M8" s="20">
        <v>43991</v>
      </c>
      <c r="N8" s="20">
        <v>43991</v>
      </c>
      <c r="O8" s="21"/>
      <c r="P8" s="20">
        <v>43353</v>
      </c>
      <c r="Q8" s="20">
        <v>43717</v>
      </c>
      <c r="R8" s="24">
        <v>231</v>
      </c>
      <c r="S8" s="25">
        <v>25155.9</v>
      </c>
      <c r="T8" s="25">
        <v>25155.9</v>
      </c>
      <c r="U8" s="25">
        <v>25155.9</v>
      </c>
      <c r="V8" s="25">
        <v>25155.9</v>
      </c>
      <c r="W8" s="25">
        <v>25155.9</v>
      </c>
      <c r="X8" s="25">
        <v>25155.9</v>
      </c>
      <c r="Y8" s="25">
        <v>25155.9</v>
      </c>
      <c r="Z8" s="25">
        <v>25155.9</v>
      </c>
      <c r="AA8" s="25">
        <v>26036.356500000002</v>
      </c>
      <c r="AB8" s="25">
        <v>26413.695</v>
      </c>
      <c r="AC8" s="25">
        <v>26413.695</v>
      </c>
      <c r="AD8" s="25">
        <v>26413.695</v>
      </c>
      <c r="AE8" s="25">
        <v>25155.9</v>
      </c>
      <c r="AF8" s="25">
        <v>25155.9</v>
      </c>
      <c r="AG8" s="25">
        <v>25155.9</v>
      </c>
      <c r="AH8" s="25">
        <v>25155.9</v>
      </c>
      <c r="AI8" s="25">
        <v>25155.9</v>
      </c>
      <c r="AJ8" s="25">
        <v>25155.9</v>
      </c>
      <c r="AK8" s="25">
        <v>25155.9</v>
      </c>
      <c r="AL8" s="25">
        <v>25155.9</v>
      </c>
      <c r="AM8" s="25">
        <v>26036.356500000002</v>
      </c>
      <c r="AN8" s="25">
        <v>26413.695</v>
      </c>
      <c r="AO8" s="25">
        <v>26413.695</v>
      </c>
      <c r="AP8" s="25">
        <v>26413.695</v>
      </c>
    </row>
    <row r="9" spans="1:45" ht="16.5" hidden="1" customHeight="1" x14ac:dyDescent="0.15">
      <c r="A9" s="9">
        <v>7</v>
      </c>
      <c r="B9" s="9" t="s">
        <v>34</v>
      </c>
      <c r="C9" s="15" t="s">
        <v>62</v>
      </c>
      <c r="D9" s="15" t="s">
        <v>63</v>
      </c>
      <c r="E9" s="9">
        <v>3011</v>
      </c>
      <c r="F9" s="16" t="s">
        <v>57</v>
      </c>
      <c r="G9" s="16" t="s">
        <v>38</v>
      </c>
      <c r="H9" s="9" t="s">
        <v>46</v>
      </c>
      <c r="I9" s="9" t="s">
        <v>40</v>
      </c>
      <c r="J9" s="9" t="s">
        <v>64</v>
      </c>
      <c r="K9" s="9">
        <v>45.73</v>
      </c>
      <c r="L9" s="20">
        <v>42637</v>
      </c>
      <c r="M9" s="20">
        <v>43731</v>
      </c>
      <c r="N9" s="20">
        <v>43731</v>
      </c>
      <c r="O9" s="21"/>
      <c r="P9" s="20">
        <v>43367</v>
      </c>
      <c r="Q9" s="20">
        <v>43731</v>
      </c>
      <c r="R9" s="24">
        <v>330.75</v>
      </c>
      <c r="S9" s="25">
        <v>15125.2</v>
      </c>
      <c r="T9" s="25">
        <v>15125.2</v>
      </c>
      <c r="U9" s="25">
        <v>15125.2</v>
      </c>
      <c r="V9" s="25">
        <v>15125.2</v>
      </c>
      <c r="W9" s="25">
        <v>15125.2</v>
      </c>
      <c r="X9" s="25">
        <v>15125.2</v>
      </c>
      <c r="Y9" s="25">
        <v>15125.2</v>
      </c>
      <c r="Z9" s="25">
        <v>15125.2</v>
      </c>
      <c r="AA9" s="25">
        <v>11595.98</v>
      </c>
      <c r="AB9" s="25"/>
      <c r="AC9" s="25"/>
      <c r="AD9" s="25"/>
      <c r="AE9" s="25">
        <v>15125.2</v>
      </c>
      <c r="AF9" s="25">
        <v>15125.2</v>
      </c>
      <c r="AG9" s="25">
        <v>15125.2</v>
      </c>
      <c r="AH9" s="25">
        <v>15125.2</v>
      </c>
      <c r="AI9" s="25">
        <v>15125.2</v>
      </c>
      <c r="AJ9" s="25">
        <v>15125.2</v>
      </c>
      <c r="AK9" s="25">
        <v>15125.2</v>
      </c>
      <c r="AL9" s="25">
        <v>15125.2</v>
      </c>
      <c r="AM9" s="25">
        <v>11595.98</v>
      </c>
      <c r="AN9" s="25">
        <v>0</v>
      </c>
      <c r="AO9" s="25">
        <v>0</v>
      </c>
      <c r="AP9" s="25">
        <v>0</v>
      </c>
    </row>
    <row r="10" spans="1:45" ht="16.5" hidden="1" customHeight="1" x14ac:dyDescent="0.15">
      <c r="A10" s="9">
        <v>8</v>
      </c>
      <c r="B10" s="9" t="s">
        <v>34</v>
      </c>
      <c r="C10" s="17" t="s">
        <v>65</v>
      </c>
      <c r="D10" s="15" t="s">
        <v>66</v>
      </c>
      <c r="E10" s="9" t="s">
        <v>67</v>
      </c>
      <c r="F10" s="16" t="s">
        <v>57</v>
      </c>
      <c r="G10" s="16" t="s">
        <v>38</v>
      </c>
      <c r="H10" s="16" t="s">
        <v>68</v>
      </c>
      <c r="I10" s="9" t="s">
        <v>40</v>
      </c>
      <c r="J10" s="9" t="s">
        <v>41</v>
      </c>
      <c r="K10" s="9">
        <v>504.91</v>
      </c>
      <c r="L10" s="20">
        <v>42917</v>
      </c>
      <c r="M10" s="20">
        <v>44012</v>
      </c>
      <c r="N10" s="20">
        <v>44012</v>
      </c>
      <c r="O10" s="21"/>
      <c r="P10" s="20">
        <v>43282</v>
      </c>
      <c r="Q10" s="20">
        <v>43646</v>
      </c>
      <c r="R10" s="24">
        <v>107</v>
      </c>
      <c r="S10" s="25">
        <v>54025.37</v>
      </c>
      <c r="T10" s="25">
        <v>54025.37</v>
      </c>
      <c r="U10" s="25">
        <v>54025.37</v>
      </c>
      <c r="V10" s="25">
        <v>54025.37</v>
      </c>
      <c r="W10" s="25">
        <v>54025.37</v>
      </c>
      <c r="X10" s="25">
        <v>54025.37</v>
      </c>
      <c r="Y10" s="25">
        <v>57807.145900000003</v>
      </c>
      <c r="Z10" s="25">
        <v>57807.145900000003</v>
      </c>
      <c r="AA10" s="25">
        <v>57807.145900000003</v>
      </c>
      <c r="AB10" s="25">
        <v>57807.145900000003</v>
      </c>
      <c r="AC10" s="25">
        <v>57807.145900000003</v>
      </c>
      <c r="AD10" s="25">
        <v>57807.145900000003</v>
      </c>
      <c r="AE10" s="25">
        <v>54025.37</v>
      </c>
      <c r="AF10" s="25">
        <v>54025.37</v>
      </c>
      <c r="AG10" s="25">
        <v>54025.37</v>
      </c>
      <c r="AH10" s="25">
        <v>54025.37</v>
      </c>
      <c r="AI10" s="25">
        <v>54025.37</v>
      </c>
      <c r="AJ10" s="25">
        <v>54025.37</v>
      </c>
      <c r="AK10" s="25">
        <v>57807.145900000003</v>
      </c>
      <c r="AL10" s="25">
        <v>57807.145900000003</v>
      </c>
      <c r="AM10" s="25">
        <v>57807.145900000003</v>
      </c>
      <c r="AN10" s="25">
        <v>57807.145900000003</v>
      </c>
      <c r="AO10" s="25">
        <v>57807.145900000003</v>
      </c>
      <c r="AP10" s="25">
        <v>57807.145900000003</v>
      </c>
    </row>
    <row r="11" spans="1:45" ht="16.5" hidden="1" customHeight="1" x14ac:dyDescent="0.15">
      <c r="A11" s="9">
        <v>9</v>
      </c>
      <c r="B11" s="9" t="s">
        <v>34</v>
      </c>
      <c r="C11" s="15" t="s">
        <v>69</v>
      </c>
      <c r="D11" s="15" t="s">
        <v>70</v>
      </c>
      <c r="E11" s="9">
        <v>2019</v>
      </c>
      <c r="F11" s="16" t="s">
        <v>57</v>
      </c>
      <c r="G11" s="16" t="s">
        <v>38</v>
      </c>
      <c r="H11" s="16" t="s">
        <v>71</v>
      </c>
      <c r="I11" s="9" t="s">
        <v>40</v>
      </c>
      <c r="J11" s="9" t="s">
        <v>41</v>
      </c>
      <c r="K11" s="9">
        <v>201.18</v>
      </c>
      <c r="L11" s="20">
        <v>43102</v>
      </c>
      <c r="M11" s="20">
        <v>44135</v>
      </c>
      <c r="N11" s="20">
        <v>44135</v>
      </c>
      <c r="O11" s="21">
        <f>R11*K11*12</f>
        <v>568293.26400000008</v>
      </c>
      <c r="P11" s="20">
        <v>43467</v>
      </c>
      <c r="Q11" s="20">
        <v>43831</v>
      </c>
      <c r="R11" s="24">
        <v>235.4</v>
      </c>
      <c r="S11" s="25">
        <v>47357.771999999997</v>
      </c>
      <c r="T11" s="25">
        <v>47357.771999999997</v>
      </c>
      <c r="U11" s="25">
        <v>47357.771999999997</v>
      </c>
      <c r="V11" s="25">
        <v>47357.771999999997</v>
      </c>
      <c r="W11" s="25">
        <v>47357.771999999997</v>
      </c>
      <c r="X11" s="25">
        <v>47357.771999999997</v>
      </c>
      <c r="Y11" s="25">
        <v>47357.771999999997</v>
      </c>
      <c r="Z11" s="25">
        <v>47357.771999999997</v>
      </c>
      <c r="AA11" s="25">
        <v>47357.771999999997</v>
      </c>
      <c r="AB11" s="25">
        <v>47357.771999999997</v>
      </c>
      <c r="AC11" s="25">
        <v>47357.771999999997</v>
      </c>
      <c r="AD11" s="25">
        <v>47357.771999999997</v>
      </c>
      <c r="AE11" s="25">
        <v>47357.771999999997</v>
      </c>
      <c r="AF11" s="25">
        <v>47357.771999999997</v>
      </c>
      <c r="AG11" s="25">
        <v>47357.771999999997</v>
      </c>
      <c r="AH11" s="25">
        <v>47357.771999999997</v>
      </c>
      <c r="AI11" s="25">
        <v>47357.771999999997</v>
      </c>
      <c r="AJ11" s="25">
        <v>47357.771999999997</v>
      </c>
      <c r="AK11" s="25">
        <v>47357.771999999997</v>
      </c>
      <c r="AL11" s="25">
        <v>47357.771999999997</v>
      </c>
      <c r="AM11" s="25">
        <v>47357.771999999997</v>
      </c>
      <c r="AN11" s="25">
        <v>47357.771999999997</v>
      </c>
      <c r="AO11" s="25">
        <v>47357.771999999997</v>
      </c>
      <c r="AP11" s="25">
        <v>47357.771999999997</v>
      </c>
    </row>
    <row r="12" spans="1:45" ht="16.5" hidden="1" customHeight="1" x14ac:dyDescent="0.15">
      <c r="A12" s="9">
        <v>10</v>
      </c>
      <c r="B12" s="9" t="s">
        <v>34</v>
      </c>
      <c r="C12" s="15" t="s">
        <v>72</v>
      </c>
      <c r="D12" s="15" t="s">
        <v>73</v>
      </c>
      <c r="E12" s="9">
        <v>1017</v>
      </c>
      <c r="F12" s="16" t="s">
        <v>57</v>
      </c>
      <c r="G12" s="16" t="s">
        <v>38</v>
      </c>
      <c r="H12" s="16" t="s">
        <v>74</v>
      </c>
      <c r="I12" s="9" t="s">
        <v>40</v>
      </c>
      <c r="J12" s="9" t="s">
        <v>53</v>
      </c>
      <c r="K12" s="9">
        <v>189.58</v>
      </c>
      <c r="L12" s="20">
        <v>42637</v>
      </c>
      <c r="M12" s="20">
        <v>44462</v>
      </c>
      <c r="N12" s="20">
        <v>44462</v>
      </c>
      <c r="O12" s="21"/>
      <c r="P12" s="20">
        <v>43367</v>
      </c>
      <c r="Q12" s="20">
        <v>43731</v>
      </c>
      <c r="R12" s="26">
        <v>194.63</v>
      </c>
      <c r="S12" s="25">
        <v>36897.96</v>
      </c>
      <c r="T12" s="25">
        <v>36897.96</v>
      </c>
      <c r="U12" s="25">
        <v>36897.96</v>
      </c>
      <c r="V12" s="25">
        <v>36897.96</v>
      </c>
      <c r="W12" s="25">
        <v>36897.96</v>
      </c>
      <c r="X12" s="25">
        <v>36897.96</v>
      </c>
      <c r="Y12" s="25">
        <v>36897.96</v>
      </c>
      <c r="Z12" s="25">
        <v>36897.96</v>
      </c>
      <c r="AA12" s="25">
        <v>37931.29</v>
      </c>
      <c r="AB12" s="25">
        <v>41326.54</v>
      </c>
      <c r="AC12" s="25">
        <v>41326.54</v>
      </c>
      <c r="AD12" s="25">
        <v>41326.54</v>
      </c>
      <c r="AE12" s="25">
        <v>36897.96</v>
      </c>
      <c r="AF12" s="25">
        <v>36897.96</v>
      </c>
      <c r="AG12" s="25">
        <v>36897.96</v>
      </c>
      <c r="AH12" s="25">
        <v>36897.96</v>
      </c>
      <c r="AI12" s="25">
        <v>36897.96</v>
      </c>
      <c r="AJ12" s="25">
        <v>36897.96</v>
      </c>
      <c r="AK12" s="25">
        <v>36897.96</v>
      </c>
      <c r="AL12" s="25">
        <v>36897.96</v>
      </c>
      <c r="AM12" s="25">
        <v>37931.29</v>
      </c>
      <c r="AN12" s="25">
        <v>41326.54</v>
      </c>
      <c r="AO12" s="25">
        <v>41326.54</v>
      </c>
      <c r="AP12" s="25">
        <v>41326.54</v>
      </c>
    </row>
    <row r="13" spans="1:45" ht="16.5" hidden="1" customHeight="1" x14ac:dyDescent="0.15">
      <c r="A13" s="9">
        <v>11</v>
      </c>
      <c r="B13" s="9" t="s">
        <v>42</v>
      </c>
      <c r="C13" s="15" t="s">
        <v>75</v>
      </c>
      <c r="D13" s="15" t="s">
        <v>76</v>
      </c>
      <c r="E13" s="9" t="s">
        <v>77</v>
      </c>
      <c r="F13" s="9" t="s">
        <v>37</v>
      </c>
      <c r="G13" s="16" t="s">
        <v>38</v>
      </c>
      <c r="H13" s="16" t="s">
        <v>74</v>
      </c>
      <c r="I13" s="9" t="s">
        <v>40</v>
      </c>
      <c r="J13" s="9" t="s">
        <v>53</v>
      </c>
      <c r="K13" s="9">
        <v>130.19999999999999</v>
      </c>
      <c r="L13" s="20">
        <v>42637</v>
      </c>
      <c r="M13" s="20">
        <v>43639</v>
      </c>
      <c r="N13" s="20">
        <v>43639</v>
      </c>
      <c r="O13" s="21"/>
      <c r="P13" s="20">
        <v>43367</v>
      </c>
      <c r="Q13" s="20">
        <v>43639</v>
      </c>
      <c r="R13" s="24">
        <v>297.67</v>
      </c>
      <c r="S13" s="25">
        <v>38756.629999999997</v>
      </c>
      <c r="T13" s="25">
        <v>38756.629999999997</v>
      </c>
      <c r="U13" s="25">
        <v>38756.629999999997</v>
      </c>
      <c r="V13" s="25">
        <v>38756.629999999997</v>
      </c>
      <c r="W13" s="25">
        <v>38756.629999999997</v>
      </c>
      <c r="X13" s="25">
        <v>29713.42</v>
      </c>
      <c r="Y13" s="25"/>
      <c r="Z13" s="25"/>
      <c r="AA13" s="25"/>
      <c r="AB13" s="25"/>
      <c r="AC13" s="25"/>
      <c r="AD13" s="25"/>
      <c r="AE13" s="25">
        <v>38756.629999999997</v>
      </c>
      <c r="AF13" s="25">
        <v>38756.629999999997</v>
      </c>
      <c r="AG13" s="25">
        <v>38756.629999999997</v>
      </c>
      <c r="AH13" s="25">
        <v>38756.629999999997</v>
      </c>
      <c r="AI13" s="25">
        <v>38756.629999999997</v>
      </c>
      <c r="AJ13" s="25">
        <v>29713.42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</row>
    <row r="14" spans="1:45" ht="16.5" hidden="1" customHeight="1" x14ac:dyDescent="0.15">
      <c r="A14" s="9">
        <v>12</v>
      </c>
      <c r="B14" s="16" t="s">
        <v>42</v>
      </c>
      <c r="C14" s="15" t="s">
        <v>78</v>
      </c>
      <c r="D14" s="17" t="s">
        <v>79</v>
      </c>
      <c r="E14" s="9" t="s">
        <v>80</v>
      </c>
      <c r="F14" s="9" t="s">
        <v>37</v>
      </c>
      <c r="G14" s="16" t="s">
        <v>38</v>
      </c>
      <c r="H14" s="9" t="s">
        <v>39</v>
      </c>
      <c r="I14" s="9" t="s">
        <v>40</v>
      </c>
      <c r="J14" s="9" t="s">
        <v>41</v>
      </c>
      <c r="K14" s="9">
        <v>63.1</v>
      </c>
      <c r="L14" s="20">
        <v>42637</v>
      </c>
      <c r="M14" s="20">
        <v>43639</v>
      </c>
      <c r="N14" s="20">
        <v>43639</v>
      </c>
      <c r="O14" s="21"/>
      <c r="P14" s="20">
        <v>43367</v>
      </c>
      <c r="Q14" s="20">
        <v>43639</v>
      </c>
      <c r="R14" s="24">
        <v>309.12</v>
      </c>
      <c r="S14" s="25">
        <v>19505.47</v>
      </c>
      <c r="T14" s="25">
        <v>19505.47</v>
      </c>
      <c r="U14" s="25">
        <v>19505.47</v>
      </c>
      <c r="V14" s="25">
        <v>19505.47</v>
      </c>
      <c r="W14" s="25">
        <v>19505.47</v>
      </c>
      <c r="X14" s="25">
        <v>14954.2</v>
      </c>
      <c r="Y14" s="25"/>
      <c r="Z14" s="25"/>
      <c r="AA14" s="25"/>
      <c r="AB14" s="25"/>
      <c r="AC14" s="25"/>
      <c r="AD14" s="25"/>
      <c r="AE14" s="25">
        <v>19505.47</v>
      </c>
      <c r="AF14" s="25">
        <v>19505.47</v>
      </c>
      <c r="AG14" s="25">
        <v>19505.47</v>
      </c>
      <c r="AH14" s="25">
        <v>19505.47</v>
      </c>
      <c r="AI14" s="25">
        <v>19505.47</v>
      </c>
      <c r="AJ14" s="25">
        <v>14954.2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</row>
    <row r="15" spans="1:45" ht="16.5" hidden="1" customHeight="1" x14ac:dyDescent="0.15">
      <c r="A15" s="9">
        <v>13</v>
      </c>
      <c r="B15" s="9" t="s">
        <v>42</v>
      </c>
      <c r="C15" s="15" t="s">
        <v>81</v>
      </c>
      <c r="D15" s="15" t="s">
        <v>82</v>
      </c>
      <c r="E15" s="9" t="s">
        <v>83</v>
      </c>
      <c r="F15" s="9" t="s">
        <v>37</v>
      </c>
      <c r="G15" s="16" t="s">
        <v>38</v>
      </c>
      <c r="H15" s="9" t="s">
        <v>39</v>
      </c>
      <c r="I15" s="9" t="s">
        <v>40</v>
      </c>
      <c r="J15" s="9" t="s">
        <v>53</v>
      </c>
      <c r="K15" s="9">
        <v>234.47</v>
      </c>
      <c r="L15" s="20">
        <v>42637</v>
      </c>
      <c r="M15" s="20">
        <v>43639</v>
      </c>
      <c r="N15" s="20">
        <v>43639</v>
      </c>
      <c r="O15" s="21"/>
      <c r="P15" s="20">
        <v>43367</v>
      </c>
      <c r="Q15" s="20">
        <v>43639</v>
      </c>
      <c r="R15" s="24">
        <v>234.7</v>
      </c>
      <c r="S15" s="25">
        <v>55030.11</v>
      </c>
      <c r="T15" s="25">
        <v>55030.11</v>
      </c>
      <c r="U15" s="25">
        <v>55030.11</v>
      </c>
      <c r="V15" s="25">
        <v>55030.11</v>
      </c>
      <c r="W15" s="25">
        <v>55030.11</v>
      </c>
      <c r="X15" s="25">
        <v>42189.75</v>
      </c>
      <c r="Y15" s="25"/>
      <c r="Z15" s="25"/>
      <c r="AA15" s="25"/>
      <c r="AB15" s="25"/>
      <c r="AC15" s="25"/>
      <c r="AD15" s="25"/>
      <c r="AE15" s="25">
        <v>55030.11</v>
      </c>
      <c r="AF15" s="25">
        <v>55030.11</v>
      </c>
      <c r="AG15" s="25">
        <v>55030.11</v>
      </c>
      <c r="AH15" s="25">
        <v>55030.11</v>
      </c>
      <c r="AI15" s="25">
        <v>55030.11</v>
      </c>
      <c r="AJ15" s="25">
        <v>42189.75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</row>
    <row r="16" spans="1:45" ht="16.5" hidden="1" customHeight="1" x14ac:dyDescent="0.15">
      <c r="A16" s="9">
        <v>14</v>
      </c>
      <c r="B16" s="9" t="s">
        <v>42</v>
      </c>
      <c r="C16" s="15" t="s">
        <v>84</v>
      </c>
      <c r="D16" s="15" t="s">
        <v>85</v>
      </c>
      <c r="E16" s="9" t="s">
        <v>86</v>
      </c>
      <c r="F16" s="9" t="s">
        <v>37</v>
      </c>
      <c r="G16" s="9" t="s">
        <v>87</v>
      </c>
      <c r="H16" s="9" t="s">
        <v>39</v>
      </c>
      <c r="I16" s="9" t="s">
        <v>40</v>
      </c>
      <c r="J16" s="9" t="s">
        <v>41</v>
      </c>
      <c r="K16" s="9">
        <v>143.55000000000001</v>
      </c>
      <c r="L16" s="20">
        <v>42637</v>
      </c>
      <c r="M16" s="20">
        <v>43639</v>
      </c>
      <c r="N16" s="20">
        <v>43639</v>
      </c>
      <c r="O16" s="21"/>
      <c r="P16" s="20">
        <v>43367</v>
      </c>
      <c r="Q16" s="20">
        <v>43639</v>
      </c>
      <c r="R16" s="24">
        <v>257.60000000000002</v>
      </c>
      <c r="S16" s="25">
        <v>36978.480000000003</v>
      </c>
      <c r="T16" s="25">
        <v>36978.480000000003</v>
      </c>
      <c r="U16" s="25">
        <v>36978.480000000003</v>
      </c>
      <c r="V16" s="25">
        <v>36978.480000000003</v>
      </c>
      <c r="W16" s="25">
        <v>36978.480000000003</v>
      </c>
      <c r="X16" s="25">
        <v>28350.17</v>
      </c>
      <c r="Y16" s="25"/>
      <c r="Z16" s="25"/>
      <c r="AA16" s="25"/>
      <c r="AB16" s="25"/>
      <c r="AC16" s="25"/>
      <c r="AD16" s="25"/>
      <c r="AE16" s="25">
        <v>36978.480000000003</v>
      </c>
      <c r="AF16" s="25">
        <v>36978.480000000003</v>
      </c>
      <c r="AG16" s="25">
        <v>36978.480000000003</v>
      </c>
      <c r="AH16" s="25">
        <v>36978.480000000003</v>
      </c>
      <c r="AI16" s="25">
        <v>36978.480000000003</v>
      </c>
      <c r="AJ16" s="25">
        <v>28350.17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</row>
    <row r="17" spans="1:42" ht="16.5" hidden="1" customHeight="1" x14ac:dyDescent="0.15">
      <c r="A17" s="9">
        <v>15</v>
      </c>
      <c r="B17" s="9" t="s">
        <v>42</v>
      </c>
      <c r="C17" s="15" t="s">
        <v>88</v>
      </c>
      <c r="D17" s="15" t="s">
        <v>89</v>
      </c>
      <c r="E17" s="9" t="s">
        <v>90</v>
      </c>
      <c r="F17" s="9" t="s">
        <v>37</v>
      </c>
      <c r="G17" s="9" t="s">
        <v>87</v>
      </c>
      <c r="H17" s="9" t="s">
        <v>58</v>
      </c>
      <c r="I17" s="9" t="s">
        <v>40</v>
      </c>
      <c r="J17" s="9" t="s">
        <v>41</v>
      </c>
      <c r="K17" s="9">
        <v>107.99</v>
      </c>
      <c r="L17" s="20">
        <v>42637</v>
      </c>
      <c r="M17" s="20">
        <v>43639</v>
      </c>
      <c r="N17" s="20">
        <v>43639</v>
      </c>
      <c r="O17" s="21"/>
      <c r="P17" s="20">
        <v>43367</v>
      </c>
      <c r="Q17" s="20">
        <v>43639</v>
      </c>
      <c r="R17" s="24">
        <v>280.500046</v>
      </c>
      <c r="S17" s="25">
        <v>30291.200000000001</v>
      </c>
      <c r="T17" s="25">
        <v>30291.200000000001</v>
      </c>
      <c r="U17" s="25">
        <v>30291.200000000001</v>
      </c>
      <c r="V17" s="25">
        <v>30291.200000000001</v>
      </c>
      <c r="W17" s="25">
        <v>30291.200000000001</v>
      </c>
      <c r="X17" s="25">
        <v>23223.25</v>
      </c>
      <c r="Y17" s="25"/>
      <c r="Z17" s="25"/>
      <c r="AA17" s="25"/>
      <c r="AB17" s="25"/>
      <c r="AC17" s="25"/>
      <c r="AD17" s="25"/>
      <c r="AE17" s="25">
        <v>30291.200000000001</v>
      </c>
      <c r="AF17" s="25">
        <v>30291.200000000001</v>
      </c>
      <c r="AG17" s="25">
        <v>30291.200000000001</v>
      </c>
      <c r="AH17" s="25">
        <v>30291.200000000001</v>
      </c>
      <c r="AI17" s="25">
        <v>30291.200000000001</v>
      </c>
      <c r="AJ17" s="25">
        <v>23223.25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</row>
    <row r="18" spans="1:42" ht="16.5" hidden="1" customHeight="1" x14ac:dyDescent="0.15">
      <c r="A18" s="9">
        <v>16</v>
      </c>
      <c r="B18" s="9" t="s">
        <v>34</v>
      </c>
      <c r="C18" s="15" t="s">
        <v>91</v>
      </c>
      <c r="D18" s="15" t="s">
        <v>92</v>
      </c>
      <c r="E18" s="9" t="s">
        <v>93</v>
      </c>
      <c r="F18" s="9" t="s">
        <v>37</v>
      </c>
      <c r="G18" s="9" t="s">
        <v>87</v>
      </c>
      <c r="H18" s="9" t="s">
        <v>46</v>
      </c>
      <c r="I18" s="9" t="s">
        <v>40</v>
      </c>
      <c r="J18" s="9" t="s">
        <v>64</v>
      </c>
      <c r="K18" s="9">
        <v>234.56</v>
      </c>
      <c r="L18" s="20">
        <v>43080</v>
      </c>
      <c r="M18" s="20">
        <v>44309</v>
      </c>
      <c r="N18" s="20">
        <v>44309</v>
      </c>
      <c r="O18" s="21"/>
      <c r="P18" s="20">
        <v>43367</v>
      </c>
      <c r="Q18" s="20">
        <v>43731</v>
      </c>
      <c r="R18" s="24">
        <v>198.44999100000001</v>
      </c>
      <c r="S18" s="25">
        <v>46548.43</v>
      </c>
      <c r="T18" s="25">
        <v>46548.43</v>
      </c>
      <c r="U18" s="25">
        <v>46548.43</v>
      </c>
      <c r="V18" s="25">
        <v>46548.43</v>
      </c>
      <c r="W18" s="25">
        <v>46548.43</v>
      </c>
      <c r="X18" s="25">
        <v>46548.43</v>
      </c>
      <c r="Y18" s="25">
        <v>46548.43</v>
      </c>
      <c r="Z18" s="25">
        <v>46548.43</v>
      </c>
      <c r="AA18" s="25">
        <v>47091.360000000001</v>
      </c>
      <c r="AB18" s="25">
        <v>48875.27</v>
      </c>
      <c r="AC18" s="25">
        <v>48875.27</v>
      </c>
      <c r="AD18" s="25">
        <v>48875.27</v>
      </c>
      <c r="AE18" s="25">
        <v>46548.43</v>
      </c>
      <c r="AF18" s="25">
        <v>46548.43</v>
      </c>
      <c r="AG18" s="25">
        <v>46548.43</v>
      </c>
      <c r="AH18" s="25">
        <v>46548.43</v>
      </c>
      <c r="AI18" s="25">
        <v>46548.43</v>
      </c>
      <c r="AJ18" s="25">
        <v>46548.43</v>
      </c>
      <c r="AK18" s="25">
        <v>46548.43</v>
      </c>
      <c r="AL18" s="25">
        <v>46548.43</v>
      </c>
      <c r="AM18" s="25">
        <v>47091.360000000001</v>
      </c>
      <c r="AN18" s="25">
        <v>48875.27</v>
      </c>
      <c r="AO18" s="25">
        <v>48875.27</v>
      </c>
      <c r="AP18" s="25">
        <v>48875.27</v>
      </c>
    </row>
    <row r="19" spans="1:42" ht="16.5" hidden="1" customHeight="1" x14ac:dyDescent="0.15">
      <c r="A19" s="9">
        <v>17</v>
      </c>
      <c r="B19" s="9" t="s">
        <v>34</v>
      </c>
      <c r="C19" s="15" t="s">
        <v>94</v>
      </c>
      <c r="D19" s="17" t="s">
        <v>95</v>
      </c>
      <c r="E19" s="9" t="s">
        <v>96</v>
      </c>
      <c r="F19" s="9" t="s">
        <v>37</v>
      </c>
      <c r="G19" s="9" t="s">
        <v>87</v>
      </c>
      <c r="H19" s="9" t="s">
        <v>46</v>
      </c>
      <c r="I19" s="9" t="s">
        <v>40</v>
      </c>
      <c r="J19" s="9" t="s">
        <v>64</v>
      </c>
      <c r="K19" s="9">
        <v>224.4</v>
      </c>
      <c r="L19" s="20">
        <v>42637</v>
      </c>
      <c r="M19" s="20">
        <v>44309</v>
      </c>
      <c r="N19" s="20">
        <v>44309</v>
      </c>
      <c r="O19" s="21"/>
      <c r="P19" s="20">
        <v>43367</v>
      </c>
      <c r="Q19" s="20">
        <v>43731</v>
      </c>
      <c r="R19" s="24">
        <v>198.45</v>
      </c>
      <c r="S19" s="25">
        <v>44532.18</v>
      </c>
      <c r="T19" s="25">
        <v>44532.18</v>
      </c>
      <c r="U19" s="25">
        <v>44532.18</v>
      </c>
      <c r="V19" s="25">
        <v>44532.18</v>
      </c>
      <c r="W19" s="25">
        <v>44532.18</v>
      </c>
      <c r="X19" s="25">
        <v>44532.18</v>
      </c>
      <c r="Y19" s="25">
        <v>44532.18</v>
      </c>
      <c r="Z19" s="25">
        <v>44532.18</v>
      </c>
      <c r="AA19" s="25">
        <v>45051.59</v>
      </c>
      <c r="AB19" s="25">
        <v>46758.23</v>
      </c>
      <c r="AC19" s="25">
        <v>46758.23</v>
      </c>
      <c r="AD19" s="25">
        <v>46758.23</v>
      </c>
      <c r="AE19" s="25">
        <v>44532.18</v>
      </c>
      <c r="AF19" s="25">
        <v>44532.18</v>
      </c>
      <c r="AG19" s="25">
        <v>44532.18</v>
      </c>
      <c r="AH19" s="25">
        <v>44532.18</v>
      </c>
      <c r="AI19" s="25">
        <v>44532.18</v>
      </c>
      <c r="AJ19" s="25">
        <v>44532.18</v>
      </c>
      <c r="AK19" s="25">
        <v>44532.18</v>
      </c>
      <c r="AL19" s="25">
        <v>44532.18</v>
      </c>
      <c r="AM19" s="25">
        <v>45051.59</v>
      </c>
      <c r="AN19" s="25">
        <v>46758.23</v>
      </c>
      <c r="AO19" s="25">
        <v>46758.23</v>
      </c>
      <c r="AP19" s="25">
        <v>46758.23</v>
      </c>
    </row>
    <row r="20" spans="1:42" ht="16.5" hidden="1" customHeight="1" x14ac:dyDescent="0.15">
      <c r="A20" s="9">
        <v>18</v>
      </c>
      <c r="B20" s="9" t="s">
        <v>34</v>
      </c>
      <c r="C20" s="15" t="s">
        <v>97</v>
      </c>
      <c r="D20" s="15" t="s">
        <v>98</v>
      </c>
      <c r="E20" s="9">
        <v>2060</v>
      </c>
      <c r="F20" s="9" t="s">
        <v>37</v>
      </c>
      <c r="G20" s="9" t="s">
        <v>87</v>
      </c>
      <c r="H20" s="9" t="s">
        <v>58</v>
      </c>
      <c r="I20" s="9" t="s">
        <v>40</v>
      </c>
      <c r="J20" s="9" t="s">
        <v>41</v>
      </c>
      <c r="K20" s="9">
        <v>163.86</v>
      </c>
      <c r="L20" s="20">
        <v>43525</v>
      </c>
      <c r="M20" s="20">
        <v>44620</v>
      </c>
      <c r="N20" s="20">
        <v>44620</v>
      </c>
      <c r="O20" s="20"/>
      <c r="P20" s="20">
        <v>43525</v>
      </c>
      <c r="Q20" s="20">
        <v>43889</v>
      </c>
      <c r="R20" s="24">
        <v>280</v>
      </c>
      <c r="S20" s="25"/>
      <c r="T20" s="25"/>
      <c r="U20" s="25">
        <v>45880.800000000003</v>
      </c>
      <c r="V20" s="25">
        <v>45880.800000000003</v>
      </c>
      <c r="W20" s="25">
        <v>45880.800000000003</v>
      </c>
      <c r="X20" s="25">
        <v>45880.800000000003</v>
      </c>
      <c r="Y20" s="25">
        <v>45880.800000000003</v>
      </c>
      <c r="Z20" s="25">
        <v>45880.800000000003</v>
      </c>
      <c r="AA20" s="25">
        <v>45880.800000000003</v>
      </c>
      <c r="AB20" s="25">
        <v>45880.800000000003</v>
      </c>
      <c r="AC20" s="25">
        <v>45880.800000000003</v>
      </c>
      <c r="AD20" s="25">
        <v>45880.800000000003</v>
      </c>
      <c r="AE20" s="25">
        <v>0</v>
      </c>
      <c r="AF20" s="25">
        <v>0</v>
      </c>
      <c r="AG20" s="25">
        <v>45880.800000000003</v>
      </c>
      <c r="AH20" s="25">
        <v>45880.800000000003</v>
      </c>
      <c r="AI20" s="25">
        <v>45880.800000000003</v>
      </c>
      <c r="AJ20" s="25">
        <v>45880.800000000003</v>
      </c>
      <c r="AK20" s="25">
        <v>45880.800000000003</v>
      </c>
      <c r="AL20" s="25">
        <v>45880.800000000003</v>
      </c>
      <c r="AM20" s="25">
        <v>45880.800000000003</v>
      </c>
      <c r="AN20" s="25">
        <v>45880.800000000003</v>
      </c>
      <c r="AO20" s="25">
        <v>45880.800000000003</v>
      </c>
      <c r="AP20" s="25">
        <v>45880.800000000003</v>
      </c>
    </row>
    <row r="21" spans="1:42" ht="16.5" hidden="1" customHeight="1" x14ac:dyDescent="0.15">
      <c r="A21" s="9">
        <v>19</v>
      </c>
      <c r="B21" s="9" t="s">
        <v>34</v>
      </c>
      <c r="C21" s="15" t="s">
        <v>99</v>
      </c>
      <c r="D21" s="15" t="s">
        <v>100</v>
      </c>
      <c r="E21" s="9">
        <v>1001</v>
      </c>
      <c r="F21" s="9" t="s">
        <v>37</v>
      </c>
      <c r="G21" s="9" t="s">
        <v>101</v>
      </c>
      <c r="H21" s="9" t="s">
        <v>46</v>
      </c>
      <c r="I21" s="9" t="s">
        <v>102</v>
      </c>
      <c r="J21" s="9" t="s">
        <v>53</v>
      </c>
      <c r="K21" s="9">
        <v>229.35</v>
      </c>
      <c r="L21" s="20">
        <v>43450</v>
      </c>
      <c r="M21" s="20">
        <v>46288</v>
      </c>
      <c r="N21" s="20">
        <v>46288</v>
      </c>
      <c r="O21" s="21">
        <f>R21*K21</f>
        <v>32109</v>
      </c>
      <c r="P21" s="20">
        <v>43450</v>
      </c>
      <c r="Q21" s="20">
        <v>43731</v>
      </c>
      <c r="R21" s="24">
        <v>140</v>
      </c>
      <c r="S21" s="25">
        <v>38553.68</v>
      </c>
      <c r="T21" s="25">
        <v>41965.08</v>
      </c>
      <c r="U21" s="25">
        <v>38069.910000000003</v>
      </c>
      <c r="V21" s="25">
        <v>42113.9</v>
      </c>
      <c r="W21" s="25">
        <v>47063.32</v>
      </c>
      <c r="X21" s="25"/>
      <c r="Y21" s="25"/>
      <c r="Z21" s="25"/>
      <c r="AA21" s="25"/>
      <c r="AB21" s="25"/>
      <c r="AC21" s="25"/>
      <c r="AD21" s="25"/>
      <c r="AE21" s="25">
        <v>38553.68</v>
      </c>
      <c r="AF21" s="25">
        <v>41965.08</v>
      </c>
      <c r="AG21" s="25">
        <v>38069.910000000003</v>
      </c>
      <c r="AH21" s="25">
        <v>42113.9</v>
      </c>
      <c r="AI21" s="25">
        <v>47063.32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</row>
    <row r="22" spans="1:42" ht="16.5" hidden="1" customHeight="1" x14ac:dyDescent="0.15">
      <c r="A22" s="9">
        <v>20</v>
      </c>
      <c r="B22" s="9" t="s">
        <v>42</v>
      </c>
      <c r="C22" s="15" t="s">
        <v>103</v>
      </c>
      <c r="D22" s="15" t="s">
        <v>104</v>
      </c>
      <c r="E22" s="9" t="s">
        <v>105</v>
      </c>
      <c r="F22" s="9" t="s">
        <v>37</v>
      </c>
      <c r="G22" s="9" t="s">
        <v>87</v>
      </c>
      <c r="H22" s="9" t="s">
        <v>58</v>
      </c>
      <c r="I22" s="9" t="s">
        <v>40</v>
      </c>
      <c r="J22" s="9" t="s">
        <v>53</v>
      </c>
      <c r="K22" s="9">
        <v>365.11</v>
      </c>
      <c r="L22" s="20">
        <v>42637</v>
      </c>
      <c r="M22" s="20">
        <v>43639</v>
      </c>
      <c r="N22" s="20">
        <v>43639</v>
      </c>
      <c r="O22" s="21"/>
      <c r="P22" s="20">
        <v>43367</v>
      </c>
      <c r="Q22" s="20">
        <v>43639</v>
      </c>
      <c r="R22" s="24">
        <v>251.87798100000001</v>
      </c>
      <c r="S22" s="25">
        <v>91963.17</v>
      </c>
      <c r="T22" s="25">
        <v>91963.17</v>
      </c>
      <c r="U22" s="25">
        <v>91963.17</v>
      </c>
      <c r="V22" s="25">
        <v>91963.17</v>
      </c>
      <c r="W22" s="25">
        <v>91963.17</v>
      </c>
      <c r="X22" s="25">
        <v>70505.100000000006</v>
      </c>
      <c r="Y22" s="25"/>
      <c r="Z22" s="25"/>
      <c r="AA22" s="25"/>
      <c r="AB22" s="25"/>
      <c r="AC22" s="25"/>
      <c r="AD22" s="25"/>
      <c r="AE22" s="25">
        <v>91963.17</v>
      </c>
      <c r="AF22" s="25">
        <v>91963.17</v>
      </c>
      <c r="AG22" s="25">
        <v>91963.17</v>
      </c>
      <c r="AH22" s="25">
        <v>91963.17</v>
      </c>
      <c r="AI22" s="25">
        <v>91963.17</v>
      </c>
      <c r="AJ22" s="25">
        <v>70505.100000000006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</row>
    <row r="23" spans="1:42" ht="16.5" hidden="1" customHeight="1" x14ac:dyDescent="0.15">
      <c r="A23" s="9">
        <v>21</v>
      </c>
      <c r="B23" s="9" t="s">
        <v>42</v>
      </c>
      <c r="C23" s="15" t="s">
        <v>106</v>
      </c>
      <c r="D23" s="15" t="s">
        <v>107</v>
      </c>
      <c r="E23" s="9" t="s">
        <v>108</v>
      </c>
      <c r="F23" s="9" t="s">
        <v>37</v>
      </c>
      <c r="G23" s="9" t="s">
        <v>87</v>
      </c>
      <c r="H23" s="9" t="s">
        <v>39</v>
      </c>
      <c r="I23" s="9" t="s">
        <v>40</v>
      </c>
      <c r="J23" s="9" t="s">
        <v>41</v>
      </c>
      <c r="K23" s="9">
        <v>82.08</v>
      </c>
      <c r="L23" s="20">
        <v>42874</v>
      </c>
      <c r="M23" s="20">
        <v>43639</v>
      </c>
      <c r="N23" s="20">
        <v>43639</v>
      </c>
      <c r="O23" s="21"/>
      <c r="P23" s="20">
        <v>43604</v>
      </c>
      <c r="Q23" s="20">
        <v>43639</v>
      </c>
      <c r="R23" s="24">
        <v>251.88</v>
      </c>
      <c r="S23" s="25">
        <v>19321.63</v>
      </c>
      <c r="T23" s="25">
        <v>19321.63</v>
      </c>
      <c r="U23" s="25">
        <v>19321.63</v>
      </c>
      <c r="V23" s="25">
        <v>19321.63</v>
      </c>
      <c r="W23" s="25">
        <v>19907.791506666701</v>
      </c>
      <c r="X23" s="25">
        <v>15850.3</v>
      </c>
      <c r="Y23" s="25"/>
      <c r="Z23" s="25"/>
      <c r="AA23" s="25"/>
      <c r="AB23" s="25"/>
      <c r="AC23" s="25"/>
      <c r="AD23" s="25"/>
      <c r="AE23" s="25">
        <v>19321.63</v>
      </c>
      <c r="AF23" s="25">
        <v>19321.63</v>
      </c>
      <c r="AG23" s="25">
        <v>19321.63</v>
      </c>
      <c r="AH23" s="25">
        <v>19321.63</v>
      </c>
      <c r="AI23" s="25">
        <v>19907.791506666701</v>
      </c>
      <c r="AJ23" s="25">
        <v>15850.3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</row>
    <row r="24" spans="1:42" ht="16.5" hidden="1" customHeight="1" x14ac:dyDescent="0.15">
      <c r="A24" s="9">
        <v>22</v>
      </c>
      <c r="B24" s="16" t="s">
        <v>42</v>
      </c>
      <c r="C24" s="15" t="s">
        <v>109</v>
      </c>
      <c r="D24" s="17" t="s">
        <v>110</v>
      </c>
      <c r="E24" s="9" t="s">
        <v>111</v>
      </c>
      <c r="F24" s="9" t="s">
        <v>37</v>
      </c>
      <c r="G24" s="9" t="s">
        <v>87</v>
      </c>
      <c r="H24" s="9" t="s">
        <v>39</v>
      </c>
      <c r="I24" s="22" t="s">
        <v>102</v>
      </c>
      <c r="J24" s="9" t="s">
        <v>41</v>
      </c>
      <c r="K24" s="9">
        <v>129.02000000000001</v>
      </c>
      <c r="L24" s="20">
        <v>42795</v>
      </c>
      <c r="M24" s="20">
        <v>43639</v>
      </c>
      <c r="N24" s="20">
        <v>43585</v>
      </c>
      <c r="O24" s="21"/>
      <c r="P24" s="20">
        <v>43525</v>
      </c>
      <c r="Q24" s="20">
        <v>43639</v>
      </c>
      <c r="R24" s="24">
        <v>269.05</v>
      </c>
      <c r="S24" s="25">
        <v>34712.83</v>
      </c>
      <c r="T24" s="25">
        <v>34712.83</v>
      </c>
      <c r="U24" s="25">
        <v>34712.83</v>
      </c>
      <c r="V24" s="25">
        <v>34712.83</v>
      </c>
      <c r="W24" s="25"/>
      <c r="X24" s="25"/>
      <c r="Y24" s="25"/>
      <c r="Z24" s="25"/>
      <c r="AA24" s="25"/>
      <c r="AB24" s="25"/>
      <c r="AC24" s="25"/>
      <c r="AD24" s="25"/>
      <c r="AE24" s="25">
        <v>34712.83</v>
      </c>
      <c r="AF24" s="25">
        <v>34712.83</v>
      </c>
      <c r="AG24" s="25">
        <v>34712.83</v>
      </c>
      <c r="AH24" s="25">
        <v>34712.83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</row>
    <row r="25" spans="1:42" ht="16.5" hidden="1" customHeight="1" x14ac:dyDescent="0.15">
      <c r="A25" s="9">
        <v>23</v>
      </c>
      <c r="B25" s="9" t="s">
        <v>34</v>
      </c>
      <c r="C25" s="15" t="s">
        <v>112</v>
      </c>
      <c r="D25" s="15" t="s">
        <v>113</v>
      </c>
      <c r="E25" s="9" t="s">
        <v>114</v>
      </c>
      <c r="F25" s="9" t="s">
        <v>37</v>
      </c>
      <c r="G25" s="9" t="s">
        <v>115</v>
      </c>
      <c r="H25" s="9" t="s">
        <v>39</v>
      </c>
      <c r="I25" s="9" t="s">
        <v>102</v>
      </c>
      <c r="J25" s="9" t="s">
        <v>41</v>
      </c>
      <c r="K25" s="9">
        <v>325.27999999999997</v>
      </c>
      <c r="L25" s="20">
        <v>42637</v>
      </c>
      <c r="M25" s="20">
        <v>45558</v>
      </c>
      <c r="N25" s="20">
        <v>45558</v>
      </c>
      <c r="O25" s="21"/>
      <c r="P25" s="20"/>
      <c r="Q25" s="20"/>
      <c r="R25" s="24"/>
      <c r="S25" s="25">
        <v>29082.400000000001</v>
      </c>
      <c r="T25" s="25">
        <v>31232.23</v>
      </c>
      <c r="U25" s="25">
        <v>34272.35</v>
      </c>
      <c r="V25" s="25">
        <v>27209.15</v>
      </c>
      <c r="W25" s="25">
        <v>32006.91</v>
      </c>
      <c r="X25" s="25"/>
      <c r="Y25" s="25"/>
      <c r="Z25" s="25"/>
      <c r="AA25" s="25"/>
      <c r="AB25" s="25"/>
      <c r="AC25" s="25"/>
      <c r="AD25" s="25"/>
      <c r="AE25" s="25">
        <v>29082.400000000001</v>
      </c>
      <c r="AF25" s="25">
        <v>31232.23</v>
      </c>
      <c r="AG25" s="25">
        <v>34272.35</v>
      </c>
      <c r="AH25" s="25">
        <v>27209.15</v>
      </c>
      <c r="AI25" s="25">
        <v>32006.91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</row>
    <row r="26" spans="1:42" ht="16.5" hidden="1" customHeight="1" x14ac:dyDescent="0.15">
      <c r="A26" s="9">
        <v>24</v>
      </c>
      <c r="B26" s="16" t="s">
        <v>42</v>
      </c>
      <c r="C26" s="15" t="s">
        <v>116</v>
      </c>
      <c r="D26" s="15" t="s">
        <v>117</v>
      </c>
      <c r="E26" s="9" t="s">
        <v>118</v>
      </c>
      <c r="F26" s="9" t="s">
        <v>37</v>
      </c>
      <c r="G26" s="9" t="s">
        <v>87</v>
      </c>
      <c r="H26" s="9" t="s">
        <v>46</v>
      </c>
      <c r="I26" s="9" t="s">
        <v>40</v>
      </c>
      <c r="J26" s="9" t="s">
        <v>47</v>
      </c>
      <c r="K26" s="9">
        <v>32.68</v>
      </c>
      <c r="L26" s="20">
        <v>42907</v>
      </c>
      <c r="M26" s="20">
        <v>43636</v>
      </c>
      <c r="N26" s="20">
        <v>43636</v>
      </c>
      <c r="O26" s="21"/>
      <c r="P26" s="20">
        <v>43272</v>
      </c>
      <c r="Q26" s="20">
        <v>43636</v>
      </c>
      <c r="R26" s="24">
        <v>367.5</v>
      </c>
      <c r="S26" s="25">
        <v>12009.9</v>
      </c>
      <c r="T26" s="25">
        <v>12009.9</v>
      </c>
      <c r="U26" s="25">
        <v>12009.9</v>
      </c>
      <c r="V26" s="25">
        <v>12009.9</v>
      </c>
      <c r="W26" s="25">
        <v>12009.9</v>
      </c>
      <c r="X26" s="25">
        <v>8006.6</v>
      </c>
      <c r="Y26" s="25"/>
      <c r="Z26" s="25"/>
      <c r="AA26" s="25"/>
      <c r="AB26" s="25"/>
      <c r="AC26" s="25"/>
      <c r="AD26" s="25"/>
      <c r="AE26" s="25">
        <v>12009.9</v>
      </c>
      <c r="AF26" s="25">
        <v>12009.9</v>
      </c>
      <c r="AG26" s="25">
        <v>12009.9</v>
      </c>
      <c r="AH26" s="25">
        <v>12009.9</v>
      </c>
      <c r="AI26" s="25">
        <v>12009.9</v>
      </c>
      <c r="AJ26" s="25">
        <v>8006.6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</row>
    <row r="27" spans="1:42" ht="16.5" hidden="1" customHeight="1" x14ac:dyDescent="0.15">
      <c r="A27" s="9">
        <v>25</v>
      </c>
      <c r="B27" s="9" t="s">
        <v>34</v>
      </c>
      <c r="C27" s="15" t="s">
        <v>119</v>
      </c>
      <c r="D27" s="15" t="s">
        <v>120</v>
      </c>
      <c r="E27" s="9" t="s">
        <v>121</v>
      </c>
      <c r="F27" s="9" t="s">
        <v>37</v>
      </c>
      <c r="G27" s="9" t="s">
        <v>87</v>
      </c>
      <c r="H27" s="9" t="s">
        <v>122</v>
      </c>
      <c r="I27" s="9" t="s">
        <v>40</v>
      </c>
      <c r="J27" s="9" t="s">
        <v>53</v>
      </c>
      <c r="K27" s="9">
        <v>637.46</v>
      </c>
      <c r="L27" s="20">
        <v>43106</v>
      </c>
      <c r="M27" s="20">
        <v>44309</v>
      </c>
      <c r="N27" s="20">
        <v>44309</v>
      </c>
      <c r="O27" s="21">
        <f>R27*K27*12</f>
        <v>860265.01919999998</v>
      </c>
      <c r="P27" s="20">
        <v>43471</v>
      </c>
      <c r="Q27" s="20">
        <v>43835</v>
      </c>
      <c r="R27" s="24">
        <v>112.46</v>
      </c>
      <c r="S27" s="25">
        <v>71233.584923174596</v>
      </c>
      <c r="T27" s="25">
        <v>71688.751600000003</v>
      </c>
      <c r="U27" s="25">
        <v>71688.751600000003</v>
      </c>
      <c r="V27" s="25">
        <v>71688.751600000003</v>
      </c>
      <c r="W27" s="25">
        <v>71688.751600000003</v>
      </c>
      <c r="X27" s="25">
        <v>71688.751600000003</v>
      </c>
      <c r="Y27" s="25">
        <v>71688.751600000003</v>
      </c>
      <c r="Z27" s="25">
        <v>71688.751600000003</v>
      </c>
      <c r="AA27" s="25">
        <v>71688.751600000003</v>
      </c>
      <c r="AB27" s="25">
        <v>71688.751600000003</v>
      </c>
      <c r="AC27" s="25">
        <v>71688.751600000003</v>
      </c>
      <c r="AD27" s="25">
        <v>71688.751600000003</v>
      </c>
      <c r="AE27" s="25">
        <v>71233.584923174596</v>
      </c>
      <c r="AF27" s="25">
        <v>71688.751600000003</v>
      </c>
      <c r="AG27" s="25">
        <v>71688.751600000003</v>
      </c>
      <c r="AH27" s="25">
        <v>71688.751600000003</v>
      </c>
      <c r="AI27" s="25">
        <v>71688.751600000003</v>
      </c>
      <c r="AJ27" s="25">
        <v>71688.751600000003</v>
      </c>
      <c r="AK27" s="25">
        <v>71688.751600000003</v>
      </c>
      <c r="AL27" s="25">
        <v>71688.751600000003</v>
      </c>
      <c r="AM27" s="25">
        <v>71688.751600000003</v>
      </c>
      <c r="AN27" s="25">
        <v>71688.751600000003</v>
      </c>
      <c r="AO27" s="25">
        <v>71688.751600000003</v>
      </c>
      <c r="AP27" s="25">
        <v>71688.751600000003</v>
      </c>
    </row>
    <row r="28" spans="1:42" ht="16.5" hidden="1" customHeight="1" x14ac:dyDescent="0.15">
      <c r="A28" s="9">
        <v>26</v>
      </c>
      <c r="B28" s="9" t="s">
        <v>42</v>
      </c>
      <c r="C28" s="15" t="s">
        <v>123</v>
      </c>
      <c r="D28" s="15" t="s">
        <v>124</v>
      </c>
      <c r="E28" s="9" t="s">
        <v>125</v>
      </c>
      <c r="F28" s="9" t="s">
        <v>37</v>
      </c>
      <c r="G28" s="9" t="s">
        <v>87</v>
      </c>
      <c r="H28" s="9" t="s">
        <v>39</v>
      </c>
      <c r="I28" s="9" t="s">
        <v>40</v>
      </c>
      <c r="J28" s="9" t="s">
        <v>41</v>
      </c>
      <c r="K28" s="9">
        <v>231.39</v>
      </c>
      <c r="L28" s="20">
        <v>42637</v>
      </c>
      <c r="M28" s="20">
        <v>43639</v>
      </c>
      <c r="N28" s="20">
        <v>43639</v>
      </c>
      <c r="O28" s="21"/>
      <c r="P28" s="20">
        <v>43367</v>
      </c>
      <c r="Q28" s="20">
        <v>43639</v>
      </c>
      <c r="R28" s="24">
        <v>211.81001699999999</v>
      </c>
      <c r="S28" s="25">
        <v>49010.720000000001</v>
      </c>
      <c r="T28" s="25">
        <v>49010.720000000001</v>
      </c>
      <c r="U28" s="25">
        <v>49010.720000000001</v>
      </c>
      <c r="V28" s="25">
        <v>49010.720000000001</v>
      </c>
      <c r="W28" s="25">
        <v>49010.720000000001</v>
      </c>
      <c r="X28" s="25">
        <v>37574.89</v>
      </c>
      <c r="Y28" s="25"/>
      <c r="Z28" s="25"/>
      <c r="AA28" s="25"/>
      <c r="AB28" s="25"/>
      <c r="AC28" s="25"/>
      <c r="AD28" s="25"/>
      <c r="AE28" s="25">
        <v>49010.720000000001</v>
      </c>
      <c r="AF28" s="25">
        <v>49010.720000000001</v>
      </c>
      <c r="AG28" s="25">
        <v>49010.720000000001</v>
      </c>
      <c r="AH28" s="25">
        <v>49010.720000000001</v>
      </c>
      <c r="AI28" s="25">
        <v>49010.720000000001</v>
      </c>
      <c r="AJ28" s="25">
        <v>37574.89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</row>
    <row r="29" spans="1:42" ht="16.5" hidden="1" customHeight="1" x14ac:dyDescent="0.15">
      <c r="A29" s="9">
        <v>27</v>
      </c>
      <c r="B29" s="9" t="s">
        <v>34</v>
      </c>
      <c r="C29" s="15" t="s">
        <v>126</v>
      </c>
      <c r="D29" s="17" t="s">
        <v>127</v>
      </c>
      <c r="E29" s="9" t="s">
        <v>128</v>
      </c>
      <c r="F29" s="16" t="s">
        <v>57</v>
      </c>
      <c r="G29" s="9" t="s">
        <v>87</v>
      </c>
      <c r="H29" s="9" t="s">
        <v>46</v>
      </c>
      <c r="I29" s="9" t="s">
        <v>40</v>
      </c>
      <c r="J29" s="9" t="s">
        <v>47</v>
      </c>
      <c r="K29" s="9">
        <v>35.130000000000003</v>
      </c>
      <c r="L29" s="20">
        <v>42917</v>
      </c>
      <c r="M29" s="20">
        <v>43646</v>
      </c>
      <c r="N29" s="20">
        <v>43646</v>
      </c>
      <c r="O29" s="21"/>
      <c r="P29" s="20">
        <v>43282</v>
      </c>
      <c r="Q29" s="20">
        <v>43646</v>
      </c>
      <c r="R29" s="24">
        <v>367.50014199999998</v>
      </c>
      <c r="S29" s="25">
        <v>12910.279988460001</v>
      </c>
      <c r="T29" s="25">
        <v>12910.279988460001</v>
      </c>
      <c r="U29" s="25">
        <v>12910.279988460001</v>
      </c>
      <c r="V29" s="25">
        <v>12910.279988460001</v>
      </c>
      <c r="W29" s="25">
        <v>12910.279988460001</v>
      </c>
      <c r="X29" s="25">
        <v>12910.279988460001</v>
      </c>
      <c r="Y29" s="25"/>
      <c r="Z29" s="25"/>
      <c r="AA29" s="25"/>
      <c r="AB29" s="25"/>
      <c r="AC29" s="25"/>
      <c r="AD29" s="25"/>
      <c r="AE29" s="25">
        <v>12910.279988460001</v>
      </c>
      <c r="AF29" s="25">
        <v>12910.279988460001</v>
      </c>
      <c r="AG29" s="25">
        <v>12910.279988460001</v>
      </c>
      <c r="AH29" s="25">
        <v>12910.279988460001</v>
      </c>
      <c r="AI29" s="25">
        <v>12910.279988460001</v>
      </c>
      <c r="AJ29" s="25">
        <v>12910.279988460001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</row>
    <row r="30" spans="1:42" ht="16.5" hidden="1" customHeight="1" x14ac:dyDescent="0.15">
      <c r="A30" s="9">
        <v>28</v>
      </c>
      <c r="B30" s="9" t="s">
        <v>34</v>
      </c>
      <c r="C30" s="15" t="s">
        <v>129</v>
      </c>
      <c r="D30" s="15" t="s">
        <v>130</v>
      </c>
      <c r="E30" s="9" t="s">
        <v>131</v>
      </c>
      <c r="F30" s="9" t="s">
        <v>37</v>
      </c>
      <c r="G30" s="9" t="s">
        <v>87</v>
      </c>
      <c r="H30" s="16" t="s">
        <v>132</v>
      </c>
      <c r="I30" s="22" t="s">
        <v>102</v>
      </c>
      <c r="J30" s="9" t="s">
        <v>64</v>
      </c>
      <c r="K30" s="9">
        <v>41.74</v>
      </c>
      <c r="L30" s="20">
        <v>43525</v>
      </c>
      <c r="M30" s="20">
        <v>44255</v>
      </c>
      <c r="N30" s="20">
        <v>44255</v>
      </c>
      <c r="O30" s="20"/>
      <c r="P30" s="20">
        <v>43525</v>
      </c>
      <c r="Q30" s="20">
        <v>43889</v>
      </c>
      <c r="R30" s="24">
        <v>245</v>
      </c>
      <c r="S30" s="25"/>
      <c r="T30" s="25"/>
      <c r="U30" s="25">
        <v>10226.299999999999</v>
      </c>
      <c r="V30" s="25">
        <v>10226.299999999999</v>
      </c>
      <c r="W30" s="25">
        <v>10226.299999999999</v>
      </c>
      <c r="X30" s="25">
        <v>10226.299999999999</v>
      </c>
      <c r="Y30" s="25">
        <v>10226.299999999999</v>
      </c>
      <c r="Z30" s="25">
        <v>10226.299999999999</v>
      </c>
      <c r="AA30" s="25">
        <v>10226.299999999999</v>
      </c>
      <c r="AB30" s="25">
        <v>10226.299999999999</v>
      </c>
      <c r="AC30" s="25">
        <v>10226.299999999999</v>
      </c>
      <c r="AD30" s="25">
        <v>10226.299999999999</v>
      </c>
      <c r="AE30" s="25">
        <v>0</v>
      </c>
      <c r="AF30" s="25">
        <v>0</v>
      </c>
      <c r="AG30" s="25">
        <v>10226.299999999999</v>
      </c>
      <c r="AH30" s="25">
        <v>10226.299999999999</v>
      </c>
      <c r="AI30" s="25">
        <v>10226.299999999999</v>
      </c>
      <c r="AJ30" s="25">
        <v>10226.299999999999</v>
      </c>
      <c r="AK30" s="25">
        <v>10226.299999999999</v>
      </c>
      <c r="AL30" s="25">
        <v>10226.299999999999</v>
      </c>
      <c r="AM30" s="25">
        <v>10226.299999999999</v>
      </c>
      <c r="AN30" s="25">
        <v>10226.299999999999</v>
      </c>
      <c r="AO30" s="25">
        <v>10226.299999999999</v>
      </c>
      <c r="AP30" s="25">
        <v>10226.299999999999</v>
      </c>
    </row>
    <row r="31" spans="1:42" ht="16.5" hidden="1" customHeight="1" x14ac:dyDescent="0.15">
      <c r="A31" s="9">
        <v>29</v>
      </c>
      <c r="B31" s="9" t="s">
        <v>34</v>
      </c>
      <c r="C31" s="15" t="s">
        <v>133</v>
      </c>
      <c r="D31" s="15" t="s">
        <v>134</v>
      </c>
      <c r="E31" s="9" t="s">
        <v>135</v>
      </c>
      <c r="F31" s="9" t="s">
        <v>37</v>
      </c>
      <c r="G31" s="9" t="s">
        <v>87</v>
      </c>
      <c r="H31" s="9" t="s">
        <v>46</v>
      </c>
      <c r="I31" s="9" t="s">
        <v>40</v>
      </c>
      <c r="J31" s="9" t="s">
        <v>64</v>
      </c>
      <c r="K31" s="9">
        <v>114.31</v>
      </c>
      <c r="L31" s="20">
        <v>43525</v>
      </c>
      <c r="M31" s="20">
        <v>44255</v>
      </c>
      <c r="N31" s="20">
        <v>44255</v>
      </c>
      <c r="O31" s="20"/>
      <c r="P31" s="20">
        <v>43525</v>
      </c>
      <c r="Q31" s="20">
        <v>43889</v>
      </c>
      <c r="R31" s="24">
        <v>235</v>
      </c>
      <c r="S31" s="25"/>
      <c r="T31" s="25"/>
      <c r="U31" s="25">
        <v>26862.85</v>
      </c>
      <c r="V31" s="25">
        <v>26862.85</v>
      </c>
      <c r="W31" s="25">
        <v>26862.85</v>
      </c>
      <c r="X31" s="25">
        <v>26862.85</v>
      </c>
      <c r="Y31" s="25">
        <v>26862.85</v>
      </c>
      <c r="Z31" s="25">
        <v>26862.85</v>
      </c>
      <c r="AA31" s="25">
        <v>26862.85</v>
      </c>
      <c r="AB31" s="25">
        <v>26862.85</v>
      </c>
      <c r="AC31" s="25">
        <v>26862.85</v>
      </c>
      <c r="AD31" s="25">
        <v>26862.85</v>
      </c>
      <c r="AE31" s="25">
        <v>0</v>
      </c>
      <c r="AF31" s="25">
        <v>0</v>
      </c>
      <c r="AG31" s="25">
        <v>26862.85</v>
      </c>
      <c r="AH31" s="25">
        <v>26862.85</v>
      </c>
      <c r="AI31" s="25">
        <v>26862.85</v>
      </c>
      <c r="AJ31" s="25">
        <v>26862.85</v>
      </c>
      <c r="AK31" s="25">
        <v>26862.85</v>
      </c>
      <c r="AL31" s="25">
        <v>26862.85</v>
      </c>
      <c r="AM31" s="25">
        <v>26862.85</v>
      </c>
      <c r="AN31" s="25">
        <v>26862.85</v>
      </c>
      <c r="AO31" s="25">
        <v>26862.85</v>
      </c>
      <c r="AP31" s="25">
        <v>26862.85</v>
      </c>
    </row>
    <row r="32" spans="1:42" ht="16.5" hidden="1" customHeight="1" x14ac:dyDescent="0.15">
      <c r="A32" s="9">
        <v>30</v>
      </c>
      <c r="B32" s="9" t="s">
        <v>42</v>
      </c>
      <c r="C32" s="15" t="s">
        <v>136</v>
      </c>
      <c r="D32" s="15" t="s">
        <v>137</v>
      </c>
      <c r="E32" s="9" t="s">
        <v>138</v>
      </c>
      <c r="F32" s="9" t="s">
        <v>37</v>
      </c>
      <c r="G32" s="9" t="s">
        <v>87</v>
      </c>
      <c r="H32" s="9" t="s">
        <v>39</v>
      </c>
      <c r="I32" s="9" t="s">
        <v>40</v>
      </c>
      <c r="J32" s="9" t="s">
        <v>41</v>
      </c>
      <c r="K32" s="9">
        <v>211.74</v>
      </c>
      <c r="L32" s="20">
        <v>42637</v>
      </c>
      <c r="M32" s="20">
        <v>43639</v>
      </c>
      <c r="N32" s="20">
        <v>43639</v>
      </c>
      <c r="O32" s="21"/>
      <c r="P32" s="20">
        <v>43367</v>
      </c>
      <c r="Q32" s="20">
        <v>43639</v>
      </c>
      <c r="R32" s="24">
        <v>200.360017</v>
      </c>
      <c r="S32" s="25">
        <v>42424.23</v>
      </c>
      <c r="T32" s="25">
        <v>42424.23</v>
      </c>
      <c r="U32" s="25">
        <v>42424.23</v>
      </c>
      <c r="V32" s="25">
        <v>42424.23</v>
      </c>
      <c r="W32" s="25">
        <v>42424.23</v>
      </c>
      <c r="X32" s="25">
        <v>32525.24</v>
      </c>
      <c r="Y32" s="25"/>
      <c r="Z32" s="25"/>
      <c r="AA32" s="25"/>
      <c r="AB32" s="25"/>
      <c r="AC32" s="25"/>
      <c r="AD32" s="25"/>
      <c r="AE32" s="25">
        <v>42424.23</v>
      </c>
      <c r="AF32" s="25">
        <v>42424.23</v>
      </c>
      <c r="AG32" s="25">
        <v>42424.23</v>
      </c>
      <c r="AH32" s="25">
        <v>42424.23</v>
      </c>
      <c r="AI32" s="25">
        <v>42424.23</v>
      </c>
      <c r="AJ32" s="25">
        <v>32525.24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</row>
    <row r="33" spans="1:42" ht="16.5" hidden="1" customHeight="1" x14ac:dyDescent="0.15">
      <c r="A33" s="9">
        <v>31</v>
      </c>
      <c r="B33" s="9" t="s">
        <v>42</v>
      </c>
      <c r="C33" s="15" t="s">
        <v>139</v>
      </c>
      <c r="D33" s="17" t="s">
        <v>140</v>
      </c>
      <c r="E33" s="9" t="s">
        <v>141</v>
      </c>
      <c r="F33" s="9" t="s">
        <v>37</v>
      </c>
      <c r="G33" s="9" t="s">
        <v>87</v>
      </c>
      <c r="H33" s="9" t="s">
        <v>46</v>
      </c>
      <c r="I33" s="9" t="s">
        <v>40</v>
      </c>
      <c r="J33" s="9" t="s">
        <v>47</v>
      </c>
      <c r="K33" s="9">
        <v>13.53</v>
      </c>
      <c r="L33" s="20">
        <v>42917</v>
      </c>
      <c r="M33" s="20">
        <v>43639</v>
      </c>
      <c r="N33" s="20">
        <v>43639</v>
      </c>
      <c r="O33" s="21"/>
      <c r="P33" s="20">
        <v>43282</v>
      </c>
      <c r="Q33" s="20">
        <v>43639</v>
      </c>
      <c r="R33" s="24">
        <v>420</v>
      </c>
      <c r="S33" s="25">
        <v>5682.6</v>
      </c>
      <c r="T33" s="25">
        <v>5682.6</v>
      </c>
      <c r="U33" s="25">
        <v>5682.6</v>
      </c>
      <c r="V33" s="25">
        <v>5682.6</v>
      </c>
      <c r="W33" s="25">
        <v>5682.6</v>
      </c>
      <c r="X33" s="25">
        <v>4356.66</v>
      </c>
      <c r="Y33" s="25"/>
      <c r="Z33" s="25"/>
      <c r="AA33" s="25"/>
      <c r="AB33" s="25"/>
      <c r="AC33" s="25"/>
      <c r="AD33" s="25"/>
      <c r="AE33" s="25">
        <v>5682.6</v>
      </c>
      <c r="AF33" s="25">
        <v>5682.6</v>
      </c>
      <c r="AG33" s="25">
        <v>5682.6</v>
      </c>
      <c r="AH33" s="25">
        <v>5682.6</v>
      </c>
      <c r="AI33" s="25">
        <v>5682.6</v>
      </c>
      <c r="AJ33" s="25">
        <v>4356.66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</row>
    <row r="34" spans="1:42" ht="16.5" hidden="1" customHeight="1" x14ac:dyDescent="0.15">
      <c r="A34" s="9">
        <v>32</v>
      </c>
      <c r="B34" s="9" t="s">
        <v>34</v>
      </c>
      <c r="C34" s="15" t="s">
        <v>142</v>
      </c>
      <c r="D34" s="15" t="s">
        <v>143</v>
      </c>
      <c r="E34" s="9" t="s">
        <v>144</v>
      </c>
      <c r="F34" s="9" t="s">
        <v>37</v>
      </c>
      <c r="G34" s="9" t="s">
        <v>87</v>
      </c>
      <c r="H34" s="9" t="s">
        <v>46</v>
      </c>
      <c r="I34" s="9" t="s">
        <v>102</v>
      </c>
      <c r="J34" s="9" t="s">
        <v>64</v>
      </c>
      <c r="K34" s="9">
        <v>229.83</v>
      </c>
      <c r="L34" s="20">
        <v>42637</v>
      </c>
      <c r="M34" s="20">
        <v>44309</v>
      </c>
      <c r="N34" s="20">
        <v>44309</v>
      </c>
      <c r="O34" s="21"/>
      <c r="P34" s="20">
        <v>43367</v>
      </c>
      <c r="Q34" s="20">
        <v>43731</v>
      </c>
      <c r="R34" s="24">
        <v>198.449984</v>
      </c>
      <c r="S34" s="25">
        <v>45609.760000000002</v>
      </c>
      <c r="T34" s="25">
        <v>45609.760000000002</v>
      </c>
      <c r="U34" s="25">
        <v>45609.760000000002</v>
      </c>
      <c r="V34" s="25">
        <v>45609.760000000002</v>
      </c>
      <c r="W34" s="25">
        <v>45609.760000000002</v>
      </c>
      <c r="X34" s="25">
        <v>45609.760000000002</v>
      </c>
      <c r="Y34" s="25">
        <v>45609.760000000002</v>
      </c>
      <c r="Z34" s="25">
        <v>45609.760000000002</v>
      </c>
      <c r="AA34" s="25">
        <v>46141.74</v>
      </c>
      <c r="AB34" s="25">
        <v>47889.68</v>
      </c>
      <c r="AC34" s="25">
        <v>47889.68</v>
      </c>
      <c r="AD34" s="25">
        <v>47889.68</v>
      </c>
      <c r="AE34" s="25">
        <v>45609.760000000002</v>
      </c>
      <c r="AF34" s="25">
        <v>45609.760000000002</v>
      </c>
      <c r="AG34" s="25">
        <v>45609.760000000002</v>
      </c>
      <c r="AH34" s="25">
        <v>45609.760000000002</v>
      </c>
      <c r="AI34" s="25">
        <v>45609.760000000002</v>
      </c>
      <c r="AJ34" s="25">
        <v>45609.760000000002</v>
      </c>
      <c r="AK34" s="25">
        <v>45609.760000000002</v>
      </c>
      <c r="AL34" s="25">
        <v>45609.760000000002</v>
      </c>
      <c r="AM34" s="25">
        <v>46141.74</v>
      </c>
      <c r="AN34" s="25">
        <v>47889.68</v>
      </c>
      <c r="AO34" s="25">
        <v>47889.68</v>
      </c>
      <c r="AP34" s="25">
        <v>47889.68</v>
      </c>
    </row>
    <row r="35" spans="1:42" ht="16.5" hidden="1" customHeight="1" x14ac:dyDescent="0.15">
      <c r="A35" s="9">
        <v>33</v>
      </c>
      <c r="B35" s="9" t="s">
        <v>34</v>
      </c>
      <c r="C35" s="15" t="s">
        <v>145</v>
      </c>
      <c r="D35" s="15" t="s">
        <v>146</v>
      </c>
      <c r="E35" s="9" t="s">
        <v>147</v>
      </c>
      <c r="F35" s="9" t="s">
        <v>37</v>
      </c>
      <c r="G35" s="9" t="s">
        <v>87</v>
      </c>
      <c r="H35" s="9" t="s">
        <v>46</v>
      </c>
      <c r="I35" s="9" t="s">
        <v>40</v>
      </c>
      <c r="J35" s="9" t="s">
        <v>64</v>
      </c>
      <c r="K35" s="9">
        <v>962.8</v>
      </c>
      <c r="L35" s="20">
        <v>42637</v>
      </c>
      <c r="M35" s="20">
        <v>45558</v>
      </c>
      <c r="N35" s="20">
        <v>45558</v>
      </c>
      <c r="O35" s="21"/>
      <c r="P35" s="20">
        <v>43367</v>
      </c>
      <c r="Q35" s="20">
        <v>43731</v>
      </c>
      <c r="R35" s="24">
        <v>77.174999999999997</v>
      </c>
      <c r="S35" s="25">
        <v>74304.09</v>
      </c>
      <c r="T35" s="25">
        <v>74304.09</v>
      </c>
      <c r="U35" s="25">
        <v>74304.09</v>
      </c>
      <c r="V35" s="25">
        <v>74304.09</v>
      </c>
      <c r="W35" s="25">
        <v>74304.09</v>
      </c>
      <c r="X35" s="25">
        <v>74304.09</v>
      </c>
      <c r="Y35" s="25">
        <v>74304.09</v>
      </c>
      <c r="Z35" s="25">
        <v>74304.09</v>
      </c>
      <c r="AA35" s="25">
        <v>75170.13</v>
      </c>
      <c r="AB35" s="25">
        <v>78015.679999999993</v>
      </c>
      <c r="AC35" s="25">
        <v>78015.679999999993</v>
      </c>
      <c r="AD35" s="25">
        <v>78015.679999999993</v>
      </c>
      <c r="AE35" s="25">
        <v>74304.09</v>
      </c>
      <c r="AF35" s="25">
        <v>74304.09</v>
      </c>
      <c r="AG35" s="25">
        <v>74304.09</v>
      </c>
      <c r="AH35" s="25">
        <v>74304.09</v>
      </c>
      <c r="AI35" s="25">
        <v>74304.09</v>
      </c>
      <c r="AJ35" s="25">
        <v>74304.09</v>
      </c>
      <c r="AK35" s="25">
        <v>74304.09</v>
      </c>
      <c r="AL35" s="25">
        <v>74304.09</v>
      </c>
      <c r="AM35" s="25">
        <v>75170.13</v>
      </c>
      <c r="AN35" s="25">
        <v>78015.679999999993</v>
      </c>
      <c r="AO35" s="25">
        <v>78015.679999999993</v>
      </c>
      <c r="AP35" s="25">
        <v>78015.679999999993</v>
      </c>
    </row>
    <row r="36" spans="1:42" ht="16.5" hidden="1" customHeight="1" x14ac:dyDescent="0.15">
      <c r="A36" s="9">
        <v>34</v>
      </c>
      <c r="B36" s="9" t="s">
        <v>34</v>
      </c>
      <c r="C36" s="15" t="s">
        <v>148</v>
      </c>
      <c r="D36" s="15" t="s">
        <v>149</v>
      </c>
      <c r="E36" s="9" t="s">
        <v>150</v>
      </c>
      <c r="F36" s="9" t="s">
        <v>37</v>
      </c>
      <c r="G36" s="9" t="s">
        <v>87</v>
      </c>
      <c r="H36" s="9" t="s">
        <v>46</v>
      </c>
      <c r="I36" s="9" t="s">
        <v>40</v>
      </c>
      <c r="J36" s="9" t="s">
        <v>64</v>
      </c>
      <c r="K36" s="9">
        <v>319.81</v>
      </c>
      <c r="L36" s="20">
        <v>42637</v>
      </c>
      <c r="M36" s="20">
        <v>44309</v>
      </c>
      <c r="N36" s="20">
        <v>44309</v>
      </c>
      <c r="O36" s="21"/>
      <c r="P36" s="20">
        <v>43367</v>
      </c>
      <c r="Q36" s="20">
        <v>43731</v>
      </c>
      <c r="R36" s="24">
        <v>143.325005</v>
      </c>
      <c r="S36" s="25">
        <v>45836.77</v>
      </c>
      <c r="T36" s="25">
        <v>45836.77</v>
      </c>
      <c r="U36" s="25">
        <v>45836.77</v>
      </c>
      <c r="V36" s="25">
        <v>45836.77</v>
      </c>
      <c r="W36" s="25">
        <v>45836.77</v>
      </c>
      <c r="X36" s="25">
        <v>45836.77</v>
      </c>
      <c r="Y36" s="25">
        <v>45836.77</v>
      </c>
      <c r="Z36" s="25">
        <v>45836.77</v>
      </c>
      <c r="AA36" s="25">
        <v>46371.44</v>
      </c>
      <c r="AB36" s="25">
        <v>48128.21</v>
      </c>
      <c r="AC36" s="25">
        <v>48128.21</v>
      </c>
      <c r="AD36" s="25">
        <v>48128.21</v>
      </c>
      <c r="AE36" s="25">
        <v>45836.77</v>
      </c>
      <c r="AF36" s="25">
        <v>45836.77</v>
      </c>
      <c r="AG36" s="25">
        <v>45836.77</v>
      </c>
      <c r="AH36" s="25">
        <v>45836.77</v>
      </c>
      <c r="AI36" s="25">
        <v>45836.77</v>
      </c>
      <c r="AJ36" s="25">
        <v>45836.77</v>
      </c>
      <c r="AK36" s="25">
        <v>45836.77</v>
      </c>
      <c r="AL36" s="25">
        <v>45836.77</v>
      </c>
      <c r="AM36" s="25">
        <v>46371.44</v>
      </c>
      <c r="AN36" s="25">
        <v>48128.21</v>
      </c>
      <c r="AO36" s="25">
        <v>48128.21</v>
      </c>
      <c r="AP36" s="25">
        <v>48128.21</v>
      </c>
    </row>
    <row r="37" spans="1:42" ht="16.5" hidden="1" customHeight="1" x14ac:dyDescent="0.15">
      <c r="A37" s="9">
        <v>35</v>
      </c>
      <c r="B37" s="9" t="s">
        <v>42</v>
      </c>
      <c r="C37" s="15" t="s">
        <v>151</v>
      </c>
      <c r="D37" s="15" t="s">
        <v>152</v>
      </c>
      <c r="E37" s="9" t="s">
        <v>153</v>
      </c>
      <c r="F37" s="9" t="s">
        <v>37</v>
      </c>
      <c r="G37" s="9" t="s">
        <v>87</v>
      </c>
      <c r="H37" s="9" t="s">
        <v>39</v>
      </c>
      <c r="I37" s="9" t="s">
        <v>40</v>
      </c>
      <c r="J37" s="9" t="s">
        <v>41</v>
      </c>
      <c r="K37" s="9">
        <v>83.31</v>
      </c>
      <c r="L37" s="20">
        <v>42637</v>
      </c>
      <c r="M37" s="20">
        <v>43639</v>
      </c>
      <c r="N37" s="20">
        <v>43639</v>
      </c>
      <c r="O37" s="21"/>
      <c r="P37" s="20">
        <v>43367</v>
      </c>
      <c r="Q37" s="20">
        <v>43639</v>
      </c>
      <c r="R37" s="24">
        <v>269.05005399999999</v>
      </c>
      <c r="S37" s="25">
        <v>22414.560000000001</v>
      </c>
      <c r="T37" s="25">
        <v>22414.560000000001</v>
      </c>
      <c r="U37" s="25">
        <v>22414.560000000001</v>
      </c>
      <c r="V37" s="25">
        <v>22414.560000000001</v>
      </c>
      <c r="W37" s="25">
        <v>22414.560000000001</v>
      </c>
      <c r="X37" s="25">
        <v>17184.5</v>
      </c>
      <c r="Y37" s="25"/>
      <c r="Z37" s="25"/>
      <c r="AA37" s="25"/>
      <c r="AB37" s="25"/>
      <c r="AC37" s="25"/>
      <c r="AD37" s="25"/>
      <c r="AE37" s="25">
        <v>22414.560000000001</v>
      </c>
      <c r="AF37" s="25">
        <v>22414.560000000001</v>
      </c>
      <c r="AG37" s="25">
        <v>22414.560000000001</v>
      </c>
      <c r="AH37" s="25">
        <v>22414.560000000001</v>
      </c>
      <c r="AI37" s="25">
        <v>22414.560000000001</v>
      </c>
      <c r="AJ37" s="25">
        <v>17184.5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</row>
    <row r="38" spans="1:42" ht="16.5" hidden="1" customHeight="1" x14ac:dyDescent="0.15">
      <c r="A38" s="9">
        <v>36</v>
      </c>
      <c r="B38" s="9" t="s">
        <v>42</v>
      </c>
      <c r="C38" s="15" t="s">
        <v>154</v>
      </c>
      <c r="D38" s="15" t="s">
        <v>155</v>
      </c>
      <c r="E38" s="9" t="s">
        <v>156</v>
      </c>
      <c r="F38" s="9" t="s">
        <v>37</v>
      </c>
      <c r="G38" s="9" t="s">
        <v>87</v>
      </c>
      <c r="H38" s="9" t="s">
        <v>46</v>
      </c>
      <c r="I38" s="9" t="s">
        <v>40</v>
      </c>
      <c r="J38" s="9" t="s">
        <v>41</v>
      </c>
      <c r="K38" s="9">
        <v>40.71</v>
      </c>
      <c r="L38" s="20">
        <v>42637</v>
      </c>
      <c r="M38" s="20">
        <v>43639</v>
      </c>
      <c r="N38" s="20">
        <v>43639</v>
      </c>
      <c r="O38" s="21"/>
      <c r="P38" s="20">
        <v>43367</v>
      </c>
      <c r="Q38" s="20">
        <v>43639</v>
      </c>
      <c r="R38" s="24">
        <v>354.91992099999999</v>
      </c>
      <c r="S38" s="25">
        <v>14448.79</v>
      </c>
      <c r="T38" s="25">
        <v>14448.79</v>
      </c>
      <c r="U38" s="25">
        <v>14448.79</v>
      </c>
      <c r="V38" s="25">
        <v>14448.79</v>
      </c>
      <c r="W38" s="25">
        <v>14448.79</v>
      </c>
      <c r="X38" s="25">
        <v>11077.41</v>
      </c>
      <c r="Y38" s="25"/>
      <c r="Z38" s="25"/>
      <c r="AA38" s="25"/>
      <c r="AB38" s="25"/>
      <c r="AC38" s="25"/>
      <c r="AD38" s="25"/>
      <c r="AE38" s="25">
        <v>14448.79</v>
      </c>
      <c r="AF38" s="25">
        <v>14448.79</v>
      </c>
      <c r="AG38" s="25">
        <v>14448.79</v>
      </c>
      <c r="AH38" s="25">
        <v>14448.79</v>
      </c>
      <c r="AI38" s="25">
        <v>14448.79</v>
      </c>
      <c r="AJ38" s="25">
        <v>11077.41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</row>
    <row r="39" spans="1:42" ht="16.5" hidden="1" customHeight="1" x14ac:dyDescent="0.15">
      <c r="A39" s="9">
        <v>37</v>
      </c>
      <c r="B39" s="9" t="s">
        <v>34</v>
      </c>
      <c r="C39" s="15" t="s">
        <v>157</v>
      </c>
      <c r="D39" s="15" t="s">
        <v>158</v>
      </c>
      <c r="E39" s="9" t="s">
        <v>159</v>
      </c>
      <c r="F39" s="9" t="s">
        <v>37</v>
      </c>
      <c r="G39" s="9" t="s">
        <v>87</v>
      </c>
      <c r="H39" s="9" t="s">
        <v>46</v>
      </c>
      <c r="I39" s="9" t="s">
        <v>102</v>
      </c>
      <c r="J39" s="9" t="s">
        <v>64</v>
      </c>
      <c r="K39" s="9">
        <v>250.93</v>
      </c>
      <c r="L39" s="20">
        <v>42637</v>
      </c>
      <c r="M39" s="20">
        <v>44309</v>
      </c>
      <c r="N39" s="20">
        <v>44309</v>
      </c>
      <c r="O39" s="21"/>
      <c r="P39" s="20">
        <v>43367</v>
      </c>
      <c r="Q39" s="20">
        <v>43731</v>
      </c>
      <c r="R39" s="24">
        <v>198.450005</v>
      </c>
      <c r="S39" s="25">
        <v>49797.06</v>
      </c>
      <c r="T39" s="25">
        <v>49797.06</v>
      </c>
      <c r="U39" s="25">
        <v>49797.06</v>
      </c>
      <c r="V39" s="25">
        <v>49797.06</v>
      </c>
      <c r="W39" s="25">
        <v>49797.06</v>
      </c>
      <c r="X39" s="25">
        <v>49797.06</v>
      </c>
      <c r="Y39" s="25">
        <v>49797.06</v>
      </c>
      <c r="Z39" s="25">
        <v>49797.06</v>
      </c>
      <c r="AA39" s="25">
        <v>50377.88</v>
      </c>
      <c r="AB39" s="25">
        <v>52286.28</v>
      </c>
      <c r="AC39" s="25">
        <v>52286.28</v>
      </c>
      <c r="AD39" s="25">
        <v>52286.28</v>
      </c>
      <c r="AE39" s="25">
        <v>49797.06</v>
      </c>
      <c r="AF39" s="25">
        <v>49797.06</v>
      </c>
      <c r="AG39" s="25">
        <v>49797.06</v>
      </c>
      <c r="AH39" s="25">
        <v>49797.06</v>
      </c>
      <c r="AI39" s="25">
        <v>49797.06</v>
      </c>
      <c r="AJ39" s="25">
        <v>49797.06</v>
      </c>
      <c r="AK39" s="25">
        <v>49797.06</v>
      </c>
      <c r="AL39" s="25">
        <v>49797.06</v>
      </c>
      <c r="AM39" s="25">
        <v>50377.88</v>
      </c>
      <c r="AN39" s="25">
        <v>52286.28</v>
      </c>
      <c r="AO39" s="25">
        <v>52286.28</v>
      </c>
      <c r="AP39" s="25">
        <v>52286.28</v>
      </c>
    </row>
    <row r="40" spans="1:42" ht="16.5" hidden="1" customHeight="1" x14ac:dyDescent="0.15">
      <c r="A40" s="9">
        <v>38</v>
      </c>
      <c r="B40" s="9" t="s">
        <v>34</v>
      </c>
      <c r="C40" s="15" t="s">
        <v>109</v>
      </c>
      <c r="D40" s="17" t="s">
        <v>160</v>
      </c>
      <c r="E40" s="9">
        <v>2033</v>
      </c>
      <c r="F40" s="9" t="s">
        <v>37</v>
      </c>
      <c r="G40" s="9" t="s">
        <v>87</v>
      </c>
      <c r="H40" s="9" t="s">
        <v>39</v>
      </c>
      <c r="I40" s="9" t="s">
        <v>40</v>
      </c>
      <c r="J40" s="9" t="s">
        <v>41</v>
      </c>
      <c r="K40" s="9">
        <v>82.83</v>
      </c>
      <c r="L40" s="20">
        <v>43556</v>
      </c>
      <c r="M40" s="20">
        <v>44651</v>
      </c>
      <c r="N40" s="20">
        <v>44651</v>
      </c>
      <c r="O40" s="20"/>
      <c r="P40" s="20">
        <v>43556</v>
      </c>
      <c r="Q40" s="20">
        <v>43921</v>
      </c>
      <c r="R40" s="24">
        <v>303</v>
      </c>
      <c r="S40" s="25"/>
      <c r="T40" s="25"/>
      <c r="U40" s="25"/>
      <c r="V40" s="25">
        <v>25097.49</v>
      </c>
      <c r="W40" s="25">
        <v>25097.49</v>
      </c>
      <c r="X40" s="25">
        <v>25097.49</v>
      </c>
      <c r="Y40" s="25">
        <v>25097.49</v>
      </c>
      <c r="Z40" s="25">
        <v>25097.49</v>
      </c>
      <c r="AA40" s="25">
        <v>25097.49</v>
      </c>
      <c r="AB40" s="25">
        <v>25097.49</v>
      </c>
      <c r="AC40" s="25">
        <v>25097.49</v>
      </c>
      <c r="AD40" s="25">
        <v>25097.49</v>
      </c>
      <c r="AE40" s="25">
        <v>0</v>
      </c>
      <c r="AF40" s="25">
        <v>0</v>
      </c>
      <c r="AG40" s="25">
        <v>0</v>
      </c>
      <c r="AH40" s="25">
        <v>25097.49</v>
      </c>
      <c r="AI40" s="25">
        <v>25097.49</v>
      </c>
      <c r="AJ40" s="25">
        <v>25097.49</v>
      </c>
      <c r="AK40" s="25">
        <v>25097.49</v>
      </c>
      <c r="AL40" s="25">
        <v>25097.49</v>
      </c>
      <c r="AM40" s="25">
        <v>25097.49</v>
      </c>
      <c r="AN40" s="25">
        <v>25097.49</v>
      </c>
      <c r="AO40" s="25">
        <v>25097.49</v>
      </c>
      <c r="AP40" s="25">
        <v>25097.49</v>
      </c>
    </row>
    <row r="41" spans="1:42" ht="16.5" hidden="1" customHeight="1" x14ac:dyDescent="0.15">
      <c r="A41" s="9">
        <v>39</v>
      </c>
      <c r="B41" s="16" t="s">
        <v>42</v>
      </c>
      <c r="C41" s="15" t="s">
        <v>161</v>
      </c>
      <c r="D41" s="15" t="s">
        <v>162</v>
      </c>
      <c r="E41" s="9" t="s">
        <v>163</v>
      </c>
      <c r="F41" s="9" t="s">
        <v>37</v>
      </c>
      <c r="G41" s="9" t="s">
        <v>87</v>
      </c>
      <c r="H41" s="9" t="s">
        <v>39</v>
      </c>
      <c r="I41" s="9" t="s">
        <v>40</v>
      </c>
      <c r="J41" s="9" t="s">
        <v>47</v>
      </c>
      <c r="K41" s="9">
        <v>57.67</v>
      </c>
      <c r="L41" s="20">
        <v>43040</v>
      </c>
      <c r="M41" s="20">
        <v>44043</v>
      </c>
      <c r="N41" s="20">
        <v>43585</v>
      </c>
      <c r="O41" s="21"/>
      <c r="P41" s="20">
        <v>43405</v>
      </c>
      <c r="Q41" s="20">
        <v>43769</v>
      </c>
      <c r="R41" s="24">
        <v>288.899947</v>
      </c>
      <c r="S41" s="25">
        <v>16660.86</v>
      </c>
      <c r="T41" s="25">
        <v>16660.86</v>
      </c>
      <c r="U41" s="25">
        <v>16660.86</v>
      </c>
      <c r="V41" s="25">
        <v>16660.86</v>
      </c>
      <c r="W41" s="25"/>
      <c r="X41" s="25"/>
      <c r="Y41" s="25"/>
      <c r="Z41" s="25"/>
      <c r="AA41" s="25"/>
      <c r="AB41" s="25"/>
      <c r="AC41" s="25"/>
      <c r="AD41" s="25"/>
      <c r="AE41" s="25">
        <v>16660.86</v>
      </c>
      <c r="AF41" s="25">
        <v>16660.86</v>
      </c>
      <c r="AG41" s="25">
        <v>16660.86</v>
      </c>
      <c r="AH41" s="25">
        <v>16660.86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</row>
    <row r="42" spans="1:42" ht="16.5" hidden="1" customHeight="1" x14ac:dyDescent="0.15">
      <c r="A42" s="9">
        <v>40</v>
      </c>
      <c r="B42" s="9" t="s">
        <v>34</v>
      </c>
      <c r="C42" s="15" t="s">
        <v>164</v>
      </c>
      <c r="D42" s="15" t="s">
        <v>165</v>
      </c>
      <c r="E42" s="9" t="s">
        <v>166</v>
      </c>
      <c r="F42" s="9" t="s">
        <v>37</v>
      </c>
      <c r="G42" s="9" t="s">
        <v>87</v>
      </c>
      <c r="H42" s="9" t="s">
        <v>39</v>
      </c>
      <c r="I42" s="9" t="s">
        <v>40</v>
      </c>
      <c r="J42" s="9" t="s">
        <v>47</v>
      </c>
      <c r="K42" s="9">
        <v>105</v>
      </c>
      <c r="L42" s="20">
        <v>43160</v>
      </c>
      <c r="M42" s="20">
        <v>44165</v>
      </c>
      <c r="N42" s="20">
        <v>44165</v>
      </c>
      <c r="O42" s="21">
        <f>R42*K42*10</f>
        <v>168525</v>
      </c>
      <c r="P42" s="20">
        <v>43525</v>
      </c>
      <c r="Q42" s="20">
        <v>43889</v>
      </c>
      <c r="R42" s="24">
        <v>160.5</v>
      </c>
      <c r="S42" s="25"/>
      <c r="T42" s="25"/>
      <c r="U42" s="25">
        <v>16852.5</v>
      </c>
      <c r="V42" s="25">
        <v>16852.5</v>
      </c>
      <c r="W42" s="25">
        <v>16852.5</v>
      </c>
      <c r="X42" s="25">
        <v>16852.5</v>
      </c>
      <c r="Y42" s="25">
        <v>16852.5</v>
      </c>
      <c r="Z42" s="25">
        <v>16852.5</v>
      </c>
      <c r="AA42" s="25">
        <v>16852.5</v>
      </c>
      <c r="AB42" s="25">
        <v>16852.5</v>
      </c>
      <c r="AC42" s="25">
        <v>16852.5</v>
      </c>
      <c r="AD42" s="25">
        <v>16852.5</v>
      </c>
      <c r="AE42" s="25">
        <v>0</v>
      </c>
      <c r="AF42" s="25">
        <v>0</v>
      </c>
      <c r="AG42" s="25">
        <v>16852.5</v>
      </c>
      <c r="AH42" s="25">
        <v>16852.5</v>
      </c>
      <c r="AI42" s="25">
        <v>16852.5</v>
      </c>
      <c r="AJ42" s="25">
        <v>16852.5</v>
      </c>
      <c r="AK42" s="25">
        <v>16852.5</v>
      </c>
      <c r="AL42" s="25">
        <v>16852.5</v>
      </c>
      <c r="AM42" s="25">
        <v>16852.5</v>
      </c>
      <c r="AN42" s="25">
        <v>16852.5</v>
      </c>
      <c r="AO42" s="25">
        <v>16852.5</v>
      </c>
      <c r="AP42" s="25">
        <v>16852.5</v>
      </c>
    </row>
    <row r="43" spans="1:42" ht="16.5" hidden="1" customHeight="1" x14ac:dyDescent="0.15">
      <c r="A43" s="9">
        <v>41</v>
      </c>
      <c r="B43" s="9" t="s">
        <v>42</v>
      </c>
      <c r="C43" s="15" t="s">
        <v>167</v>
      </c>
      <c r="D43" s="15" t="s">
        <v>168</v>
      </c>
      <c r="E43" s="9">
        <v>2075</v>
      </c>
      <c r="F43" s="16" t="s">
        <v>57</v>
      </c>
      <c r="G43" s="9" t="s">
        <v>87</v>
      </c>
      <c r="H43" s="9" t="s">
        <v>39</v>
      </c>
      <c r="I43" s="9" t="s">
        <v>40</v>
      </c>
      <c r="J43" s="9" t="s">
        <v>41</v>
      </c>
      <c r="K43" s="9">
        <v>109.02</v>
      </c>
      <c r="L43" s="20">
        <v>42637</v>
      </c>
      <c r="M43" s="20">
        <v>43639</v>
      </c>
      <c r="N43" s="20">
        <v>43639</v>
      </c>
      <c r="O43" s="21"/>
      <c r="P43" s="20">
        <v>43367</v>
      </c>
      <c r="Q43" s="20">
        <v>43639</v>
      </c>
      <c r="R43" s="24">
        <v>274.78003999999999</v>
      </c>
      <c r="S43" s="25">
        <v>29956.52</v>
      </c>
      <c r="T43" s="25">
        <v>29956.52</v>
      </c>
      <c r="U43" s="25">
        <v>29956.52</v>
      </c>
      <c r="V43" s="25">
        <v>29956.52</v>
      </c>
      <c r="W43" s="25">
        <v>29956.52</v>
      </c>
      <c r="X43" s="25">
        <v>22966.67</v>
      </c>
      <c r="Y43" s="25"/>
      <c r="Z43" s="25"/>
      <c r="AA43" s="25"/>
      <c r="AB43" s="25"/>
      <c r="AC43" s="25"/>
      <c r="AD43" s="25"/>
      <c r="AE43" s="25">
        <v>29956.52</v>
      </c>
      <c r="AF43" s="25">
        <v>29956.52</v>
      </c>
      <c r="AG43" s="25">
        <v>29956.52</v>
      </c>
      <c r="AH43" s="25">
        <v>29956.52</v>
      </c>
      <c r="AI43" s="25">
        <v>29956.52</v>
      </c>
      <c r="AJ43" s="25">
        <v>22966.67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</row>
    <row r="44" spans="1:42" ht="16.5" hidden="1" customHeight="1" x14ac:dyDescent="0.15">
      <c r="A44" s="9">
        <v>42</v>
      </c>
      <c r="B44" s="9" t="s">
        <v>42</v>
      </c>
      <c r="C44" s="15" t="s">
        <v>169</v>
      </c>
      <c r="D44" s="17" t="s">
        <v>170</v>
      </c>
      <c r="E44" s="9" t="s">
        <v>171</v>
      </c>
      <c r="F44" s="9" t="s">
        <v>37</v>
      </c>
      <c r="G44" s="9" t="s">
        <v>87</v>
      </c>
      <c r="H44" s="9" t="s">
        <v>39</v>
      </c>
      <c r="I44" s="9" t="s">
        <v>40</v>
      </c>
      <c r="J44" s="9" t="s">
        <v>53</v>
      </c>
      <c r="K44" s="9">
        <v>274.81</v>
      </c>
      <c r="L44" s="20">
        <v>42637</v>
      </c>
      <c r="M44" s="20">
        <v>43639</v>
      </c>
      <c r="N44" s="20">
        <v>43639</v>
      </c>
      <c r="O44" s="21"/>
      <c r="P44" s="20">
        <v>43367</v>
      </c>
      <c r="Q44" s="20">
        <v>43639</v>
      </c>
      <c r="R44" s="24">
        <v>223.259997</v>
      </c>
      <c r="S44" s="25">
        <v>61354.080000000002</v>
      </c>
      <c r="T44" s="25">
        <v>61354.080000000002</v>
      </c>
      <c r="U44" s="25">
        <v>61354.080000000002</v>
      </c>
      <c r="V44" s="25">
        <v>61354.080000000002</v>
      </c>
      <c r="W44" s="25">
        <v>61354.080000000002</v>
      </c>
      <c r="X44" s="25">
        <v>47038.13</v>
      </c>
      <c r="Y44" s="25"/>
      <c r="Z44" s="25"/>
      <c r="AA44" s="25"/>
      <c r="AB44" s="25"/>
      <c r="AC44" s="25"/>
      <c r="AD44" s="25"/>
      <c r="AE44" s="25">
        <v>61354.080000000002</v>
      </c>
      <c r="AF44" s="25">
        <v>61354.080000000002</v>
      </c>
      <c r="AG44" s="25">
        <v>61354.080000000002</v>
      </c>
      <c r="AH44" s="25">
        <v>61354.080000000002</v>
      </c>
      <c r="AI44" s="25">
        <v>61354.080000000002</v>
      </c>
      <c r="AJ44" s="25">
        <v>47038.13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</row>
    <row r="45" spans="1:42" ht="16.5" hidden="1" customHeight="1" x14ac:dyDescent="0.15">
      <c r="A45" s="9">
        <v>43</v>
      </c>
      <c r="B45" s="9" t="s">
        <v>34</v>
      </c>
      <c r="C45" s="15" t="s">
        <v>172</v>
      </c>
      <c r="D45" s="15" t="s">
        <v>173</v>
      </c>
      <c r="E45" s="9" t="s">
        <v>174</v>
      </c>
      <c r="F45" s="9" t="s">
        <v>175</v>
      </c>
      <c r="G45" s="9" t="s">
        <v>87</v>
      </c>
      <c r="H45" s="9" t="s">
        <v>46</v>
      </c>
      <c r="I45" s="22" t="s">
        <v>102</v>
      </c>
      <c r="J45" s="9" t="s">
        <v>64</v>
      </c>
      <c r="K45" s="9">
        <v>1342.53</v>
      </c>
      <c r="L45" s="20">
        <v>42637</v>
      </c>
      <c r="M45" s="20">
        <v>45558</v>
      </c>
      <c r="N45" s="20">
        <v>45558</v>
      </c>
      <c r="O45" s="21"/>
      <c r="P45" s="20">
        <v>43367</v>
      </c>
      <c r="Q45" s="20">
        <v>43731</v>
      </c>
      <c r="R45" s="24">
        <v>89.249998000000005</v>
      </c>
      <c r="S45" s="25">
        <v>119820.8</v>
      </c>
      <c r="T45" s="25">
        <v>119820.8</v>
      </c>
      <c r="U45" s="25">
        <v>119820.8</v>
      </c>
      <c r="V45" s="25">
        <v>119820.8</v>
      </c>
      <c r="W45" s="25">
        <v>119820.8</v>
      </c>
      <c r="X45" s="25">
        <v>119820.8</v>
      </c>
      <c r="Y45" s="25">
        <v>119820.8</v>
      </c>
      <c r="Z45" s="25">
        <v>119820.8</v>
      </c>
      <c r="AA45" s="25">
        <v>121217.93</v>
      </c>
      <c r="AB45" s="25">
        <v>125808.49</v>
      </c>
      <c r="AC45" s="25">
        <v>125808.49</v>
      </c>
      <c r="AD45" s="25">
        <v>125808.49</v>
      </c>
      <c r="AE45" s="25">
        <v>119820.8</v>
      </c>
      <c r="AF45" s="25">
        <v>119820.8</v>
      </c>
      <c r="AG45" s="25">
        <v>119820.8</v>
      </c>
      <c r="AH45" s="25">
        <v>99850.666249999995</v>
      </c>
      <c r="AI45" s="25">
        <v>99850.666249999995</v>
      </c>
      <c r="AJ45" s="25">
        <v>119820.8</v>
      </c>
      <c r="AK45" s="25">
        <v>119820.8</v>
      </c>
      <c r="AL45" s="25">
        <v>119820.8</v>
      </c>
      <c r="AM45" s="25">
        <v>121217.93</v>
      </c>
      <c r="AN45" s="25">
        <v>125808.49</v>
      </c>
      <c r="AO45" s="25">
        <v>125808.49</v>
      </c>
      <c r="AP45" s="25">
        <v>125808.49</v>
      </c>
    </row>
    <row r="46" spans="1:42" ht="16.5" hidden="1" customHeight="1" x14ac:dyDescent="0.15">
      <c r="A46" s="9">
        <v>44</v>
      </c>
      <c r="B46" s="9" t="s">
        <v>42</v>
      </c>
      <c r="C46" s="15" t="s">
        <v>176</v>
      </c>
      <c r="D46" s="15" t="s">
        <v>177</v>
      </c>
      <c r="E46" s="9" t="s">
        <v>178</v>
      </c>
      <c r="F46" s="9" t="s">
        <v>37</v>
      </c>
      <c r="G46" s="9" t="s">
        <v>87</v>
      </c>
      <c r="H46" s="9" t="s">
        <v>179</v>
      </c>
      <c r="I46" s="9" t="s">
        <v>40</v>
      </c>
      <c r="J46" s="9" t="s">
        <v>41</v>
      </c>
      <c r="K46" s="9">
        <v>96.37</v>
      </c>
      <c r="L46" s="20">
        <v>42637</v>
      </c>
      <c r="M46" s="20">
        <v>43639</v>
      </c>
      <c r="N46" s="20">
        <v>43639</v>
      </c>
      <c r="O46" s="21"/>
      <c r="P46" s="20">
        <v>43367</v>
      </c>
      <c r="Q46" s="20">
        <v>43639</v>
      </c>
      <c r="R46" s="24">
        <v>257.60257300000001</v>
      </c>
      <c r="S46" s="25">
        <v>24825.16</v>
      </c>
      <c r="T46" s="25">
        <v>24825.16</v>
      </c>
      <c r="U46" s="25">
        <v>24825.16</v>
      </c>
      <c r="V46" s="25">
        <v>24825.16</v>
      </c>
      <c r="W46" s="25">
        <v>24825.16</v>
      </c>
      <c r="X46" s="25">
        <v>19032.62</v>
      </c>
      <c r="Y46" s="25"/>
      <c r="Z46" s="25"/>
      <c r="AA46" s="25"/>
      <c r="AB46" s="25"/>
      <c r="AC46" s="25"/>
      <c r="AD46" s="25"/>
      <c r="AE46" s="25">
        <v>24825.16</v>
      </c>
      <c r="AF46" s="25">
        <v>24825.16</v>
      </c>
      <c r="AG46" s="25">
        <v>24825.16</v>
      </c>
      <c r="AH46" s="25">
        <v>24825.16</v>
      </c>
      <c r="AI46" s="25">
        <v>24825.16</v>
      </c>
      <c r="AJ46" s="25">
        <v>19032.62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</row>
    <row r="47" spans="1:42" ht="16.5" hidden="1" customHeight="1" x14ac:dyDescent="0.15">
      <c r="A47" s="9">
        <v>45</v>
      </c>
      <c r="B47" s="9" t="s">
        <v>42</v>
      </c>
      <c r="C47" s="15" t="s">
        <v>84</v>
      </c>
      <c r="D47" s="15" t="s">
        <v>180</v>
      </c>
      <c r="E47" s="9" t="s">
        <v>181</v>
      </c>
      <c r="F47" s="9" t="s">
        <v>37</v>
      </c>
      <c r="G47" s="9" t="s">
        <v>87</v>
      </c>
      <c r="H47" s="9" t="s">
        <v>39</v>
      </c>
      <c r="I47" s="9" t="s">
        <v>40</v>
      </c>
      <c r="J47" s="9" t="s">
        <v>41</v>
      </c>
      <c r="K47" s="9">
        <v>167.49</v>
      </c>
      <c r="L47" s="20">
        <v>42826</v>
      </c>
      <c r="M47" s="20">
        <v>43639</v>
      </c>
      <c r="N47" s="20">
        <v>43639</v>
      </c>
      <c r="O47" s="21"/>
      <c r="P47" s="20">
        <v>43556</v>
      </c>
      <c r="Q47" s="20">
        <v>43639</v>
      </c>
      <c r="R47" s="24">
        <v>263.33</v>
      </c>
      <c r="S47" s="25">
        <v>44105.14</v>
      </c>
      <c r="T47" s="25">
        <v>44105.14</v>
      </c>
      <c r="U47" s="25">
        <v>44105.14</v>
      </c>
      <c r="V47" s="25">
        <v>44105.14</v>
      </c>
      <c r="W47" s="25">
        <v>44105.14</v>
      </c>
      <c r="X47" s="25">
        <v>33813.94</v>
      </c>
      <c r="Y47" s="25"/>
      <c r="Z47" s="25"/>
      <c r="AA47" s="25"/>
      <c r="AB47" s="25"/>
      <c r="AC47" s="25"/>
      <c r="AD47" s="25"/>
      <c r="AE47" s="25">
        <v>44105.14</v>
      </c>
      <c r="AF47" s="25">
        <v>44105.14</v>
      </c>
      <c r="AG47" s="25">
        <v>44105.14</v>
      </c>
      <c r="AH47" s="25">
        <v>44105.14</v>
      </c>
      <c r="AI47" s="25">
        <v>44105.14</v>
      </c>
      <c r="AJ47" s="25">
        <v>33813.94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</row>
    <row r="48" spans="1:42" ht="16.5" hidden="1" customHeight="1" x14ac:dyDescent="0.15">
      <c r="A48" s="9">
        <v>46</v>
      </c>
      <c r="B48" s="9" t="s">
        <v>34</v>
      </c>
      <c r="C48" s="15" t="s">
        <v>72</v>
      </c>
      <c r="D48" s="15" t="s">
        <v>182</v>
      </c>
      <c r="E48" s="9" t="s">
        <v>183</v>
      </c>
      <c r="F48" s="9" t="s">
        <v>37</v>
      </c>
      <c r="G48" s="9" t="s">
        <v>87</v>
      </c>
      <c r="H48" s="9" t="s">
        <v>58</v>
      </c>
      <c r="I48" s="9" t="s">
        <v>40</v>
      </c>
      <c r="J48" s="9" t="s">
        <v>53</v>
      </c>
      <c r="K48" s="9">
        <v>192.64</v>
      </c>
      <c r="L48" s="20">
        <v>42637</v>
      </c>
      <c r="M48" s="20">
        <v>44462</v>
      </c>
      <c r="N48" s="20">
        <v>44462</v>
      </c>
      <c r="O48" s="21"/>
      <c r="P48" s="20">
        <v>43367</v>
      </c>
      <c r="Q48" s="20">
        <v>43731</v>
      </c>
      <c r="R48" s="26">
        <v>206.079993</v>
      </c>
      <c r="S48" s="25">
        <v>39699.25</v>
      </c>
      <c r="T48" s="25">
        <v>39699.25</v>
      </c>
      <c r="U48" s="25">
        <v>39699.25</v>
      </c>
      <c r="V48" s="25">
        <v>39699.25</v>
      </c>
      <c r="W48" s="25">
        <v>39699.25</v>
      </c>
      <c r="X48" s="25">
        <v>39699.25</v>
      </c>
      <c r="Y48" s="25">
        <v>39699.25</v>
      </c>
      <c r="Z48" s="25">
        <v>39699.25</v>
      </c>
      <c r="AA48" s="25">
        <v>40810.85</v>
      </c>
      <c r="AB48" s="25">
        <v>44463.24</v>
      </c>
      <c r="AC48" s="25">
        <v>44463.24</v>
      </c>
      <c r="AD48" s="25">
        <v>44463.24</v>
      </c>
      <c r="AE48" s="25">
        <v>39699.25</v>
      </c>
      <c r="AF48" s="25">
        <v>39699.25</v>
      </c>
      <c r="AG48" s="25">
        <v>39699.25</v>
      </c>
      <c r="AH48" s="25">
        <v>39699.25</v>
      </c>
      <c r="AI48" s="25">
        <v>39699.25</v>
      </c>
      <c r="AJ48" s="25">
        <v>39699.25</v>
      </c>
      <c r="AK48" s="25">
        <v>39699.25</v>
      </c>
      <c r="AL48" s="25">
        <v>39699.25</v>
      </c>
      <c r="AM48" s="25">
        <v>40810.85</v>
      </c>
      <c r="AN48" s="25">
        <v>44463.24</v>
      </c>
      <c r="AO48" s="25">
        <v>44463.24</v>
      </c>
      <c r="AP48" s="25">
        <v>44463.24</v>
      </c>
    </row>
    <row r="49" spans="1:42" ht="16.5" hidden="1" customHeight="1" x14ac:dyDescent="0.15">
      <c r="A49" s="9">
        <v>47</v>
      </c>
      <c r="B49" s="9" t="s">
        <v>42</v>
      </c>
      <c r="C49" s="15" t="s">
        <v>184</v>
      </c>
      <c r="D49" s="15" t="s">
        <v>185</v>
      </c>
      <c r="E49" s="9" t="s">
        <v>186</v>
      </c>
      <c r="F49" s="9" t="s">
        <v>37</v>
      </c>
      <c r="G49" s="9" t="s">
        <v>87</v>
      </c>
      <c r="H49" s="9" t="s">
        <v>39</v>
      </c>
      <c r="I49" s="9" t="s">
        <v>40</v>
      </c>
      <c r="J49" s="9" t="s">
        <v>53</v>
      </c>
      <c r="K49" s="9">
        <v>138.22</v>
      </c>
      <c r="L49" s="20">
        <v>42637</v>
      </c>
      <c r="M49" s="20">
        <v>43639</v>
      </c>
      <c r="N49" s="20">
        <v>43639</v>
      </c>
      <c r="O49" s="21"/>
      <c r="P49" s="20">
        <v>43367</v>
      </c>
      <c r="Q49" s="20">
        <v>43639</v>
      </c>
      <c r="R49" s="24">
        <v>297.67001800000003</v>
      </c>
      <c r="S49" s="25">
        <v>41143.949999999997</v>
      </c>
      <c r="T49" s="25">
        <v>41143.949999999997</v>
      </c>
      <c r="U49" s="25">
        <v>41143.949999999997</v>
      </c>
      <c r="V49" s="25">
        <v>41143.949999999997</v>
      </c>
      <c r="W49" s="25">
        <v>41143.949999999997</v>
      </c>
      <c r="X49" s="25">
        <v>31543.69</v>
      </c>
      <c r="Y49" s="25"/>
      <c r="Z49" s="25"/>
      <c r="AA49" s="25"/>
      <c r="AB49" s="25"/>
      <c r="AC49" s="25"/>
      <c r="AD49" s="25"/>
      <c r="AE49" s="25">
        <v>41143.949999999997</v>
      </c>
      <c r="AF49" s="25">
        <v>41143.949999999997</v>
      </c>
      <c r="AG49" s="25">
        <v>41143.949999999997</v>
      </c>
      <c r="AH49" s="25">
        <v>41143.949999999997</v>
      </c>
      <c r="AI49" s="25">
        <v>41143.949999999997</v>
      </c>
      <c r="AJ49" s="25">
        <v>31543.69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</row>
    <row r="50" spans="1:42" ht="16.5" hidden="1" customHeight="1" x14ac:dyDescent="0.15">
      <c r="A50" s="9">
        <v>48</v>
      </c>
      <c r="B50" s="9" t="s">
        <v>42</v>
      </c>
      <c r="C50" s="15" t="s">
        <v>157</v>
      </c>
      <c r="D50" s="15" t="s">
        <v>187</v>
      </c>
      <c r="E50" s="9" t="s">
        <v>188</v>
      </c>
      <c r="F50" s="9" t="s">
        <v>37</v>
      </c>
      <c r="G50" s="9" t="s">
        <v>87</v>
      </c>
      <c r="H50" s="9" t="s">
        <v>46</v>
      </c>
      <c r="I50" s="9" t="s">
        <v>102</v>
      </c>
      <c r="J50" s="9" t="s">
        <v>64</v>
      </c>
      <c r="K50" s="9">
        <v>194.16</v>
      </c>
      <c r="L50" s="20">
        <v>42637</v>
      </c>
      <c r="M50" s="20">
        <v>43639</v>
      </c>
      <c r="N50" s="20">
        <v>43639</v>
      </c>
      <c r="O50" s="21"/>
      <c r="P50" s="20">
        <v>43367</v>
      </c>
      <c r="Q50" s="20">
        <v>43639</v>
      </c>
      <c r="R50" s="24">
        <v>209.47502</v>
      </c>
      <c r="S50" s="25">
        <v>40671.67</v>
      </c>
      <c r="T50" s="25">
        <v>40671.67</v>
      </c>
      <c r="U50" s="25">
        <v>40671.67</v>
      </c>
      <c r="V50" s="25">
        <v>40671.67</v>
      </c>
      <c r="W50" s="25">
        <v>40671.67</v>
      </c>
      <c r="X50" s="25">
        <v>31181.61</v>
      </c>
      <c r="Y50" s="25"/>
      <c r="Z50" s="25"/>
      <c r="AA50" s="25"/>
      <c r="AB50" s="25"/>
      <c r="AC50" s="25"/>
      <c r="AD50" s="25"/>
      <c r="AE50" s="25">
        <v>40671.67</v>
      </c>
      <c r="AF50" s="25">
        <v>40671.67</v>
      </c>
      <c r="AG50" s="25">
        <v>40671.67</v>
      </c>
      <c r="AH50" s="25">
        <v>40671.67</v>
      </c>
      <c r="AI50" s="25">
        <v>40671.67</v>
      </c>
      <c r="AJ50" s="25">
        <v>31181.61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</row>
    <row r="51" spans="1:42" ht="16.5" hidden="1" customHeight="1" x14ac:dyDescent="0.15">
      <c r="A51" s="9">
        <v>49</v>
      </c>
      <c r="B51" s="9" t="s">
        <v>42</v>
      </c>
      <c r="C51" s="15" t="s">
        <v>189</v>
      </c>
      <c r="D51" s="15" t="s">
        <v>190</v>
      </c>
      <c r="E51" s="9" t="s">
        <v>191</v>
      </c>
      <c r="F51" s="9" t="s">
        <v>37</v>
      </c>
      <c r="G51" s="9" t="s">
        <v>87</v>
      </c>
      <c r="H51" s="9" t="s">
        <v>39</v>
      </c>
      <c r="I51" s="22" t="s">
        <v>40</v>
      </c>
      <c r="J51" s="9" t="s">
        <v>53</v>
      </c>
      <c r="K51" s="9">
        <v>132.38999999999999</v>
      </c>
      <c r="L51" s="20">
        <v>42637</v>
      </c>
      <c r="M51" s="20">
        <v>43639</v>
      </c>
      <c r="N51" s="20">
        <v>43639</v>
      </c>
      <c r="O51" s="21"/>
      <c r="P51" s="20">
        <v>43367</v>
      </c>
      <c r="Q51" s="20">
        <v>43639</v>
      </c>
      <c r="R51" s="24">
        <v>297.673993</v>
      </c>
      <c r="S51" s="25">
        <v>39409.06</v>
      </c>
      <c r="T51" s="25">
        <v>39409.06</v>
      </c>
      <c r="U51" s="25">
        <v>39409.06</v>
      </c>
      <c r="V51" s="25">
        <v>39409.06</v>
      </c>
      <c r="W51" s="25">
        <v>39409.06</v>
      </c>
      <c r="X51" s="25">
        <v>30213.61</v>
      </c>
      <c r="Y51" s="25"/>
      <c r="Z51" s="25"/>
      <c r="AA51" s="25"/>
      <c r="AB51" s="25"/>
      <c r="AC51" s="25"/>
      <c r="AD51" s="25"/>
      <c r="AE51" s="25">
        <v>39409.06</v>
      </c>
      <c r="AF51" s="25">
        <v>39409.06</v>
      </c>
      <c r="AG51" s="25">
        <v>39409.06</v>
      </c>
      <c r="AH51" s="25">
        <v>39409.06</v>
      </c>
      <c r="AI51" s="25">
        <v>39409.06</v>
      </c>
      <c r="AJ51" s="25">
        <v>30213.61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</row>
    <row r="52" spans="1:42" ht="16.5" hidden="1" customHeight="1" x14ac:dyDescent="0.15">
      <c r="A52" s="9">
        <v>50</v>
      </c>
      <c r="B52" s="9" t="s">
        <v>34</v>
      </c>
      <c r="C52" s="15" t="s">
        <v>192</v>
      </c>
      <c r="D52" s="15" t="s">
        <v>193</v>
      </c>
      <c r="E52" s="9" t="s">
        <v>194</v>
      </c>
      <c r="F52" s="9" t="s">
        <v>37</v>
      </c>
      <c r="G52" s="9" t="s">
        <v>87</v>
      </c>
      <c r="H52" s="9" t="s">
        <v>46</v>
      </c>
      <c r="I52" s="9" t="s">
        <v>40</v>
      </c>
      <c r="J52" s="9" t="s">
        <v>41</v>
      </c>
      <c r="K52" s="9">
        <v>27.8</v>
      </c>
      <c r="L52" s="20">
        <v>43466</v>
      </c>
      <c r="M52" s="20">
        <v>43799</v>
      </c>
      <c r="N52" s="20">
        <v>43799</v>
      </c>
      <c r="O52" s="20"/>
      <c r="P52" s="20">
        <v>43466</v>
      </c>
      <c r="Q52" s="20">
        <v>43799</v>
      </c>
      <c r="R52" s="24">
        <v>420</v>
      </c>
      <c r="S52" s="25">
        <v>11676</v>
      </c>
      <c r="T52" s="25">
        <v>11676</v>
      </c>
      <c r="U52" s="25">
        <v>11676</v>
      </c>
      <c r="V52" s="25">
        <v>11676</v>
      </c>
      <c r="W52" s="25">
        <v>11676</v>
      </c>
      <c r="X52" s="25">
        <v>11676</v>
      </c>
      <c r="Y52" s="25">
        <v>11676</v>
      </c>
      <c r="Z52" s="25">
        <v>11676</v>
      </c>
      <c r="AA52" s="25">
        <v>11676</v>
      </c>
      <c r="AB52" s="25">
        <v>11676</v>
      </c>
      <c r="AC52" s="25">
        <v>11676</v>
      </c>
      <c r="AD52" s="25"/>
      <c r="AE52" s="25">
        <v>11676</v>
      </c>
      <c r="AF52" s="25">
        <v>11676</v>
      </c>
      <c r="AG52" s="25">
        <v>11676</v>
      </c>
      <c r="AH52" s="25">
        <v>11676</v>
      </c>
      <c r="AI52" s="25">
        <v>11676</v>
      </c>
      <c r="AJ52" s="25">
        <v>11676</v>
      </c>
      <c r="AK52" s="25">
        <v>11676</v>
      </c>
      <c r="AL52" s="25">
        <v>11676</v>
      </c>
      <c r="AM52" s="25">
        <v>11676</v>
      </c>
      <c r="AN52" s="25">
        <v>11676</v>
      </c>
      <c r="AO52" s="25">
        <v>11676</v>
      </c>
      <c r="AP52" s="25">
        <v>0</v>
      </c>
    </row>
    <row r="53" spans="1:42" ht="16.5" hidden="1" customHeight="1" x14ac:dyDescent="0.15">
      <c r="A53" s="9">
        <v>51</v>
      </c>
      <c r="B53" s="9" t="s">
        <v>42</v>
      </c>
      <c r="C53" s="15" t="s">
        <v>195</v>
      </c>
      <c r="D53" s="15" t="s">
        <v>196</v>
      </c>
      <c r="E53" s="9" t="s">
        <v>197</v>
      </c>
      <c r="F53" s="9" t="s">
        <v>37</v>
      </c>
      <c r="G53" s="9" t="s">
        <v>87</v>
      </c>
      <c r="H53" s="9" t="s">
        <v>46</v>
      </c>
      <c r="I53" s="9" t="s">
        <v>40</v>
      </c>
      <c r="J53" s="9" t="s">
        <v>64</v>
      </c>
      <c r="K53" s="9">
        <v>183.6</v>
      </c>
      <c r="L53" s="20">
        <v>42637</v>
      </c>
      <c r="M53" s="20">
        <v>43639</v>
      </c>
      <c r="N53" s="20">
        <v>43639</v>
      </c>
      <c r="O53" s="21"/>
      <c r="P53" s="20">
        <v>43367</v>
      </c>
      <c r="Q53" s="20">
        <v>43639</v>
      </c>
      <c r="R53" s="24">
        <v>220.5</v>
      </c>
      <c r="S53" s="25">
        <v>40483.800000000003</v>
      </c>
      <c r="T53" s="25">
        <v>40483.800000000003</v>
      </c>
      <c r="U53" s="25">
        <v>40483.800000000003</v>
      </c>
      <c r="V53" s="25">
        <v>40483.800000000003</v>
      </c>
      <c r="W53" s="25">
        <v>40483.800000000003</v>
      </c>
      <c r="X53" s="25">
        <v>31037.58</v>
      </c>
      <c r="Y53" s="25"/>
      <c r="Z53" s="25"/>
      <c r="AA53" s="25"/>
      <c r="AB53" s="25"/>
      <c r="AC53" s="25"/>
      <c r="AD53" s="25"/>
      <c r="AE53" s="25">
        <v>40483.800000000003</v>
      </c>
      <c r="AF53" s="25">
        <v>40483.800000000003</v>
      </c>
      <c r="AG53" s="25">
        <v>40483.800000000003</v>
      </c>
      <c r="AH53" s="25">
        <v>40483.800000000003</v>
      </c>
      <c r="AI53" s="25">
        <v>40483.800000000003</v>
      </c>
      <c r="AJ53" s="25">
        <v>31037.58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</row>
    <row r="54" spans="1:42" ht="16.5" hidden="1" customHeight="1" x14ac:dyDescent="0.15">
      <c r="A54" s="9">
        <v>52</v>
      </c>
      <c r="B54" s="16" t="s">
        <v>42</v>
      </c>
      <c r="C54" s="15" t="s">
        <v>198</v>
      </c>
      <c r="D54" s="15" t="s">
        <v>199</v>
      </c>
      <c r="E54" s="9" t="s">
        <v>200</v>
      </c>
      <c r="F54" s="9" t="s">
        <v>37</v>
      </c>
      <c r="G54" s="9" t="s">
        <v>87</v>
      </c>
      <c r="H54" s="9" t="s">
        <v>58</v>
      </c>
      <c r="I54" s="9" t="s">
        <v>40</v>
      </c>
      <c r="J54" s="9" t="s">
        <v>53</v>
      </c>
      <c r="K54" s="9">
        <v>193.78</v>
      </c>
      <c r="L54" s="20">
        <v>42826</v>
      </c>
      <c r="M54" s="20">
        <v>43639</v>
      </c>
      <c r="N54" s="20">
        <v>43585</v>
      </c>
      <c r="O54" s="21"/>
      <c r="P54" s="20">
        <v>43556</v>
      </c>
      <c r="Q54" s="20">
        <v>43639</v>
      </c>
      <c r="R54" s="24">
        <v>234.7</v>
      </c>
      <c r="S54" s="25">
        <v>45480.17</v>
      </c>
      <c r="T54" s="25">
        <v>45480.17</v>
      </c>
      <c r="U54" s="25">
        <v>45480.17</v>
      </c>
      <c r="V54" s="25">
        <v>45480.17</v>
      </c>
      <c r="W54" s="25"/>
      <c r="X54" s="25"/>
      <c r="Y54" s="25"/>
      <c r="Z54" s="25"/>
      <c r="AA54" s="25"/>
      <c r="AB54" s="25"/>
      <c r="AC54" s="25"/>
      <c r="AD54" s="25"/>
      <c r="AE54" s="25">
        <v>45480.17</v>
      </c>
      <c r="AF54" s="25">
        <v>45480.17</v>
      </c>
      <c r="AG54" s="25">
        <v>45480.17</v>
      </c>
      <c r="AH54" s="25">
        <v>45480.17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</row>
    <row r="55" spans="1:42" ht="16.5" hidden="1" customHeight="1" x14ac:dyDescent="0.15">
      <c r="A55" s="9">
        <v>53</v>
      </c>
      <c r="B55" s="9" t="s">
        <v>34</v>
      </c>
      <c r="C55" s="15" t="s">
        <v>201</v>
      </c>
      <c r="D55" s="15" t="s">
        <v>202</v>
      </c>
      <c r="E55" s="9" t="s">
        <v>203</v>
      </c>
      <c r="F55" s="9" t="s">
        <v>37</v>
      </c>
      <c r="G55" s="9" t="s">
        <v>87</v>
      </c>
      <c r="H55" s="9" t="s">
        <v>46</v>
      </c>
      <c r="I55" s="9" t="s">
        <v>102</v>
      </c>
      <c r="J55" s="9" t="s">
        <v>64</v>
      </c>
      <c r="K55" s="9">
        <v>84.04</v>
      </c>
      <c r="L55" s="20">
        <v>43070</v>
      </c>
      <c r="M55" s="20">
        <v>44074</v>
      </c>
      <c r="N55" s="20">
        <v>44074</v>
      </c>
      <c r="O55" s="21"/>
      <c r="P55" s="20">
        <v>43435</v>
      </c>
      <c r="Q55" s="20">
        <v>43799</v>
      </c>
      <c r="R55" s="24">
        <v>273</v>
      </c>
      <c r="S55" s="25">
        <v>22942.92</v>
      </c>
      <c r="T55" s="25">
        <v>22942.92</v>
      </c>
      <c r="U55" s="25">
        <v>22942.92</v>
      </c>
      <c r="V55" s="25">
        <v>22942.92</v>
      </c>
      <c r="W55" s="25">
        <v>22942.92</v>
      </c>
      <c r="X55" s="25">
        <v>22942.92</v>
      </c>
      <c r="Y55" s="25">
        <v>22942.92</v>
      </c>
      <c r="Z55" s="25">
        <v>22942.92</v>
      </c>
      <c r="AA55" s="25">
        <v>22942.92</v>
      </c>
      <c r="AB55" s="25">
        <v>22942.92</v>
      </c>
      <c r="AC55" s="25">
        <v>22942.92</v>
      </c>
      <c r="AD55" s="25">
        <v>24090.07</v>
      </c>
      <c r="AE55" s="25">
        <v>22942.92</v>
      </c>
      <c r="AF55" s="25">
        <v>22942.92</v>
      </c>
      <c r="AG55" s="25">
        <v>22942.92</v>
      </c>
      <c r="AH55" s="25">
        <v>22942.92</v>
      </c>
      <c r="AI55" s="25">
        <v>22942.92</v>
      </c>
      <c r="AJ55" s="25">
        <v>22942.92</v>
      </c>
      <c r="AK55" s="25">
        <v>22942.92</v>
      </c>
      <c r="AL55" s="25">
        <v>22942.92</v>
      </c>
      <c r="AM55" s="25">
        <v>22942.92</v>
      </c>
      <c r="AN55" s="25">
        <v>22942.92</v>
      </c>
      <c r="AO55" s="25">
        <v>22942.92</v>
      </c>
      <c r="AP55" s="25">
        <v>24090.07</v>
      </c>
    </row>
    <row r="56" spans="1:42" ht="16.5" hidden="1" customHeight="1" x14ac:dyDescent="0.15">
      <c r="A56" s="9">
        <v>54</v>
      </c>
      <c r="B56" s="9" t="s">
        <v>42</v>
      </c>
      <c r="C56" s="15" t="s">
        <v>204</v>
      </c>
      <c r="D56" s="15" t="s">
        <v>205</v>
      </c>
      <c r="E56" s="9" t="s">
        <v>206</v>
      </c>
      <c r="F56" s="9" t="s">
        <v>37</v>
      </c>
      <c r="G56" s="9" t="s">
        <v>87</v>
      </c>
      <c r="H56" s="9" t="s">
        <v>58</v>
      </c>
      <c r="I56" s="9" t="s">
        <v>40</v>
      </c>
      <c r="J56" s="9" t="s">
        <v>53</v>
      </c>
      <c r="K56" s="9">
        <v>177.69</v>
      </c>
      <c r="L56" s="20">
        <v>42637</v>
      </c>
      <c r="M56" s="20">
        <v>43639</v>
      </c>
      <c r="N56" s="20">
        <v>43639</v>
      </c>
      <c r="O56" s="21"/>
      <c r="P56" s="20">
        <v>43367</v>
      </c>
      <c r="Q56" s="20">
        <v>43639</v>
      </c>
      <c r="R56" s="24">
        <v>280.50047799999999</v>
      </c>
      <c r="S56" s="25">
        <v>49842.13</v>
      </c>
      <c r="T56" s="25">
        <v>49842.13</v>
      </c>
      <c r="U56" s="25">
        <v>49842.13</v>
      </c>
      <c r="V56" s="25">
        <v>49842.13</v>
      </c>
      <c r="W56" s="25">
        <v>49842.13</v>
      </c>
      <c r="X56" s="25">
        <v>38212.300000000003</v>
      </c>
      <c r="Y56" s="25"/>
      <c r="Z56" s="25"/>
      <c r="AA56" s="25"/>
      <c r="AB56" s="25"/>
      <c r="AC56" s="25"/>
      <c r="AD56" s="25"/>
      <c r="AE56" s="25">
        <v>49842.13</v>
      </c>
      <c r="AF56" s="25">
        <v>49842.13</v>
      </c>
      <c r="AG56" s="25">
        <v>49842.13</v>
      </c>
      <c r="AH56" s="25">
        <v>49842.13</v>
      </c>
      <c r="AI56" s="25">
        <v>49842.13</v>
      </c>
      <c r="AJ56" s="25">
        <v>38212.300000000003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</row>
    <row r="57" spans="1:42" ht="16.5" hidden="1" customHeight="1" x14ac:dyDescent="0.15">
      <c r="A57" s="9">
        <v>55</v>
      </c>
      <c r="B57" s="9" t="s">
        <v>42</v>
      </c>
      <c r="C57" s="15" t="s">
        <v>204</v>
      </c>
      <c r="D57" s="15" t="s">
        <v>207</v>
      </c>
      <c r="E57" s="9" t="s">
        <v>208</v>
      </c>
      <c r="F57" s="9" t="s">
        <v>37</v>
      </c>
      <c r="G57" s="9" t="s">
        <v>87</v>
      </c>
      <c r="H57" s="9" t="s">
        <v>179</v>
      </c>
      <c r="I57" s="9" t="s">
        <v>40</v>
      </c>
      <c r="J57" s="9" t="s">
        <v>41</v>
      </c>
      <c r="K57" s="9">
        <v>110.76</v>
      </c>
      <c r="L57" s="20">
        <v>42637</v>
      </c>
      <c r="M57" s="20">
        <v>43639</v>
      </c>
      <c r="N57" s="20">
        <v>43639</v>
      </c>
      <c r="O57" s="21"/>
      <c r="P57" s="20">
        <v>43367</v>
      </c>
      <c r="Q57" s="20">
        <v>43639</v>
      </c>
      <c r="R57" s="24">
        <v>269.05001800000002</v>
      </c>
      <c r="S57" s="25">
        <v>29799.98</v>
      </c>
      <c r="T57" s="25">
        <v>29799.98</v>
      </c>
      <c r="U57" s="25">
        <v>29799.98</v>
      </c>
      <c r="V57" s="25">
        <v>29799.98</v>
      </c>
      <c r="W57" s="25">
        <v>29799.98</v>
      </c>
      <c r="X57" s="25">
        <v>22846.65</v>
      </c>
      <c r="Y57" s="25"/>
      <c r="Z57" s="25"/>
      <c r="AA57" s="25"/>
      <c r="AB57" s="25"/>
      <c r="AC57" s="25"/>
      <c r="AD57" s="25"/>
      <c r="AE57" s="25">
        <v>29799.98</v>
      </c>
      <c r="AF57" s="25">
        <v>29799.98</v>
      </c>
      <c r="AG57" s="25">
        <v>29799.98</v>
      </c>
      <c r="AH57" s="25">
        <v>29799.98</v>
      </c>
      <c r="AI57" s="25">
        <v>29799.98</v>
      </c>
      <c r="AJ57" s="25">
        <v>22846.65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</row>
    <row r="58" spans="1:42" ht="16.5" hidden="1" customHeight="1" x14ac:dyDescent="0.15">
      <c r="A58" s="9">
        <v>56</v>
      </c>
      <c r="B58" s="9" t="s">
        <v>42</v>
      </c>
      <c r="C58" s="17" t="s">
        <v>209</v>
      </c>
      <c r="D58" s="15" t="s">
        <v>210</v>
      </c>
      <c r="E58" s="9" t="s">
        <v>211</v>
      </c>
      <c r="F58" s="9" t="s">
        <v>37</v>
      </c>
      <c r="G58" s="9" t="s">
        <v>87</v>
      </c>
      <c r="H58" s="9" t="s">
        <v>58</v>
      </c>
      <c r="I58" s="9" t="s">
        <v>40</v>
      </c>
      <c r="J58" s="9" t="s">
        <v>41</v>
      </c>
      <c r="K58" s="9">
        <v>149.66</v>
      </c>
      <c r="L58" s="20">
        <v>42637</v>
      </c>
      <c r="M58" s="20">
        <v>43639</v>
      </c>
      <c r="N58" s="20">
        <v>43639</v>
      </c>
      <c r="O58" s="21"/>
      <c r="P58" s="20">
        <v>43367</v>
      </c>
      <c r="Q58" s="20">
        <v>43639</v>
      </c>
      <c r="R58" s="24">
        <v>280.5</v>
      </c>
      <c r="S58" s="25">
        <v>41979.63</v>
      </c>
      <c r="T58" s="25">
        <v>41979.63</v>
      </c>
      <c r="U58" s="25">
        <v>41979.63</v>
      </c>
      <c r="V58" s="25">
        <v>41979.63</v>
      </c>
      <c r="W58" s="25">
        <v>41979.63</v>
      </c>
      <c r="X58" s="25">
        <v>32184.38</v>
      </c>
      <c r="Y58" s="25"/>
      <c r="Z58" s="25"/>
      <c r="AA58" s="25"/>
      <c r="AB58" s="25"/>
      <c r="AC58" s="25"/>
      <c r="AD58" s="25"/>
      <c r="AE58" s="25">
        <v>41979.63</v>
      </c>
      <c r="AF58" s="25">
        <v>41979.63</v>
      </c>
      <c r="AG58" s="25">
        <v>41979.63</v>
      </c>
      <c r="AH58" s="25">
        <v>41979.63</v>
      </c>
      <c r="AI58" s="25">
        <v>41979.63</v>
      </c>
      <c r="AJ58" s="25">
        <v>32184.38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</row>
    <row r="59" spans="1:42" ht="16.5" hidden="1" customHeight="1" x14ac:dyDescent="0.15">
      <c r="A59" s="9">
        <v>57</v>
      </c>
      <c r="B59" s="9" t="s">
        <v>42</v>
      </c>
      <c r="C59" s="17" t="s">
        <v>212</v>
      </c>
      <c r="D59" s="15" t="s">
        <v>213</v>
      </c>
      <c r="E59" s="9" t="s">
        <v>214</v>
      </c>
      <c r="F59" s="9" t="s">
        <v>37</v>
      </c>
      <c r="G59" s="9" t="s">
        <v>87</v>
      </c>
      <c r="H59" s="9" t="s">
        <v>39</v>
      </c>
      <c r="I59" s="9" t="s">
        <v>40</v>
      </c>
      <c r="J59" s="9" t="s">
        <v>47</v>
      </c>
      <c r="K59" s="9">
        <v>63.21</v>
      </c>
      <c r="L59" s="20">
        <v>43085</v>
      </c>
      <c r="M59" s="20">
        <v>43639</v>
      </c>
      <c r="N59" s="20">
        <v>43639</v>
      </c>
      <c r="O59" s="21"/>
      <c r="P59" s="20">
        <v>43450</v>
      </c>
      <c r="Q59" s="20">
        <v>43639</v>
      </c>
      <c r="R59" s="24">
        <v>224.7</v>
      </c>
      <c r="S59" s="25">
        <v>14203.29</v>
      </c>
      <c r="T59" s="25">
        <v>14203.29</v>
      </c>
      <c r="U59" s="25">
        <v>14203.29</v>
      </c>
      <c r="V59" s="25">
        <v>14203.29</v>
      </c>
      <c r="W59" s="25">
        <v>14203.29</v>
      </c>
      <c r="X59" s="25">
        <v>10889.19</v>
      </c>
      <c r="Y59" s="25"/>
      <c r="Z59" s="25"/>
      <c r="AA59" s="25"/>
      <c r="AB59" s="25"/>
      <c r="AC59" s="25"/>
      <c r="AD59" s="25"/>
      <c r="AE59" s="25">
        <v>14203.29</v>
      </c>
      <c r="AF59" s="25">
        <v>14203.29</v>
      </c>
      <c r="AG59" s="25">
        <v>14203.29</v>
      </c>
      <c r="AH59" s="25">
        <v>14203.29</v>
      </c>
      <c r="AI59" s="25">
        <v>14203.29</v>
      </c>
      <c r="AJ59" s="25">
        <v>10889.19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</row>
    <row r="60" spans="1:42" ht="16.5" hidden="1" customHeight="1" x14ac:dyDescent="0.15">
      <c r="A60" s="9">
        <v>58</v>
      </c>
      <c r="B60" s="9" t="s">
        <v>42</v>
      </c>
      <c r="C60" s="17" t="s">
        <v>215</v>
      </c>
      <c r="D60" s="15" t="s">
        <v>216</v>
      </c>
      <c r="E60" s="9" t="s">
        <v>217</v>
      </c>
      <c r="F60" s="9" t="s">
        <v>37</v>
      </c>
      <c r="G60" s="9" t="s">
        <v>87</v>
      </c>
      <c r="H60" s="9" t="s">
        <v>39</v>
      </c>
      <c r="I60" s="9" t="s">
        <v>40</v>
      </c>
      <c r="J60" s="9" t="s">
        <v>41</v>
      </c>
      <c r="K60" s="9">
        <v>120.75</v>
      </c>
      <c r="L60" s="20">
        <v>42637</v>
      </c>
      <c r="M60" s="20">
        <v>43639</v>
      </c>
      <c r="N60" s="20">
        <v>43639</v>
      </c>
      <c r="O60" s="21"/>
      <c r="P60" s="20">
        <v>43367</v>
      </c>
      <c r="Q60" s="20">
        <v>43639</v>
      </c>
      <c r="R60" s="24">
        <v>263.33001999999999</v>
      </c>
      <c r="S60" s="25">
        <v>31797.1</v>
      </c>
      <c r="T60" s="25">
        <v>31797.1</v>
      </c>
      <c r="U60" s="25">
        <v>31797.1</v>
      </c>
      <c r="V60" s="25">
        <v>31797.1</v>
      </c>
      <c r="W60" s="25">
        <v>31797.1</v>
      </c>
      <c r="X60" s="25">
        <v>24377.78</v>
      </c>
      <c r="Y60" s="25"/>
      <c r="Z60" s="25"/>
      <c r="AA60" s="25"/>
      <c r="AB60" s="25"/>
      <c r="AC60" s="25"/>
      <c r="AD60" s="25"/>
      <c r="AE60" s="25">
        <v>31797.1</v>
      </c>
      <c r="AF60" s="25">
        <v>31797.1</v>
      </c>
      <c r="AG60" s="25">
        <v>31797.1</v>
      </c>
      <c r="AH60" s="25">
        <v>31797.1</v>
      </c>
      <c r="AI60" s="25">
        <v>31797.1</v>
      </c>
      <c r="AJ60" s="25">
        <v>24377.78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</row>
    <row r="61" spans="1:42" ht="16.5" hidden="1" customHeight="1" x14ac:dyDescent="0.15">
      <c r="A61" s="9">
        <v>59</v>
      </c>
      <c r="B61" s="9" t="s">
        <v>42</v>
      </c>
      <c r="C61" s="15" t="s">
        <v>218</v>
      </c>
      <c r="D61" s="15" t="s">
        <v>219</v>
      </c>
      <c r="E61" s="9" t="s">
        <v>220</v>
      </c>
      <c r="F61" s="9" t="s">
        <v>37</v>
      </c>
      <c r="G61" s="9" t="s">
        <v>87</v>
      </c>
      <c r="H61" s="9" t="s">
        <v>39</v>
      </c>
      <c r="I61" s="9" t="s">
        <v>40</v>
      </c>
      <c r="J61" s="9" t="s">
        <v>53</v>
      </c>
      <c r="K61" s="9">
        <v>148.07</v>
      </c>
      <c r="L61" s="20">
        <v>42637</v>
      </c>
      <c r="M61" s="20">
        <v>43639</v>
      </c>
      <c r="N61" s="20">
        <v>43639</v>
      </c>
      <c r="O61" s="21"/>
      <c r="P61" s="20">
        <v>43367</v>
      </c>
      <c r="Q61" s="20">
        <v>43639</v>
      </c>
      <c r="R61" s="24">
        <v>263.32997899999998</v>
      </c>
      <c r="S61" s="25">
        <v>38991.269999999997</v>
      </c>
      <c r="T61" s="25">
        <v>38991.269999999997</v>
      </c>
      <c r="U61" s="25">
        <v>38991.269999999997</v>
      </c>
      <c r="V61" s="25">
        <v>38991.269999999997</v>
      </c>
      <c r="W61" s="25">
        <v>38991.269999999997</v>
      </c>
      <c r="X61" s="25">
        <v>29893.31</v>
      </c>
      <c r="Y61" s="25"/>
      <c r="Z61" s="25"/>
      <c r="AA61" s="25"/>
      <c r="AB61" s="25"/>
      <c r="AC61" s="25"/>
      <c r="AD61" s="25"/>
      <c r="AE61" s="25">
        <v>38991.269999999997</v>
      </c>
      <c r="AF61" s="25">
        <v>38991.269999999997</v>
      </c>
      <c r="AG61" s="25">
        <v>38991.269999999997</v>
      </c>
      <c r="AH61" s="25">
        <v>38991.269999999997</v>
      </c>
      <c r="AI61" s="25">
        <v>38991.269999999997</v>
      </c>
      <c r="AJ61" s="25">
        <v>29893.31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</row>
    <row r="62" spans="1:42" ht="16.5" hidden="1" customHeight="1" x14ac:dyDescent="0.15">
      <c r="A62" s="9">
        <v>60</v>
      </c>
      <c r="B62" s="9" t="s">
        <v>42</v>
      </c>
      <c r="C62" s="17" t="s">
        <v>221</v>
      </c>
      <c r="D62" s="15" t="s">
        <v>222</v>
      </c>
      <c r="E62" s="9" t="s">
        <v>223</v>
      </c>
      <c r="F62" s="9" t="s">
        <v>37</v>
      </c>
      <c r="G62" s="9" t="s">
        <v>87</v>
      </c>
      <c r="H62" s="9" t="s">
        <v>58</v>
      </c>
      <c r="I62" s="9" t="s">
        <v>40</v>
      </c>
      <c r="J62" s="9" t="s">
        <v>41</v>
      </c>
      <c r="K62" s="9">
        <v>183.93</v>
      </c>
      <c r="L62" s="20">
        <v>42795</v>
      </c>
      <c r="M62" s="20">
        <v>43639</v>
      </c>
      <c r="N62" s="20">
        <v>43639</v>
      </c>
      <c r="O62" s="21"/>
      <c r="P62" s="20">
        <v>43525</v>
      </c>
      <c r="Q62" s="20">
        <v>43639</v>
      </c>
      <c r="R62" s="24">
        <v>234.7</v>
      </c>
      <c r="S62" s="25">
        <v>43168.37</v>
      </c>
      <c r="T62" s="25">
        <v>43168.37</v>
      </c>
      <c r="U62" s="25">
        <v>43168.37</v>
      </c>
      <c r="V62" s="25">
        <v>43168.37</v>
      </c>
      <c r="W62" s="25">
        <v>43168.37</v>
      </c>
      <c r="X62" s="25">
        <v>33095.75</v>
      </c>
      <c r="Y62" s="25"/>
      <c r="Z62" s="25"/>
      <c r="AA62" s="25"/>
      <c r="AB62" s="25"/>
      <c r="AC62" s="25"/>
      <c r="AD62" s="25"/>
      <c r="AE62" s="25">
        <v>43168.37</v>
      </c>
      <c r="AF62" s="25">
        <v>43168.37</v>
      </c>
      <c r="AG62" s="25">
        <v>43168.37</v>
      </c>
      <c r="AH62" s="25">
        <v>43168.37</v>
      </c>
      <c r="AI62" s="25">
        <v>43168.37</v>
      </c>
      <c r="AJ62" s="25">
        <v>33095.75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</row>
    <row r="63" spans="1:42" ht="16.5" hidden="1" customHeight="1" x14ac:dyDescent="0.15">
      <c r="A63" s="9">
        <v>61</v>
      </c>
      <c r="B63" s="9" t="s">
        <v>42</v>
      </c>
      <c r="C63" s="15" t="s">
        <v>224</v>
      </c>
      <c r="D63" s="15" t="s">
        <v>225</v>
      </c>
      <c r="E63" s="9" t="s">
        <v>226</v>
      </c>
      <c r="F63" s="9" t="s">
        <v>37</v>
      </c>
      <c r="G63" s="9" t="s">
        <v>87</v>
      </c>
      <c r="H63" s="9" t="s">
        <v>58</v>
      </c>
      <c r="I63" s="9" t="s">
        <v>40</v>
      </c>
      <c r="J63" s="9" t="s">
        <v>53</v>
      </c>
      <c r="K63" s="9">
        <v>130.71</v>
      </c>
      <c r="L63" s="20">
        <v>42637</v>
      </c>
      <c r="M63" s="20">
        <v>43639</v>
      </c>
      <c r="N63" s="20">
        <v>43639</v>
      </c>
      <c r="O63" s="21"/>
      <c r="P63" s="20">
        <v>43367</v>
      </c>
      <c r="Q63" s="20">
        <v>43639</v>
      </c>
      <c r="R63" s="24">
        <v>291.94950599999999</v>
      </c>
      <c r="S63" s="25">
        <v>38160.720000000001</v>
      </c>
      <c r="T63" s="25">
        <v>38160.720000000001</v>
      </c>
      <c r="U63" s="25">
        <v>38160.720000000001</v>
      </c>
      <c r="V63" s="25">
        <v>38160.720000000001</v>
      </c>
      <c r="W63" s="25">
        <v>38160.720000000001</v>
      </c>
      <c r="X63" s="25">
        <v>29256.55</v>
      </c>
      <c r="Y63" s="25"/>
      <c r="Z63" s="25"/>
      <c r="AA63" s="25"/>
      <c r="AB63" s="25"/>
      <c r="AC63" s="25"/>
      <c r="AD63" s="25"/>
      <c r="AE63" s="25">
        <v>38160.720000000001</v>
      </c>
      <c r="AF63" s="25">
        <v>38160.720000000001</v>
      </c>
      <c r="AG63" s="25">
        <v>38160.720000000001</v>
      </c>
      <c r="AH63" s="25">
        <v>38160.720000000001</v>
      </c>
      <c r="AI63" s="25">
        <v>38160.720000000001</v>
      </c>
      <c r="AJ63" s="25">
        <v>29256.55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</row>
    <row r="64" spans="1:42" ht="16.5" hidden="1" customHeight="1" x14ac:dyDescent="0.15">
      <c r="A64" s="9">
        <v>62</v>
      </c>
      <c r="B64" s="9" t="s">
        <v>42</v>
      </c>
      <c r="C64" s="15" t="s">
        <v>227</v>
      </c>
      <c r="D64" s="15" t="s">
        <v>228</v>
      </c>
      <c r="E64" s="9" t="s">
        <v>229</v>
      </c>
      <c r="F64" s="9" t="s">
        <v>37</v>
      </c>
      <c r="G64" s="9" t="s">
        <v>87</v>
      </c>
      <c r="H64" s="9" t="s">
        <v>58</v>
      </c>
      <c r="I64" s="9" t="s">
        <v>40</v>
      </c>
      <c r="J64" s="9" t="s">
        <v>53</v>
      </c>
      <c r="K64" s="9">
        <v>124.41</v>
      </c>
      <c r="L64" s="20">
        <v>42637</v>
      </c>
      <c r="M64" s="20">
        <v>43639</v>
      </c>
      <c r="N64" s="20">
        <v>43639</v>
      </c>
      <c r="O64" s="21"/>
      <c r="P64" s="20">
        <v>43367</v>
      </c>
      <c r="Q64" s="20">
        <v>43639</v>
      </c>
      <c r="R64" s="24">
        <v>274.78000100000003</v>
      </c>
      <c r="S64" s="25">
        <v>34185.379999999997</v>
      </c>
      <c r="T64" s="25">
        <v>34185.379999999997</v>
      </c>
      <c r="U64" s="25">
        <v>34185.379999999997</v>
      </c>
      <c r="V64" s="25">
        <v>34185.379999999997</v>
      </c>
      <c r="W64" s="25">
        <v>34185.379999999997</v>
      </c>
      <c r="X64" s="25">
        <v>26208.79</v>
      </c>
      <c r="Y64" s="25"/>
      <c r="Z64" s="25"/>
      <c r="AA64" s="25"/>
      <c r="AB64" s="25"/>
      <c r="AC64" s="25"/>
      <c r="AD64" s="25"/>
      <c r="AE64" s="25">
        <v>34185.379999999997</v>
      </c>
      <c r="AF64" s="25">
        <v>34185.379999999997</v>
      </c>
      <c r="AG64" s="25">
        <v>34185.379999999997</v>
      </c>
      <c r="AH64" s="25">
        <v>34185.379999999997</v>
      </c>
      <c r="AI64" s="25">
        <v>34185.379999999997</v>
      </c>
      <c r="AJ64" s="25">
        <v>26208.79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</row>
    <row r="65" spans="1:42" ht="16.5" hidden="1" customHeight="1" x14ac:dyDescent="0.15">
      <c r="A65" s="9">
        <v>63</v>
      </c>
      <c r="B65" s="9" t="s">
        <v>42</v>
      </c>
      <c r="C65" s="17" t="s">
        <v>230</v>
      </c>
      <c r="D65" s="15" t="s">
        <v>231</v>
      </c>
      <c r="E65" s="9" t="s">
        <v>232</v>
      </c>
      <c r="F65" s="9" t="s">
        <v>37</v>
      </c>
      <c r="G65" s="9" t="s">
        <v>87</v>
      </c>
      <c r="H65" s="9" t="s">
        <v>46</v>
      </c>
      <c r="I65" s="9" t="s">
        <v>40</v>
      </c>
      <c r="J65" s="9" t="s">
        <v>47</v>
      </c>
      <c r="K65" s="9">
        <v>56.55</v>
      </c>
      <c r="L65" s="20">
        <v>42931</v>
      </c>
      <c r="M65" s="20">
        <v>43639</v>
      </c>
      <c r="N65" s="20">
        <v>43639</v>
      </c>
      <c r="O65" s="21"/>
      <c r="P65" s="20">
        <v>43296</v>
      </c>
      <c r="Q65" s="20">
        <v>43639</v>
      </c>
      <c r="R65" s="24">
        <v>273</v>
      </c>
      <c r="S65" s="25">
        <v>15438.15</v>
      </c>
      <c r="T65" s="25">
        <v>15438.15</v>
      </c>
      <c r="U65" s="25">
        <v>15438.15</v>
      </c>
      <c r="V65" s="25">
        <v>15438.15</v>
      </c>
      <c r="W65" s="25">
        <v>15438.15</v>
      </c>
      <c r="X65" s="25">
        <v>11835.92</v>
      </c>
      <c r="Y65" s="25"/>
      <c r="Z65" s="25"/>
      <c r="AA65" s="25"/>
      <c r="AB65" s="25"/>
      <c r="AC65" s="25"/>
      <c r="AD65" s="25"/>
      <c r="AE65" s="25">
        <v>15438.15</v>
      </c>
      <c r="AF65" s="25">
        <v>15438.15</v>
      </c>
      <c r="AG65" s="25">
        <v>15438.15</v>
      </c>
      <c r="AH65" s="25">
        <v>15438.15</v>
      </c>
      <c r="AI65" s="25">
        <v>15438.15</v>
      </c>
      <c r="AJ65" s="25">
        <v>11835.92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</row>
    <row r="66" spans="1:42" ht="16.5" hidden="1" customHeight="1" x14ac:dyDescent="0.15">
      <c r="A66" s="9">
        <v>64</v>
      </c>
      <c r="B66" s="9" t="s">
        <v>42</v>
      </c>
      <c r="C66" s="17" t="s">
        <v>233</v>
      </c>
      <c r="D66" s="15" t="s">
        <v>234</v>
      </c>
      <c r="E66" s="9" t="s">
        <v>235</v>
      </c>
      <c r="F66" s="9" t="s">
        <v>37</v>
      </c>
      <c r="G66" s="9" t="s">
        <v>87</v>
      </c>
      <c r="H66" s="9" t="s">
        <v>58</v>
      </c>
      <c r="I66" s="9" t="s">
        <v>40</v>
      </c>
      <c r="J66" s="9" t="s">
        <v>53</v>
      </c>
      <c r="K66" s="9">
        <v>127.18</v>
      </c>
      <c r="L66" s="20">
        <v>42637</v>
      </c>
      <c r="M66" s="20">
        <v>43639</v>
      </c>
      <c r="N66" s="20">
        <v>43639</v>
      </c>
      <c r="O66" s="21"/>
      <c r="P66" s="20">
        <v>43367</v>
      </c>
      <c r="Q66" s="20">
        <v>43639</v>
      </c>
      <c r="R66" s="24">
        <v>297.67</v>
      </c>
      <c r="S66" s="25">
        <v>37857.67</v>
      </c>
      <c r="T66" s="25">
        <v>37857.67</v>
      </c>
      <c r="U66" s="25">
        <v>37857.67</v>
      </c>
      <c r="V66" s="25">
        <v>37857.67</v>
      </c>
      <c r="W66" s="25">
        <v>37857.67</v>
      </c>
      <c r="X66" s="25">
        <v>29024.21</v>
      </c>
      <c r="Y66" s="25"/>
      <c r="Z66" s="25"/>
      <c r="AA66" s="25"/>
      <c r="AB66" s="25"/>
      <c r="AC66" s="25"/>
      <c r="AD66" s="25"/>
      <c r="AE66" s="25">
        <v>37857.67</v>
      </c>
      <c r="AF66" s="25">
        <v>37857.67</v>
      </c>
      <c r="AG66" s="25">
        <v>37857.67</v>
      </c>
      <c r="AH66" s="25">
        <v>37857.67</v>
      </c>
      <c r="AI66" s="25">
        <v>37857.67</v>
      </c>
      <c r="AJ66" s="25">
        <v>29024.21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</row>
    <row r="67" spans="1:42" ht="16.5" hidden="1" customHeight="1" x14ac:dyDescent="0.15">
      <c r="A67" s="9">
        <v>65</v>
      </c>
      <c r="B67" s="9" t="s">
        <v>42</v>
      </c>
      <c r="C67" s="15" t="s">
        <v>236</v>
      </c>
      <c r="D67" s="15" t="s">
        <v>237</v>
      </c>
      <c r="E67" s="9" t="s">
        <v>238</v>
      </c>
      <c r="F67" s="9" t="s">
        <v>37</v>
      </c>
      <c r="G67" s="9" t="s">
        <v>87</v>
      </c>
      <c r="H67" s="9" t="s">
        <v>39</v>
      </c>
      <c r="I67" s="9" t="s">
        <v>40</v>
      </c>
      <c r="J67" s="9" t="s">
        <v>53</v>
      </c>
      <c r="K67" s="9">
        <v>188.11</v>
      </c>
      <c r="L67" s="20">
        <v>42637</v>
      </c>
      <c r="M67" s="20">
        <v>43639</v>
      </c>
      <c r="N67" s="20">
        <v>43639</v>
      </c>
      <c r="O67" s="21"/>
      <c r="P67" s="20">
        <v>43367</v>
      </c>
      <c r="Q67" s="20">
        <v>43639</v>
      </c>
      <c r="R67" s="24">
        <v>246.15001799999999</v>
      </c>
      <c r="S67" s="25">
        <v>46303.28</v>
      </c>
      <c r="T67" s="25">
        <v>46303.28</v>
      </c>
      <c r="U67" s="25">
        <v>46303.28</v>
      </c>
      <c r="V67" s="25">
        <v>46303.28</v>
      </c>
      <c r="W67" s="25">
        <v>46303.28</v>
      </c>
      <c r="X67" s="25">
        <v>35499.18</v>
      </c>
      <c r="Y67" s="25"/>
      <c r="Z67" s="25"/>
      <c r="AA67" s="25"/>
      <c r="AB67" s="25"/>
      <c r="AC67" s="25"/>
      <c r="AD67" s="25"/>
      <c r="AE67" s="25">
        <v>46303.28</v>
      </c>
      <c r="AF67" s="25">
        <v>46303.28</v>
      </c>
      <c r="AG67" s="25">
        <v>46303.28</v>
      </c>
      <c r="AH67" s="25">
        <v>46303.28</v>
      </c>
      <c r="AI67" s="25">
        <v>46303.28</v>
      </c>
      <c r="AJ67" s="25">
        <v>35499.18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</row>
    <row r="68" spans="1:42" ht="16.5" hidden="1" customHeight="1" x14ac:dyDescent="0.15">
      <c r="A68" s="9">
        <v>66</v>
      </c>
      <c r="B68" s="9" t="s">
        <v>42</v>
      </c>
      <c r="C68" s="15" t="s">
        <v>239</v>
      </c>
      <c r="D68" s="15" t="s">
        <v>240</v>
      </c>
      <c r="E68" s="9" t="s">
        <v>241</v>
      </c>
      <c r="F68" s="9" t="s">
        <v>37</v>
      </c>
      <c r="G68" s="9" t="s">
        <v>87</v>
      </c>
      <c r="H68" s="9" t="s">
        <v>39</v>
      </c>
      <c r="I68" s="9" t="s">
        <v>102</v>
      </c>
      <c r="J68" s="9" t="s">
        <v>53</v>
      </c>
      <c r="K68" s="9">
        <v>227.24</v>
      </c>
      <c r="L68" s="20">
        <v>42637</v>
      </c>
      <c r="M68" s="20">
        <v>43639</v>
      </c>
      <c r="N68" s="20">
        <v>43639</v>
      </c>
      <c r="O68" s="21"/>
      <c r="P68" s="20">
        <v>43367</v>
      </c>
      <c r="Q68" s="20">
        <v>43639</v>
      </c>
      <c r="R68" s="24">
        <v>246.15001699999999</v>
      </c>
      <c r="S68" s="25">
        <v>55935.13</v>
      </c>
      <c r="T68" s="25">
        <v>55935.13</v>
      </c>
      <c r="U68" s="25">
        <v>55935.13</v>
      </c>
      <c r="V68" s="25">
        <v>55935.13</v>
      </c>
      <c r="W68" s="25">
        <v>55935.13</v>
      </c>
      <c r="X68" s="25">
        <v>42883.6</v>
      </c>
      <c r="Y68" s="25"/>
      <c r="Z68" s="25"/>
      <c r="AA68" s="25"/>
      <c r="AB68" s="25"/>
      <c r="AC68" s="25"/>
      <c r="AD68" s="25"/>
      <c r="AE68" s="25">
        <v>55935.13</v>
      </c>
      <c r="AF68" s="25">
        <v>55935.13</v>
      </c>
      <c r="AG68" s="25">
        <v>55935.13</v>
      </c>
      <c r="AH68" s="25">
        <v>55935.13</v>
      </c>
      <c r="AI68" s="25">
        <v>55935.13</v>
      </c>
      <c r="AJ68" s="25">
        <v>42883.6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</row>
    <row r="69" spans="1:42" ht="16.5" hidden="1" customHeight="1" x14ac:dyDescent="0.15">
      <c r="A69" s="9">
        <v>67</v>
      </c>
      <c r="B69" s="9" t="s">
        <v>42</v>
      </c>
      <c r="C69" s="15" t="s">
        <v>157</v>
      </c>
      <c r="D69" s="15" t="s">
        <v>242</v>
      </c>
      <c r="E69" s="9">
        <v>3057</v>
      </c>
      <c r="F69" s="9" t="s">
        <v>37</v>
      </c>
      <c r="G69" s="9" t="s">
        <v>87</v>
      </c>
      <c r="H69" s="9" t="s">
        <v>46</v>
      </c>
      <c r="I69" s="9" t="s">
        <v>102</v>
      </c>
      <c r="J69" s="9" t="s">
        <v>64</v>
      </c>
      <c r="K69" s="9">
        <v>177.01</v>
      </c>
      <c r="L69" s="20">
        <v>42637</v>
      </c>
      <c r="M69" s="20">
        <v>43639</v>
      </c>
      <c r="N69" s="20">
        <v>43639</v>
      </c>
      <c r="O69" s="21"/>
      <c r="P69" s="20">
        <v>43367</v>
      </c>
      <c r="Q69" s="20">
        <v>43639</v>
      </c>
      <c r="R69" s="24">
        <v>214.987514</v>
      </c>
      <c r="S69" s="25">
        <v>38054.94</v>
      </c>
      <c r="T69" s="25">
        <v>38054.94</v>
      </c>
      <c r="U69" s="25">
        <v>38054.94</v>
      </c>
      <c r="V69" s="25">
        <v>38054.94</v>
      </c>
      <c r="W69" s="25">
        <v>38054.94</v>
      </c>
      <c r="X69" s="25">
        <v>29175.45</v>
      </c>
      <c r="Y69" s="25"/>
      <c r="Z69" s="25"/>
      <c r="AA69" s="25"/>
      <c r="AB69" s="25"/>
      <c r="AC69" s="25"/>
      <c r="AD69" s="25"/>
      <c r="AE69" s="25">
        <v>38054.94</v>
      </c>
      <c r="AF69" s="25">
        <v>38054.94</v>
      </c>
      <c r="AG69" s="25">
        <v>38054.94</v>
      </c>
      <c r="AH69" s="25">
        <v>38054.94</v>
      </c>
      <c r="AI69" s="25">
        <v>38054.94</v>
      </c>
      <c r="AJ69" s="25">
        <v>29175.45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</row>
    <row r="70" spans="1:42" ht="16.5" hidden="1" customHeight="1" x14ac:dyDescent="0.15">
      <c r="A70" s="9">
        <v>68</v>
      </c>
      <c r="B70" s="9" t="s">
        <v>42</v>
      </c>
      <c r="C70" s="15" t="s">
        <v>243</v>
      </c>
      <c r="D70" s="15" t="s">
        <v>244</v>
      </c>
      <c r="E70" s="9" t="s">
        <v>245</v>
      </c>
      <c r="F70" s="9" t="s">
        <v>37</v>
      </c>
      <c r="G70" s="9" t="s">
        <v>87</v>
      </c>
      <c r="H70" s="9" t="s">
        <v>39</v>
      </c>
      <c r="I70" s="9" t="s">
        <v>40</v>
      </c>
      <c r="J70" s="9" t="s">
        <v>53</v>
      </c>
      <c r="K70" s="9">
        <v>377.46</v>
      </c>
      <c r="L70" s="20">
        <v>42637</v>
      </c>
      <c r="M70" s="20">
        <v>43639</v>
      </c>
      <c r="N70" s="20">
        <v>43639</v>
      </c>
      <c r="O70" s="21"/>
      <c r="P70" s="20">
        <v>43367</v>
      </c>
      <c r="Q70" s="20">
        <v>43639</v>
      </c>
      <c r="R70" s="24">
        <v>228.979997</v>
      </c>
      <c r="S70" s="25">
        <v>86430.79</v>
      </c>
      <c r="T70" s="25">
        <v>86430.79</v>
      </c>
      <c r="U70" s="25">
        <v>86430.79</v>
      </c>
      <c r="V70" s="25">
        <v>86430.79</v>
      </c>
      <c r="W70" s="25">
        <v>86430.79</v>
      </c>
      <c r="X70" s="25">
        <v>66263.61</v>
      </c>
      <c r="Y70" s="25"/>
      <c r="Z70" s="25"/>
      <c r="AA70" s="25"/>
      <c r="AB70" s="25"/>
      <c r="AC70" s="25"/>
      <c r="AD70" s="25"/>
      <c r="AE70" s="25">
        <v>86430.79</v>
      </c>
      <c r="AF70" s="25">
        <v>86430.79</v>
      </c>
      <c r="AG70" s="25">
        <v>86430.79</v>
      </c>
      <c r="AH70" s="25">
        <v>86430.79</v>
      </c>
      <c r="AI70" s="25">
        <v>86430.79</v>
      </c>
      <c r="AJ70" s="25">
        <v>66263.61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</row>
    <row r="71" spans="1:42" ht="16.5" hidden="1" customHeight="1" x14ac:dyDescent="0.15">
      <c r="A71" s="9">
        <v>69</v>
      </c>
      <c r="B71" s="9" t="s">
        <v>34</v>
      </c>
      <c r="C71" s="17" t="s">
        <v>246</v>
      </c>
      <c r="D71" s="15" t="s">
        <v>247</v>
      </c>
      <c r="E71" s="9" t="s">
        <v>248</v>
      </c>
      <c r="F71" s="9" t="s">
        <v>37</v>
      </c>
      <c r="G71" s="9" t="s">
        <v>87</v>
      </c>
      <c r="H71" s="9" t="s">
        <v>46</v>
      </c>
      <c r="I71" s="9" t="s">
        <v>102</v>
      </c>
      <c r="J71" s="9" t="s">
        <v>64</v>
      </c>
      <c r="K71" s="9">
        <v>155.96</v>
      </c>
      <c r="L71" s="20">
        <v>42826</v>
      </c>
      <c r="M71" s="20">
        <v>43890</v>
      </c>
      <c r="N71" s="20">
        <v>43890</v>
      </c>
      <c r="O71" s="21"/>
      <c r="P71" s="20">
        <v>43556</v>
      </c>
      <c r="Q71" s="20">
        <v>43890</v>
      </c>
      <c r="R71" s="24">
        <v>220.5</v>
      </c>
      <c r="S71" s="25">
        <v>32751.599999999999</v>
      </c>
      <c r="T71" s="25">
        <v>32751.599999999999</v>
      </c>
      <c r="U71" s="25">
        <v>32751.599999999999</v>
      </c>
      <c r="V71" s="25">
        <v>34389.18</v>
      </c>
      <c r="W71" s="25">
        <v>34389.18</v>
      </c>
      <c r="X71" s="25">
        <v>34389.18</v>
      </c>
      <c r="Y71" s="25">
        <v>34389.18</v>
      </c>
      <c r="Z71" s="25">
        <v>34389.18</v>
      </c>
      <c r="AA71" s="25">
        <v>34389.18</v>
      </c>
      <c r="AB71" s="25">
        <v>34389.18</v>
      </c>
      <c r="AC71" s="25">
        <v>34389.18</v>
      </c>
      <c r="AD71" s="25">
        <v>34389.18</v>
      </c>
      <c r="AE71" s="25">
        <v>32751.599999999999</v>
      </c>
      <c r="AF71" s="25">
        <v>32751.599999999999</v>
      </c>
      <c r="AG71" s="25">
        <v>32751.599999999999</v>
      </c>
      <c r="AH71" s="25">
        <v>34389.18</v>
      </c>
      <c r="AI71" s="25">
        <v>34389.18</v>
      </c>
      <c r="AJ71" s="25">
        <v>34389.18</v>
      </c>
      <c r="AK71" s="25">
        <v>34389.18</v>
      </c>
      <c r="AL71" s="25">
        <v>34389.18</v>
      </c>
      <c r="AM71" s="25">
        <v>34389.18</v>
      </c>
      <c r="AN71" s="25">
        <v>34389.18</v>
      </c>
      <c r="AO71" s="25">
        <v>34389.18</v>
      </c>
      <c r="AP71" s="25">
        <v>34389.18</v>
      </c>
    </row>
    <row r="72" spans="1:42" ht="16.5" hidden="1" customHeight="1" x14ac:dyDescent="0.15">
      <c r="A72" s="9">
        <v>70</v>
      </c>
      <c r="B72" s="9" t="s">
        <v>34</v>
      </c>
      <c r="C72" s="17" t="s">
        <v>249</v>
      </c>
      <c r="D72" s="17" t="s">
        <v>250</v>
      </c>
      <c r="E72" s="9" t="s">
        <v>251</v>
      </c>
      <c r="F72" s="9" t="s">
        <v>37</v>
      </c>
      <c r="G72" s="9" t="s">
        <v>87</v>
      </c>
      <c r="H72" s="9" t="s">
        <v>39</v>
      </c>
      <c r="I72" s="9" t="s">
        <v>40</v>
      </c>
      <c r="J72" s="9" t="s">
        <v>41</v>
      </c>
      <c r="K72" s="9">
        <v>156.06</v>
      </c>
      <c r="L72" s="20">
        <v>42917</v>
      </c>
      <c r="M72" s="20">
        <v>44012</v>
      </c>
      <c r="N72" s="20">
        <v>44012</v>
      </c>
      <c r="O72" s="21"/>
      <c r="P72" s="20">
        <v>43282</v>
      </c>
      <c r="Q72" s="20">
        <v>43646</v>
      </c>
      <c r="R72" s="24">
        <v>224.69998699999999</v>
      </c>
      <c r="S72" s="25">
        <v>35066.68</v>
      </c>
      <c r="T72" s="25">
        <v>35066.68</v>
      </c>
      <c r="U72" s="25">
        <v>35066.68</v>
      </c>
      <c r="V72" s="25">
        <v>35066.68</v>
      </c>
      <c r="W72" s="25">
        <v>35066.68</v>
      </c>
      <c r="X72" s="25">
        <v>35066.68</v>
      </c>
      <c r="Y72" s="25">
        <v>37521.505799999999</v>
      </c>
      <c r="Z72" s="25">
        <v>37521.505799999999</v>
      </c>
      <c r="AA72" s="25">
        <v>37521.505799999999</v>
      </c>
      <c r="AB72" s="25">
        <v>37521.505799999999</v>
      </c>
      <c r="AC72" s="25">
        <v>37521.505799999999</v>
      </c>
      <c r="AD72" s="25">
        <v>37521.505799999999</v>
      </c>
      <c r="AE72" s="25">
        <v>35066.68</v>
      </c>
      <c r="AF72" s="25">
        <v>35066.68</v>
      </c>
      <c r="AG72" s="25">
        <v>35066.68</v>
      </c>
      <c r="AH72" s="25">
        <v>35066.68</v>
      </c>
      <c r="AI72" s="25">
        <v>35066.68</v>
      </c>
      <c r="AJ72" s="25">
        <v>35066.68</v>
      </c>
      <c r="AK72" s="25">
        <v>37521.505799999999</v>
      </c>
      <c r="AL72" s="25">
        <v>37521.505799999999</v>
      </c>
      <c r="AM72" s="25">
        <v>37521.505799999999</v>
      </c>
      <c r="AN72" s="25">
        <v>37521.505799999999</v>
      </c>
      <c r="AO72" s="25">
        <v>37521.505799999999</v>
      </c>
      <c r="AP72" s="25">
        <v>37521.505799999999</v>
      </c>
    </row>
    <row r="73" spans="1:42" ht="16.5" hidden="1" customHeight="1" x14ac:dyDescent="0.15">
      <c r="A73" s="9">
        <v>71</v>
      </c>
      <c r="B73" s="9" t="s">
        <v>42</v>
      </c>
      <c r="C73" s="15" t="s">
        <v>252</v>
      </c>
      <c r="D73" s="15" t="s">
        <v>253</v>
      </c>
      <c r="E73" s="9" t="s">
        <v>254</v>
      </c>
      <c r="F73" s="9" t="s">
        <v>37</v>
      </c>
      <c r="G73" s="9" t="s">
        <v>87</v>
      </c>
      <c r="H73" s="9" t="s">
        <v>58</v>
      </c>
      <c r="I73" s="9" t="s">
        <v>40</v>
      </c>
      <c r="J73" s="9" t="s">
        <v>41</v>
      </c>
      <c r="K73" s="9">
        <v>183.95</v>
      </c>
      <c r="L73" s="20">
        <v>42637</v>
      </c>
      <c r="M73" s="20">
        <v>43639</v>
      </c>
      <c r="N73" s="20">
        <v>43639</v>
      </c>
      <c r="O73" s="21"/>
      <c r="P73" s="20">
        <v>43367</v>
      </c>
      <c r="Q73" s="20">
        <v>43639</v>
      </c>
      <c r="R73" s="24">
        <v>240.43000799999999</v>
      </c>
      <c r="S73" s="25">
        <v>44227.1</v>
      </c>
      <c r="T73" s="25">
        <v>44227.1</v>
      </c>
      <c r="U73" s="25">
        <v>44227.1</v>
      </c>
      <c r="V73" s="25">
        <v>44227.1</v>
      </c>
      <c r="W73" s="25">
        <v>44227.1</v>
      </c>
      <c r="X73" s="25">
        <v>33907.440000000002</v>
      </c>
      <c r="Y73" s="25"/>
      <c r="Z73" s="25"/>
      <c r="AA73" s="25"/>
      <c r="AB73" s="25"/>
      <c r="AC73" s="25"/>
      <c r="AD73" s="25"/>
      <c r="AE73" s="25">
        <v>44227.1</v>
      </c>
      <c r="AF73" s="25">
        <v>44227.1</v>
      </c>
      <c r="AG73" s="25">
        <v>44227.1</v>
      </c>
      <c r="AH73" s="25">
        <v>44227.1</v>
      </c>
      <c r="AI73" s="25">
        <v>44227.1</v>
      </c>
      <c r="AJ73" s="25">
        <v>33907.440000000002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</row>
    <row r="74" spans="1:42" ht="16.5" hidden="1" customHeight="1" x14ac:dyDescent="0.15">
      <c r="A74" s="9">
        <v>72</v>
      </c>
      <c r="B74" s="9" t="s">
        <v>42</v>
      </c>
      <c r="C74" s="15" t="s">
        <v>255</v>
      </c>
      <c r="D74" s="15" t="s">
        <v>256</v>
      </c>
      <c r="E74" s="9" t="s">
        <v>257</v>
      </c>
      <c r="F74" s="9" t="s">
        <v>37</v>
      </c>
      <c r="G74" s="9" t="s">
        <v>87</v>
      </c>
      <c r="H74" s="9" t="s">
        <v>39</v>
      </c>
      <c r="I74" s="9" t="s">
        <v>40</v>
      </c>
      <c r="J74" s="9" t="s">
        <v>53</v>
      </c>
      <c r="K74" s="9">
        <v>150.94</v>
      </c>
      <c r="L74" s="20">
        <v>42637</v>
      </c>
      <c r="M74" s="20">
        <v>43639</v>
      </c>
      <c r="N74" s="20">
        <v>43639</v>
      </c>
      <c r="O74" s="21"/>
      <c r="P74" s="20">
        <v>43367</v>
      </c>
      <c r="Q74" s="20">
        <v>43639</v>
      </c>
      <c r="R74" s="24">
        <v>269.05001900000002</v>
      </c>
      <c r="S74" s="25">
        <v>40610.410000000003</v>
      </c>
      <c r="T74" s="25">
        <v>40610.410000000003</v>
      </c>
      <c r="U74" s="25">
        <v>40610.410000000003</v>
      </c>
      <c r="V74" s="25">
        <v>40610.410000000003</v>
      </c>
      <c r="W74" s="25">
        <v>40610.410000000003</v>
      </c>
      <c r="X74" s="25">
        <v>31134.65</v>
      </c>
      <c r="Y74" s="25"/>
      <c r="Z74" s="25"/>
      <c r="AA74" s="25"/>
      <c r="AB74" s="25"/>
      <c r="AC74" s="25"/>
      <c r="AD74" s="25"/>
      <c r="AE74" s="25">
        <v>40610.410000000003</v>
      </c>
      <c r="AF74" s="25">
        <v>40610.410000000003</v>
      </c>
      <c r="AG74" s="25">
        <v>40610.410000000003</v>
      </c>
      <c r="AH74" s="25">
        <v>40610.410000000003</v>
      </c>
      <c r="AI74" s="25">
        <v>40610.410000000003</v>
      </c>
      <c r="AJ74" s="25">
        <v>31134.65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</row>
    <row r="75" spans="1:42" ht="16.5" hidden="1" customHeight="1" x14ac:dyDescent="0.15">
      <c r="A75" s="9">
        <v>73</v>
      </c>
      <c r="B75" s="9" t="s">
        <v>42</v>
      </c>
      <c r="C75" s="15" t="s">
        <v>258</v>
      </c>
      <c r="D75" s="15" t="s">
        <v>259</v>
      </c>
      <c r="E75" s="9" t="s">
        <v>260</v>
      </c>
      <c r="F75" s="9" t="s">
        <v>37</v>
      </c>
      <c r="G75" s="9" t="s">
        <v>87</v>
      </c>
      <c r="H75" s="9" t="s">
        <v>39</v>
      </c>
      <c r="I75" s="9" t="s">
        <v>40</v>
      </c>
      <c r="J75" s="9" t="s">
        <v>41</v>
      </c>
      <c r="K75" s="9">
        <v>194.46</v>
      </c>
      <c r="L75" s="20">
        <v>42637</v>
      </c>
      <c r="M75" s="20">
        <v>43639</v>
      </c>
      <c r="N75" s="20">
        <v>43639</v>
      </c>
      <c r="O75" s="21"/>
      <c r="P75" s="20">
        <v>43367</v>
      </c>
      <c r="Q75" s="20">
        <v>43639</v>
      </c>
      <c r="R75" s="24">
        <v>217.52997999999999</v>
      </c>
      <c r="S75" s="25">
        <v>42300.88</v>
      </c>
      <c r="T75" s="25">
        <v>42300.88</v>
      </c>
      <c r="U75" s="25">
        <v>42300.88</v>
      </c>
      <c r="V75" s="25">
        <v>42300.88</v>
      </c>
      <c r="W75" s="25">
        <v>42300.88</v>
      </c>
      <c r="X75" s="25">
        <v>32430.67</v>
      </c>
      <c r="Y75" s="25"/>
      <c r="Z75" s="25"/>
      <c r="AA75" s="25"/>
      <c r="AB75" s="25"/>
      <c r="AC75" s="25"/>
      <c r="AD75" s="25"/>
      <c r="AE75" s="25">
        <v>42300.88</v>
      </c>
      <c r="AF75" s="25">
        <v>42300.88</v>
      </c>
      <c r="AG75" s="25">
        <v>42300.88</v>
      </c>
      <c r="AH75" s="25">
        <v>42300.88</v>
      </c>
      <c r="AI75" s="25">
        <v>42300.88</v>
      </c>
      <c r="AJ75" s="25">
        <v>32430.67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</row>
    <row r="76" spans="1:42" ht="16.5" hidden="1" customHeight="1" x14ac:dyDescent="0.15">
      <c r="A76" s="9">
        <v>74</v>
      </c>
      <c r="B76" s="16" t="s">
        <v>42</v>
      </c>
      <c r="C76" s="15" t="s">
        <v>261</v>
      </c>
      <c r="D76" s="15" t="s">
        <v>262</v>
      </c>
      <c r="E76" s="9" t="s">
        <v>263</v>
      </c>
      <c r="F76" s="9" t="s">
        <v>37</v>
      </c>
      <c r="G76" s="9" t="s">
        <v>87</v>
      </c>
      <c r="H76" s="9" t="s">
        <v>39</v>
      </c>
      <c r="I76" s="9" t="s">
        <v>102</v>
      </c>
      <c r="J76" s="9" t="s">
        <v>53</v>
      </c>
      <c r="K76" s="9">
        <v>217.48</v>
      </c>
      <c r="L76" s="20">
        <v>42637</v>
      </c>
      <c r="M76" s="20">
        <v>43639</v>
      </c>
      <c r="N76" s="20">
        <v>43585</v>
      </c>
      <c r="O76" s="21"/>
      <c r="P76" s="20">
        <v>43367</v>
      </c>
      <c r="Q76" s="20">
        <v>43639</v>
      </c>
      <c r="R76" s="24">
        <v>217.529979</v>
      </c>
      <c r="S76" s="25">
        <v>47308.42</v>
      </c>
      <c r="T76" s="25">
        <v>47308.42</v>
      </c>
      <c r="U76" s="25">
        <v>47308.42</v>
      </c>
      <c r="V76" s="25">
        <v>47308.42</v>
      </c>
      <c r="W76" s="25"/>
      <c r="X76" s="25"/>
      <c r="Y76" s="25"/>
      <c r="Z76" s="25"/>
      <c r="AA76" s="25"/>
      <c r="AB76" s="25"/>
      <c r="AC76" s="25"/>
      <c r="AD76" s="25"/>
      <c r="AE76" s="25">
        <v>47308.42</v>
      </c>
      <c r="AF76" s="25">
        <v>47308.42</v>
      </c>
      <c r="AG76" s="25">
        <v>47308.42</v>
      </c>
      <c r="AH76" s="25">
        <v>47308.42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</row>
    <row r="77" spans="1:42" ht="16.5" hidden="1" customHeight="1" x14ac:dyDescent="0.15">
      <c r="A77" s="9">
        <v>75</v>
      </c>
      <c r="B77" s="9" t="s">
        <v>34</v>
      </c>
      <c r="C77" s="15" t="s">
        <v>72</v>
      </c>
      <c r="D77" s="15" t="s">
        <v>264</v>
      </c>
      <c r="E77" s="9" t="s">
        <v>265</v>
      </c>
      <c r="F77" s="9" t="s">
        <v>37</v>
      </c>
      <c r="G77" s="9" t="s">
        <v>87</v>
      </c>
      <c r="H77" s="9" t="s">
        <v>58</v>
      </c>
      <c r="I77" s="9" t="s">
        <v>40</v>
      </c>
      <c r="J77" s="9" t="s">
        <v>53</v>
      </c>
      <c r="K77" s="9">
        <v>246.46</v>
      </c>
      <c r="L77" s="20">
        <v>42637</v>
      </c>
      <c r="M77" s="20">
        <v>44462</v>
      </c>
      <c r="N77" s="20">
        <v>44462</v>
      </c>
      <c r="O77" s="21"/>
      <c r="P77" s="20">
        <v>43367</v>
      </c>
      <c r="Q77" s="20">
        <v>43731</v>
      </c>
      <c r="R77" s="26">
        <v>194.63</v>
      </c>
      <c r="S77" s="25">
        <v>47968.51</v>
      </c>
      <c r="T77" s="25">
        <v>47968.51</v>
      </c>
      <c r="U77" s="25">
        <v>47968.51</v>
      </c>
      <c r="V77" s="25">
        <v>47968.51</v>
      </c>
      <c r="W77" s="25">
        <v>47968.51</v>
      </c>
      <c r="X77" s="25">
        <v>47968.51</v>
      </c>
      <c r="Y77" s="25">
        <v>47968.51</v>
      </c>
      <c r="Z77" s="25">
        <v>47968.51</v>
      </c>
      <c r="AA77" s="25">
        <v>49311.88</v>
      </c>
      <c r="AB77" s="25">
        <v>53725.82</v>
      </c>
      <c r="AC77" s="25">
        <v>53725.82</v>
      </c>
      <c r="AD77" s="25">
        <v>53725.82</v>
      </c>
      <c r="AE77" s="25">
        <v>47968.51</v>
      </c>
      <c r="AF77" s="25">
        <v>47968.51</v>
      </c>
      <c r="AG77" s="25">
        <v>47968.51</v>
      </c>
      <c r="AH77" s="25">
        <v>47968.51</v>
      </c>
      <c r="AI77" s="25">
        <v>47968.51</v>
      </c>
      <c r="AJ77" s="25">
        <v>47968.51</v>
      </c>
      <c r="AK77" s="25">
        <v>47968.51</v>
      </c>
      <c r="AL77" s="25">
        <v>47968.51</v>
      </c>
      <c r="AM77" s="25">
        <v>49311.88</v>
      </c>
      <c r="AN77" s="25">
        <v>53725.82</v>
      </c>
      <c r="AO77" s="25">
        <v>53725.82</v>
      </c>
      <c r="AP77" s="25">
        <v>53725.82</v>
      </c>
    </row>
    <row r="78" spans="1:42" ht="16.5" hidden="1" customHeight="1" x14ac:dyDescent="0.15">
      <c r="A78" s="9">
        <v>76</v>
      </c>
      <c r="B78" s="9" t="s">
        <v>42</v>
      </c>
      <c r="C78" s="17" t="s">
        <v>266</v>
      </c>
      <c r="D78" s="15" t="s">
        <v>267</v>
      </c>
      <c r="E78" s="9" t="s">
        <v>268</v>
      </c>
      <c r="F78" s="9" t="s">
        <v>37</v>
      </c>
      <c r="G78" s="9" t="s">
        <v>87</v>
      </c>
      <c r="H78" s="9" t="s">
        <v>58</v>
      </c>
      <c r="I78" s="9" t="s">
        <v>40</v>
      </c>
      <c r="J78" s="9" t="s">
        <v>53</v>
      </c>
      <c r="K78" s="9">
        <v>130.09</v>
      </c>
      <c r="L78" s="20">
        <v>42637</v>
      </c>
      <c r="M78" s="20">
        <v>43639</v>
      </c>
      <c r="N78" s="20">
        <v>43639</v>
      </c>
      <c r="O78" s="21"/>
      <c r="P78" s="20">
        <v>43367</v>
      </c>
      <c r="Q78" s="20">
        <v>43639</v>
      </c>
      <c r="R78" s="24">
        <v>297.66999700000002</v>
      </c>
      <c r="S78" s="25">
        <v>38723.89</v>
      </c>
      <c r="T78" s="25">
        <v>38723.89</v>
      </c>
      <c r="U78" s="25">
        <v>38723.89</v>
      </c>
      <c r="V78" s="25">
        <v>38723.89</v>
      </c>
      <c r="W78" s="25">
        <v>38723.89</v>
      </c>
      <c r="X78" s="25">
        <v>29688.32</v>
      </c>
      <c r="Y78" s="25"/>
      <c r="Z78" s="25"/>
      <c r="AA78" s="25"/>
      <c r="AB78" s="25"/>
      <c r="AC78" s="25"/>
      <c r="AD78" s="25"/>
      <c r="AE78" s="25">
        <v>38723.89</v>
      </c>
      <c r="AF78" s="25">
        <v>38723.89</v>
      </c>
      <c r="AG78" s="25">
        <v>38723.89</v>
      </c>
      <c r="AH78" s="25">
        <v>38723.89</v>
      </c>
      <c r="AI78" s="25">
        <v>38723.89</v>
      </c>
      <c r="AJ78" s="25">
        <v>29688.32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</row>
    <row r="79" spans="1:42" ht="16.5" hidden="1" customHeight="1" x14ac:dyDescent="0.15">
      <c r="A79" s="9">
        <v>77</v>
      </c>
      <c r="B79" s="9" t="s">
        <v>42</v>
      </c>
      <c r="C79" s="15" t="s">
        <v>269</v>
      </c>
      <c r="D79" s="15" t="s">
        <v>270</v>
      </c>
      <c r="E79" s="9" t="s">
        <v>271</v>
      </c>
      <c r="F79" s="9" t="s">
        <v>37</v>
      </c>
      <c r="G79" s="9" t="s">
        <v>87</v>
      </c>
      <c r="H79" s="9" t="s">
        <v>39</v>
      </c>
      <c r="I79" s="9" t="s">
        <v>40</v>
      </c>
      <c r="J79" s="9" t="s">
        <v>53</v>
      </c>
      <c r="K79" s="9">
        <v>218.1</v>
      </c>
      <c r="L79" s="20">
        <v>42637</v>
      </c>
      <c r="M79" s="20">
        <v>43639</v>
      </c>
      <c r="N79" s="20">
        <v>43639</v>
      </c>
      <c r="O79" s="21"/>
      <c r="P79" s="20">
        <v>43367</v>
      </c>
      <c r="Q79" s="20">
        <v>43639</v>
      </c>
      <c r="R79" s="24">
        <v>280.5</v>
      </c>
      <c r="S79" s="25">
        <v>61177.05</v>
      </c>
      <c r="T79" s="25">
        <v>61177.05</v>
      </c>
      <c r="U79" s="25">
        <v>61177.05</v>
      </c>
      <c r="V79" s="25">
        <v>61177.05</v>
      </c>
      <c r="W79" s="25">
        <v>61177.05</v>
      </c>
      <c r="X79" s="25">
        <v>46902.41</v>
      </c>
      <c r="Y79" s="25"/>
      <c r="Z79" s="25"/>
      <c r="AA79" s="25"/>
      <c r="AB79" s="25"/>
      <c r="AC79" s="25"/>
      <c r="AD79" s="25"/>
      <c r="AE79" s="25">
        <v>61177.05</v>
      </c>
      <c r="AF79" s="25">
        <v>61177.05</v>
      </c>
      <c r="AG79" s="25">
        <v>61177.05</v>
      </c>
      <c r="AH79" s="25">
        <v>61177.05</v>
      </c>
      <c r="AI79" s="25">
        <v>61177.05</v>
      </c>
      <c r="AJ79" s="25">
        <v>46902.41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</row>
    <row r="80" spans="1:42" ht="16.5" hidden="1" customHeight="1" x14ac:dyDescent="0.15">
      <c r="A80" s="9">
        <v>78</v>
      </c>
      <c r="B80" s="9" t="s">
        <v>42</v>
      </c>
      <c r="C80" s="15" t="s">
        <v>272</v>
      </c>
      <c r="D80" s="15" t="s">
        <v>273</v>
      </c>
      <c r="E80" s="9" t="s">
        <v>274</v>
      </c>
      <c r="F80" s="9" t="s">
        <v>37</v>
      </c>
      <c r="G80" s="9" t="s">
        <v>87</v>
      </c>
      <c r="H80" s="9" t="s">
        <v>58</v>
      </c>
      <c r="I80" s="9" t="s">
        <v>40</v>
      </c>
      <c r="J80" s="9" t="s">
        <v>41</v>
      </c>
      <c r="K80" s="9">
        <v>188.83</v>
      </c>
      <c r="L80" s="20">
        <v>42637</v>
      </c>
      <c r="M80" s="20">
        <v>43639</v>
      </c>
      <c r="N80" s="20">
        <v>43639</v>
      </c>
      <c r="O80" s="21"/>
      <c r="P80" s="20">
        <v>43367</v>
      </c>
      <c r="Q80" s="20">
        <v>43639</v>
      </c>
      <c r="R80" s="24">
        <v>263.32997899999998</v>
      </c>
      <c r="S80" s="25">
        <v>49724.6</v>
      </c>
      <c r="T80" s="25">
        <v>49724.6</v>
      </c>
      <c r="U80" s="25">
        <v>49724.6</v>
      </c>
      <c r="V80" s="25">
        <v>49724.6</v>
      </c>
      <c r="W80" s="25">
        <v>49724.6</v>
      </c>
      <c r="X80" s="25">
        <v>38122.19</v>
      </c>
      <c r="Y80" s="25"/>
      <c r="Z80" s="25"/>
      <c r="AA80" s="25"/>
      <c r="AB80" s="25"/>
      <c r="AC80" s="25"/>
      <c r="AD80" s="25"/>
      <c r="AE80" s="25">
        <v>49724.6</v>
      </c>
      <c r="AF80" s="25">
        <v>49724.6</v>
      </c>
      <c r="AG80" s="25">
        <v>49724.6</v>
      </c>
      <c r="AH80" s="25">
        <v>49724.6</v>
      </c>
      <c r="AI80" s="25">
        <v>49724.6</v>
      </c>
      <c r="AJ80" s="25">
        <v>38122.19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</row>
    <row r="81" spans="1:42" ht="16.5" hidden="1" customHeight="1" x14ac:dyDescent="0.15">
      <c r="A81" s="9">
        <v>79</v>
      </c>
      <c r="B81" s="9" t="s">
        <v>34</v>
      </c>
      <c r="C81" s="15" t="s">
        <v>72</v>
      </c>
      <c r="D81" s="15" t="s">
        <v>275</v>
      </c>
      <c r="E81" s="9" t="s">
        <v>276</v>
      </c>
      <c r="F81" s="9" t="s">
        <v>37</v>
      </c>
      <c r="G81" s="9" t="s">
        <v>87</v>
      </c>
      <c r="H81" s="9" t="s">
        <v>58</v>
      </c>
      <c r="I81" s="9" t="s">
        <v>40</v>
      </c>
      <c r="J81" s="9" t="s">
        <v>53</v>
      </c>
      <c r="K81" s="9">
        <v>202.39</v>
      </c>
      <c r="L81" s="20">
        <v>42637</v>
      </c>
      <c r="M81" s="20">
        <v>44462</v>
      </c>
      <c r="N81" s="20">
        <v>44462</v>
      </c>
      <c r="O81" s="21"/>
      <c r="P81" s="20">
        <v>43367</v>
      </c>
      <c r="Q81" s="20">
        <v>43731</v>
      </c>
      <c r="R81" s="26">
        <v>206.079994</v>
      </c>
      <c r="S81" s="25">
        <v>41708.53</v>
      </c>
      <c r="T81" s="25">
        <v>41708.53</v>
      </c>
      <c r="U81" s="25">
        <v>41708.53</v>
      </c>
      <c r="V81" s="25">
        <v>41708.53</v>
      </c>
      <c r="W81" s="25">
        <v>41708.53</v>
      </c>
      <c r="X81" s="25">
        <v>41708.53</v>
      </c>
      <c r="Y81" s="25">
        <v>41708.53</v>
      </c>
      <c r="Z81" s="25">
        <v>41708.53</v>
      </c>
      <c r="AA81" s="25">
        <v>42876.39</v>
      </c>
      <c r="AB81" s="25">
        <v>46713.64</v>
      </c>
      <c r="AC81" s="25">
        <v>46713.64</v>
      </c>
      <c r="AD81" s="25">
        <v>46713.64</v>
      </c>
      <c r="AE81" s="25">
        <v>41708.53</v>
      </c>
      <c r="AF81" s="25">
        <v>41708.53</v>
      </c>
      <c r="AG81" s="25">
        <v>41708.53</v>
      </c>
      <c r="AH81" s="25">
        <v>41708.53</v>
      </c>
      <c r="AI81" s="25">
        <v>41708.53</v>
      </c>
      <c r="AJ81" s="25">
        <v>41708.53</v>
      </c>
      <c r="AK81" s="25">
        <v>41708.53</v>
      </c>
      <c r="AL81" s="25">
        <v>41708.53</v>
      </c>
      <c r="AM81" s="25">
        <v>42876.39</v>
      </c>
      <c r="AN81" s="25">
        <v>46713.64</v>
      </c>
      <c r="AO81" s="25">
        <v>46713.64</v>
      </c>
      <c r="AP81" s="25">
        <v>46713.64</v>
      </c>
    </row>
    <row r="82" spans="1:42" ht="16.5" hidden="1" customHeight="1" x14ac:dyDescent="0.15">
      <c r="A82" s="9">
        <v>80</v>
      </c>
      <c r="B82" s="9" t="s">
        <v>42</v>
      </c>
      <c r="C82" s="15" t="s">
        <v>277</v>
      </c>
      <c r="D82" s="15" t="s">
        <v>278</v>
      </c>
      <c r="E82" s="9" t="s">
        <v>279</v>
      </c>
      <c r="F82" s="9" t="s">
        <v>37</v>
      </c>
      <c r="G82" s="9" t="s">
        <v>87</v>
      </c>
      <c r="H82" s="9" t="s">
        <v>39</v>
      </c>
      <c r="I82" s="9" t="s">
        <v>40</v>
      </c>
      <c r="J82" s="9" t="s">
        <v>41</v>
      </c>
      <c r="K82" s="9">
        <v>354.46</v>
      </c>
      <c r="L82" s="20">
        <v>42637</v>
      </c>
      <c r="M82" s="20">
        <v>43639</v>
      </c>
      <c r="N82" s="20">
        <v>43639</v>
      </c>
      <c r="O82" s="21"/>
      <c r="P82" s="20">
        <v>43367</v>
      </c>
      <c r="Q82" s="20">
        <v>43639</v>
      </c>
      <c r="R82" s="24">
        <v>206.08000899999999</v>
      </c>
      <c r="S82" s="25">
        <v>73047.12</v>
      </c>
      <c r="T82" s="25">
        <v>73047.12</v>
      </c>
      <c r="U82" s="25">
        <v>73047.12</v>
      </c>
      <c r="V82" s="25">
        <v>73047.12</v>
      </c>
      <c r="W82" s="25">
        <v>73047.12</v>
      </c>
      <c r="X82" s="25">
        <v>56002.79</v>
      </c>
      <c r="Y82" s="25"/>
      <c r="Z82" s="25"/>
      <c r="AA82" s="25"/>
      <c r="AB82" s="25"/>
      <c r="AC82" s="25"/>
      <c r="AD82" s="25"/>
      <c r="AE82" s="25">
        <v>73047.12</v>
      </c>
      <c r="AF82" s="25">
        <v>73047.12</v>
      </c>
      <c r="AG82" s="25">
        <v>73047.12</v>
      </c>
      <c r="AH82" s="25">
        <v>73047.12</v>
      </c>
      <c r="AI82" s="25">
        <v>73047.12</v>
      </c>
      <c r="AJ82" s="25">
        <v>56002.79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</row>
    <row r="83" spans="1:42" ht="16.5" hidden="1" customHeight="1" x14ac:dyDescent="0.15">
      <c r="A83" s="9">
        <v>81</v>
      </c>
      <c r="B83" s="9" t="s">
        <v>34</v>
      </c>
      <c r="C83" s="15" t="s">
        <v>280</v>
      </c>
      <c r="D83" s="15" t="s">
        <v>281</v>
      </c>
      <c r="E83" s="9">
        <v>1065</v>
      </c>
      <c r="F83" s="9" t="s">
        <v>37</v>
      </c>
      <c r="G83" s="9" t="s">
        <v>87</v>
      </c>
      <c r="H83" s="9" t="s">
        <v>46</v>
      </c>
      <c r="I83" s="9" t="s">
        <v>40</v>
      </c>
      <c r="J83" s="9" t="s">
        <v>53</v>
      </c>
      <c r="K83" s="9">
        <v>225.77</v>
      </c>
      <c r="L83" s="20">
        <v>42637</v>
      </c>
      <c r="M83" s="20">
        <v>44309</v>
      </c>
      <c r="N83" s="20">
        <v>44309</v>
      </c>
      <c r="O83" s="21"/>
      <c r="P83" s="20">
        <v>43367</v>
      </c>
      <c r="Q83" s="20">
        <v>43731</v>
      </c>
      <c r="R83" s="24">
        <v>203.96</v>
      </c>
      <c r="S83" s="25">
        <v>46048.05</v>
      </c>
      <c r="T83" s="25">
        <v>46048.05</v>
      </c>
      <c r="U83" s="25">
        <v>46048.05</v>
      </c>
      <c r="V83" s="25">
        <v>46048.05</v>
      </c>
      <c r="W83" s="25">
        <v>46048.05</v>
      </c>
      <c r="X83" s="25">
        <v>46048.05</v>
      </c>
      <c r="Y83" s="25">
        <v>46048.05</v>
      </c>
      <c r="Z83" s="25">
        <v>46048.05</v>
      </c>
      <c r="AA83" s="25">
        <v>46585.38</v>
      </c>
      <c r="AB83" s="25">
        <v>48350.9</v>
      </c>
      <c r="AC83" s="25">
        <v>48350.9</v>
      </c>
      <c r="AD83" s="25">
        <v>48350.9</v>
      </c>
      <c r="AE83" s="25">
        <v>46048.05</v>
      </c>
      <c r="AF83" s="25">
        <v>46048.05</v>
      </c>
      <c r="AG83" s="25">
        <v>46048.05</v>
      </c>
      <c r="AH83" s="25">
        <v>46048.05</v>
      </c>
      <c r="AI83" s="25">
        <v>46048.05</v>
      </c>
      <c r="AJ83" s="25">
        <v>46048.05</v>
      </c>
      <c r="AK83" s="25">
        <v>46048.05</v>
      </c>
      <c r="AL83" s="25">
        <v>46048.05</v>
      </c>
      <c r="AM83" s="25">
        <v>46585.38</v>
      </c>
      <c r="AN83" s="25">
        <v>48350.9</v>
      </c>
      <c r="AO83" s="25">
        <v>48350.9</v>
      </c>
      <c r="AP83" s="25">
        <v>48350.9</v>
      </c>
    </row>
    <row r="84" spans="1:42" ht="16.5" hidden="1" customHeight="1" x14ac:dyDescent="0.15">
      <c r="A84" s="9">
        <v>82</v>
      </c>
      <c r="B84" s="9" t="s">
        <v>42</v>
      </c>
      <c r="C84" s="15" t="s">
        <v>282</v>
      </c>
      <c r="D84" s="15" t="s">
        <v>283</v>
      </c>
      <c r="E84" s="9" t="s">
        <v>284</v>
      </c>
      <c r="F84" s="9" t="s">
        <v>37</v>
      </c>
      <c r="G84" s="9" t="s">
        <v>87</v>
      </c>
      <c r="H84" s="9" t="s">
        <v>58</v>
      </c>
      <c r="I84" s="9" t="s">
        <v>40</v>
      </c>
      <c r="J84" s="9" t="s">
        <v>53</v>
      </c>
      <c r="K84" s="9">
        <v>136.25</v>
      </c>
      <c r="L84" s="20">
        <v>42637</v>
      </c>
      <c r="M84" s="20">
        <v>43639</v>
      </c>
      <c r="N84" s="20">
        <v>43639</v>
      </c>
      <c r="O84" s="21"/>
      <c r="P84" s="20">
        <v>43367</v>
      </c>
      <c r="Q84" s="20">
        <v>43639</v>
      </c>
      <c r="R84" s="24">
        <v>291.950018</v>
      </c>
      <c r="S84" s="25">
        <v>39778.19</v>
      </c>
      <c r="T84" s="25">
        <v>39778.19</v>
      </c>
      <c r="U84" s="25">
        <v>39778.19</v>
      </c>
      <c r="V84" s="25">
        <v>39778.19</v>
      </c>
      <c r="W84" s="25">
        <v>39778.19</v>
      </c>
      <c r="X84" s="25">
        <v>30496.61</v>
      </c>
      <c r="Y84" s="25"/>
      <c r="Z84" s="25"/>
      <c r="AA84" s="25"/>
      <c r="AB84" s="25"/>
      <c r="AC84" s="25"/>
      <c r="AD84" s="25"/>
      <c r="AE84" s="25">
        <v>39778.19</v>
      </c>
      <c r="AF84" s="25">
        <v>39778.19</v>
      </c>
      <c r="AG84" s="25">
        <v>39778.19</v>
      </c>
      <c r="AH84" s="25">
        <v>39778.19</v>
      </c>
      <c r="AI84" s="25">
        <v>39778.19</v>
      </c>
      <c r="AJ84" s="25">
        <v>30496.61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</row>
    <row r="85" spans="1:42" ht="16.5" hidden="1" customHeight="1" x14ac:dyDescent="0.15">
      <c r="A85" s="9">
        <v>83</v>
      </c>
      <c r="B85" s="9" t="s">
        <v>42</v>
      </c>
      <c r="C85" s="15" t="s">
        <v>285</v>
      </c>
      <c r="D85" s="15" t="s">
        <v>286</v>
      </c>
      <c r="E85" s="9" t="s">
        <v>287</v>
      </c>
      <c r="F85" s="9" t="s">
        <v>37</v>
      </c>
      <c r="G85" s="9" t="s">
        <v>87</v>
      </c>
      <c r="H85" s="9" t="s">
        <v>58</v>
      </c>
      <c r="I85" s="9" t="s">
        <v>40</v>
      </c>
      <c r="J85" s="9" t="s">
        <v>53</v>
      </c>
      <c r="K85" s="9">
        <v>213.85</v>
      </c>
      <c r="L85" s="20">
        <v>42637</v>
      </c>
      <c r="M85" s="20">
        <v>43639</v>
      </c>
      <c r="N85" s="20">
        <v>43639</v>
      </c>
      <c r="O85" s="21"/>
      <c r="P85" s="20">
        <v>43367</v>
      </c>
      <c r="Q85" s="20">
        <v>43639</v>
      </c>
      <c r="R85" s="24">
        <v>263.32999699999999</v>
      </c>
      <c r="S85" s="25">
        <v>56313.120000000003</v>
      </c>
      <c r="T85" s="25">
        <v>56313.120000000003</v>
      </c>
      <c r="U85" s="25">
        <v>56313.120000000003</v>
      </c>
      <c r="V85" s="25">
        <v>56313.120000000003</v>
      </c>
      <c r="W85" s="25">
        <v>56313.120000000003</v>
      </c>
      <c r="X85" s="25">
        <v>43173.39</v>
      </c>
      <c r="Y85" s="25"/>
      <c r="Z85" s="25"/>
      <c r="AA85" s="25"/>
      <c r="AB85" s="25"/>
      <c r="AC85" s="25"/>
      <c r="AD85" s="25"/>
      <c r="AE85" s="25">
        <v>56313.120000000003</v>
      </c>
      <c r="AF85" s="25">
        <v>56313.120000000003</v>
      </c>
      <c r="AG85" s="25">
        <v>56313.120000000003</v>
      </c>
      <c r="AH85" s="25">
        <v>56313.120000000003</v>
      </c>
      <c r="AI85" s="25">
        <v>56313.120000000003</v>
      </c>
      <c r="AJ85" s="25">
        <v>43173.39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</row>
    <row r="86" spans="1:42" ht="16.5" hidden="1" customHeight="1" x14ac:dyDescent="0.15">
      <c r="A86" s="9">
        <v>84</v>
      </c>
      <c r="B86" s="9" t="s">
        <v>42</v>
      </c>
      <c r="C86" s="15" t="s">
        <v>288</v>
      </c>
      <c r="D86" s="15" t="s">
        <v>289</v>
      </c>
      <c r="E86" s="9" t="s">
        <v>290</v>
      </c>
      <c r="F86" s="9" t="s">
        <v>37</v>
      </c>
      <c r="G86" s="9" t="s">
        <v>87</v>
      </c>
      <c r="H86" s="9" t="s">
        <v>39</v>
      </c>
      <c r="I86" s="9" t="s">
        <v>40</v>
      </c>
      <c r="J86" s="9" t="s">
        <v>53</v>
      </c>
      <c r="K86" s="9">
        <v>138.38</v>
      </c>
      <c r="L86" s="20">
        <v>42637</v>
      </c>
      <c r="M86" s="20">
        <v>43639</v>
      </c>
      <c r="N86" s="20">
        <v>43639</v>
      </c>
      <c r="O86" s="21"/>
      <c r="P86" s="20">
        <v>43367</v>
      </c>
      <c r="Q86" s="20">
        <v>43639</v>
      </c>
      <c r="R86" s="24">
        <v>286.23001799999997</v>
      </c>
      <c r="S86" s="25">
        <v>39608.51</v>
      </c>
      <c r="T86" s="25">
        <v>39608.51</v>
      </c>
      <c r="U86" s="25">
        <v>39608.51</v>
      </c>
      <c r="V86" s="25">
        <v>39608.51</v>
      </c>
      <c r="W86" s="25">
        <v>39608.51</v>
      </c>
      <c r="X86" s="25">
        <v>30366.52</v>
      </c>
      <c r="Y86" s="25"/>
      <c r="Z86" s="25"/>
      <c r="AA86" s="25"/>
      <c r="AB86" s="25"/>
      <c r="AC86" s="25"/>
      <c r="AD86" s="25"/>
      <c r="AE86" s="25">
        <v>39608.51</v>
      </c>
      <c r="AF86" s="25">
        <v>39608.51</v>
      </c>
      <c r="AG86" s="25">
        <v>39608.51</v>
      </c>
      <c r="AH86" s="25">
        <v>39608.51</v>
      </c>
      <c r="AI86" s="25">
        <v>39608.51</v>
      </c>
      <c r="AJ86" s="25">
        <v>30366.52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</row>
    <row r="87" spans="1:42" ht="16.5" hidden="1" customHeight="1" x14ac:dyDescent="0.15">
      <c r="A87" s="9">
        <v>85</v>
      </c>
      <c r="B87" s="9" t="s">
        <v>42</v>
      </c>
      <c r="C87" s="15" t="s">
        <v>291</v>
      </c>
      <c r="D87" s="15" t="s">
        <v>292</v>
      </c>
      <c r="E87" s="9" t="s">
        <v>293</v>
      </c>
      <c r="F87" s="9" t="s">
        <v>37</v>
      </c>
      <c r="G87" s="9" t="s">
        <v>87</v>
      </c>
      <c r="H87" s="9" t="s">
        <v>39</v>
      </c>
      <c r="I87" s="9" t="s">
        <v>40</v>
      </c>
      <c r="J87" s="9" t="s">
        <v>41</v>
      </c>
      <c r="K87" s="9">
        <v>170.61</v>
      </c>
      <c r="L87" s="20">
        <v>42637</v>
      </c>
      <c r="M87" s="20">
        <v>43639</v>
      </c>
      <c r="N87" s="20">
        <v>43639</v>
      </c>
      <c r="O87" s="21"/>
      <c r="P87" s="20">
        <v>43367</v>
      </c>
      <c r="Q87" s="20">
        <v>43639</v>
      </c>
      <c r="R87" s="24">
        <v>251.88001800000001</v>
      </c>
      <c r="S87" s="25">
        <v>42973.25</v>
      </c>
      <c r="T87" s="25">
        <v>42973.25</v>
      </c>
      <c r="U87" s="25">
        <v>42973.25</v>
      </c>
      <c r="V87" s="25">
        <v>42973.25</v>
      </c>
      <c r="W87" s="25">
        <v>42973.25</v>
      </c>
      <c r="X87" s="25">
        <v>32946.160000000003</v>
      </c>
      <c r="Y87" s="25"/>
      <c r="Z87" s="25"/>
      <c r="AA87" s="25"/>
      <c r="AB87" s="25"/>
      <c r="AC87" s="25"/>
      <c r="AD87" s="25"/>
      <c r="AE87" s="25">
        <v>42973.25</v>
      </c>
      <c r="AF87" s="25">
        <v>42973.25</v>
      </c>
      <c r="AG87" s="25">
        <v>42973.25</v>
      </c>
      <c r="AH87" s="25">
        <v>42973.25</v>
      </c>
      <c r="AI87" s="25">
        <v>42973.25</v>
      </c>
      <c r="AJ87" s="25">
        <v>32946.160000000003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</row>
    <row r="88" spans="1:42" ht="16.5" hidden="1" customHeight="1" x14ac:dyDescent="0.15">
      <c r="A88" s="9">
        <v>86</v>
      </c>
      <c r="B88" s="9" t="s">
        <v>42</v>
      </c>
      <c r="C88" s="15" t="s">
        <v>294</v>
      </c>
      <c r="D88" s="17" t="s">
        <v>295</v>
      </c>
      <c r="E88" s="9" t="s">
        <v>296</v>
      </c>
      <c r="F88" s="9" t="s">
        <v>37</v>
      </c>
      <c r="G88" s="9" t="s">
        <v>87</v>
      </c>
      <c r="H88" s="9" t="s">
        <v>58</v>
      </c>
      <c r="I88" s="9" t="s">
        <v>40</v>
      </c>
      <c r="J88" s="9" t="s">
        <v>41</v>
      </c>
      <c r="K88" s="9">
        <v>171.9</v>
      </c>
      <c r="L88" s="20">
        <v>42637</v>
      </c>
      <c r="M88" s="20">
        <v>43639</v>
      </c>
      <c r="N88" s="20">
        <v>43639</v>
      </c>
      <c r="O88" s="21"/>
      <c r="P88" s="20">
        <v>43367</v>
      </c>
      <c r="Q88" s="20">
        <v>43639</v>
      </c>
      <c r="R88" s="24">
        <v>257.60000000000002</v>
      </c>
      <c r="S88" s="25">
        <v>44281.440000000002</v>
      </c>
      <c r="T88" s="25">
        <v>44281.440000000002</v>
      </c>
      <c r="U88" s="25">
        <v>44281.440000000002</v>
      </c>
      <c r="V88" s="25">
        <v>44281.440000000002</v>
      </c>
      <c r="W88" s="25">
        <v>44281.440000000002</v>
      </c>
      <c r="X88" s="25">
        <v>33949.1</v>
      </c>
      <c r="Y88" s="25"/>
      <c r="Z88" s="25"/>
      <c r="AA88" s="25"/>
      <c r="AB88" s="25"/>
      <c r="AC88" s="25"/>
      <c r="AD88" s="25"/>
      <c r="AE88" s="25">
        <v>44281.440000000002</v>
      </c>
      <c r="AF88" s="25">
        <v>44281.440000000002</v>
      </c>
      <c r="AG88" s="25">
        <v>44281.440000000002</v>
      </c>
      <c r="AH88" s="25">
        <v>44281.440000000002</v>
      </c>
      <c r="AI88" s="25">
        <v>44281.440000000002</v>
      </c>
      <c r="AJ88" s="25">
        <v>33949.1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</row>
    <row r="89" spans="1:42" ht="16.5" hidden="1" customHeight="1" x14ac:dyDescent="0.15">
      <c r="A89" s="9">
        <v>87</v>
      </c>
      <c r="B89" s="9" t="s">
        <v>34</v>
      </c>
      <c r="C89" s="15" t="s">
        <v>297</v>
      </c>
      <c r="D89" s="15" t="s">
        <v>298</v>
      </c>
      <c r="E89" s="9" t="s">
        <v>299</v>
      </c>
      <c r="F89" s="9" t="s">
        <v>37</v>
      </c>
      <c r="G89" s="9" t="s">
        <v>87</v>
      </c>
      <c r="H89" s="9" t="s">
        <v>58</v>
      </c>
      <c r="I89" s="9" t="s">
        <v>40</v>
      </c>
      <c r="J89" s="9" t="s">
        <v>41</v>
      </c>
      <c r="K89" s="9">
        <v>167.37</v>
      </c>
      <c r="L89" s="20">
        <v>43132</v>
      </c>
      <c r="M89" s="20">
        <v>44135</v>
      </c>
      <c r="N89" s="20">
        <v>44135</v>
      </c>
      <c r="O89" s="21">
        <f>R89*K89*11</f>
        <v>472786.77600000001</v>
      </c>
      <c r="P89" s="20">
        <v>43497</v>
      </c>
      <c r="Q89" s="20">
        <v>43861</v>
      </c>
      <c r="R89" s="24">
        <v>256.8</v>
      </c>
      <c r="S89" s="25"/>
      <c r="T89" s="25">
        <v>42980.62</v>
      </c>
      <c r="U89" s="25">
        <v>42980.62</v>
      </c>
      <c r="V89" s="25">
        <v>42980.62</v>
      </c>
      <c r="W89" s="25">
        <v>42980.62</v>
      </c>
      <c r="X89" s="25">
        <v>42980.62</v>
      </c>
      <c r="Y89" s="25">
        <v>42980.62</v>
      </c>
      <c r="Z89" s="25">
        <v>42980.62</v>
      </c>
      <c r="AA89" s="25">
        <v>42980.62</v>
      </c>
      <c r="AB89" s="25">
        <v>42980.62</v>
      </c>
      <c r="AC89" s="25">
        <v>42980.62</v>
      </c>
      <c r="AD89" s="25">
        <v>42980.62</v>
      </c>
      <c r="AE89" s="25">
        <v>0</v>
      </c>
      <c r="AF89" s="25">
        <v>42980.62</v>
      </c>
      <c r="AG89" s="25">
        <v>42980.62</v>
      </c>
      <c r="AH89" s="25">
        <v>42980.62</v>
      </c>
      <c r="AI89" s="25">
        <v>42980.62</v>
      </c>
      <c r="AJ89" s="25">
        <v>42980.62</v>
      </c>
      <c r="AK89" s="25">
        <v>42980.62</v>
      </c>
      <c r="AL89" s="25">
        <v>42980.62</v>
      </c>
      <c r="AM89" s="25">
        <v>42980.62</v>
      </c>
      <c r="AN89" s="25">
        <v>42980.62</v>
      </c>
      <c r="AO89" s="25">
        <v>42980.62</v>
      </c>
      <c r="AP89" s="25">
        <v>42980.62</v>
      </c>
    </row>
    <row r="90" spans="1:42" ht="16.5" hidden="1" customHeight="1" x14ac:dyDescent="0.15">
      <c r="A90" s="9">
        <v>88</v>
      </c>
      <c r="B90" s="9" t="s">
        <v>34</v>
      </c>
      <c r="C90" s="15" t="s">
        <v>300</v>
      </c>
      <c r="D90" s="15" t="s">
        <v>301</v>
      </c>
      <c r="E90" s="9" t="s">
        <v>302</v>
      </c>
      <c r="F90" s="9" t="s">
        <v>37</v>
      </c>
      <c r="G90" s="9" t="s">
        <v>87</v>
      </c>
      <c r="H90" s="9" t="s">
        <v>39</v>
      </c>
      <c r="I90" s="9" t="s">
        <v>40</v>
      </c>
      <c r="J90" s="9" t="s">
        <v>53</v>
      </c>
      <c r="K90" s="9">
        <v>221.42</v>
      </c>
      <c r="L90" s="20">
        <v>43191</v>
      </c>
      <c r="M90" s="20">
        <v>44255</v>
      </c>
      <c r="N90" s="20">
        <v>44255</v>
      </c>
      <c r="O90" s="21">
        <f>R90*K90*9</f>
        <v>501084.53099999996</v>
      </c>
      <c r="P90" s="20">
        <v>43556</v>
      </c>
      <c r="Q90" s="20">
        <v>43921</v>
      </c>
      <c r="R90" s="24">
        <v>251.45</v>
      </c>
      <c r="S90" s="25">
        <v>52033.7</v>
      </c>
      <c r="T90" s="25">
        <v>52033.7</v>
      </c>
      <c r="U90" s="25">
        <v>52033.7</v>
      </c>
      <c r="V90" s="25">
        <v>55676.06</v>
      </c>
      <c r="W90" s="25">
        <v>55676.06</v>
      </c>
      <c r="X90" s="25">
        <v>55676.06</v>
      </c>
      <c r="Y90" s="25">
        <v>55676.06</v>
      </c>
      <c r="Z90" s="25">
        <v>55676.06</v>
      </c>
      <c r="AA90" s="25">
        <v>55676.06</v>
      </c>
      <c r="AB90" s="25">
        <v>55676.06</v>
      </c>
      <c r="AC90" s="25">
        <v>55676.06</v>
      </c>
      <c r="AD90" s="25">
        <v>55676.06</v>
      </c>
      <c r="AE90" s="25">
        <v>52033.7</v>
      </c>
      <c r="AF90" s="25">
        <v>52033.7</v>
      </c>
      <c r="AG90" s="25">
        <v>52033.7</v>
      </c>
      <c r="AH90" s="25">
        <v>55676.06</v>
      </c>
      <c r="AI90" s="25">
        <v>55676.06</v>
      </c>
      <c r="AJ90" s="25">
        <v>55676.06</v>
      </c>
      <c r="AK90" s="25">
        <v>55676.06</v>
      </c>
      <c r="AL90" s="25">
        <v>55676.06</v>
      </c>
      <c r="AM90" s="25">
        <v>55676.06</v>
      </c>
      <c r="AN90" s="25">
        <v>55676.06</v>
      </c>
      <c r="AO90" s="25">
        <v>55676.06</v>
      </c>
      <c r="AP90" s="25">
        <v>55676.06</v>
      </c>
    </row>
    <row r="91" spans="1:42" ht="16.5" hidden="1" customHeight="1" x14ac:dyDescent="0.15">
      <c r="A91" s="9">
        <v>89</v>
      </c>
      <c r="B91" s="9" t="s">
        <v>42</v>
      </c>
      <c r="C91" s="15" t="s">
        <v>303</v>
      </c>
      <c r="D91" s="15" t="s">
        <v>304</v>
      </c>
      <c r="E91" s="9" t="s">
        <v>305</v>
      </c>
      <c r="F91" s="9" t="s">
        <v>37</v>
      </c>
      <c r="G91" s="9" t="s">
        <v>87</v>
      </c>
      <c r="H91" s="9" t="s">
        <v>39</v>
      </c>
      <c r="I91" s="9" t="s">
        <v>40</v>
      </c>
      <c r="J91" s="9" t="s">
        <v>53</v>
      </c>
      <c r="K91" s="9">
        <v>168.67</v>
      </c>
      <c r="L91" s="20">
        <v>42637</v>
      </c>
      <c r="M91" s="20">
        <v>43639</v>
      </c>
      <c r="N91" s="20">
        <v>43639</v>
      </c>
      <c r="O91" s="21"/>
      <c r="P91" s="20">
        <v>43367</v>
      </c>
      <c r="Q91" s="20">
        <v>43639</v>
      </c>
      <c r="R91" s="24">
        <v>286.225054</v>
      </c>
      <c r="S91" s="25">
        <v>48277.58</v>
      </c>
      <c r="T91" s="25">
        <v>48277.58</v>
      </c>
      <c r="U91" s="25">
        <v>48277.58</v>
      </c>
      <c r="V91" s="25">
        <v>48277.58</v>
      </c>
      <c r="W91" s="25">
        <v>48277.58</v>
      </c>
      <c r="X91" s="25">
        <v>37012.81</v>
      </c>
      <c r="Y91" s="25"/>
      <c r="Z91" s="25"/>
      <c r="AA91" s="25"/>
      <c r="AB91" s="25"/>
      <c r="AC91" s="25"/>
      <c r="AD91" s="25"/>
      <c r="AE91" s="25">
        <v>48277.58</v>
      </c>
      <c r="AF91" s="25">
        <v>48277.58</v>
      </c>
      <c r="AG91" s="25">
        <v>48277.58</v>
      </c>
      <c r="AH91" s="25">
        <v>48277.58</v>
      </c>
      <c r="AI91" s="25">
        <v>48277.58</v>
      </c>
      <c r="AJ91" s="25">
        <v>37012.81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</row>
    <row r="92" spans="1:42" ht="16.5" hidden="1" customHeight="1" x14ac:dyDescent="0.15">
      <c r="A92" s="9">
        <v>90</v>
      </c>
      <c r="B92" s="9" t="s">
        <v>34</v>
      </c>
      <c r="C92" s="15" t="s">
        <v>306</v>
      </c>
      <c r="D92" s="15" t="s">
        <v>307</v>
      </c>
      <c r="E92" s="9" t="s">
        <v>308</v>
      </c>
      <c r="F92" s="9" t="s">
        <v>37</v>
      </c>
      <c r="G92" s="9" t="s">
        <v>87</v>
      </c>
      <c r="H92" s="9" t="s">
        <v>122</v>
      </c>
      <c r="I92" s="9" t="s">
        <v>40</v>
      </c>
      <c r="J92" s="9" t="s">
        <v>41</v>
      </c>
      <c r="K92" s="9">
        <v>136.94999999999999</v>
      </c>
      <c r="L92" s="20">
        <v>42637</v>
      </c>
      <c r="M92" s="20">
        <v>44309</v>
      </c>
      <c r="N92" s="20">
        <v>44309</v>
      </c>
      <c r="O92" s="21"/>
      <c r="P92" s="20">
        <v>43367</v>
      </c>
      <c r="Q92" s="20">
        <v>43731</v>
      </c>
      <c r="R92" s="24">
        <v>110.250018</v>
      </c>
      <c r="S92" s="25">
        <v>15098.74</v>
      </c>
      <c r="T92" s="25">
        <v>15098.74</v>
      </c>
      <c r="U92" s="25">
        <v>15098.74</v>
      </c>
      <c r="V92" s="25">
        <v>15098.74</v>
      </c>
      <c r="W92" s="25">
        <v>15098.74</v>
      </c>
      <c r="X92" s="25">
        <v>15098.74</v>
      </c>
      <c r="Y92" s="25">
        <v>15098.74</v>
      </c>
      <c r="Z92" s="25">
        <v>15098.74</v>
      </c>
      <c r="AA92" s="25">
        <v>15274.81</v>
      </c>
      <c r="AB92" s="25">
        <v>15853.33</v>
      </c>
      <c r="AC92" s="25">
        <v>15853.33</v>
      </c>
      <c r="AD92" s="25">
        <v>15853.33</v>
      </c>
      <c r="AE92" s="25">
        <v>15098.74</v>
      </c>
      <c r="AF92" s="25">
        <v>15098.74</v>
      </c>
      <c r="AG92" s="25">
        <v>15098.74</v>
      </c>
      <c r="AH92" s="25">
        <v>15098.74</v>
      </c>
      <c r="AI92" s="25">
        <v>15098.74</v>
      </c>
      <c r="AJ92" s="25">
        <v>15098.74</v>
      </c>
      <c r="AK92" s="25">
        <v>15098.74</v>
      </c>
      <c r="AL92" s="25">
        <v>15098.74</v>
      </c>
      <c r="AM92" s="25">
        <v>15274.81</v>
      </c>
      <c r="AN92" s="25">
        <v>15853.33</v>
      </c>
      <c r="AO92" s="25">
        <v>15853.33</v>
      </c>
      <c r="AP92" s="25">
        <v>15853.33</v>
      </c>
    </row>
    <row r="93" spans="1:42" ht="16.5" hidden="1" customHeight="1" x14ac:dyDescent="0.15">
      <c r="A93" s="9">
        <v>91</v>
      </c>
      <c r="B93" s="9" t="s">
        <v>34</v>
      </c>
      <c r="C93" s="15" t="s">
        <v>309</v>
      </c>
      <c r="D93" s="15" t="s">
        <v>310</v>
      </c>
      <c r="E93" s="9" t="s">
        <v>311</v>
      </c>
      <c r="F93" s="9" t="s">
        <v>37</v>
      </c>
      <c r="G93" s="9" t="s">
        <v>87</v>
      </c>
      <c r="H93" s="9" t="s">
        <v>39</v>
      </c>
      <c r="I93" s="9" t="s">
        <v>40</v>
      </c>
      <c r="J93" s="9" t="s">
        <v>41</v>
      </c>
      <c r="K93" s="9">
        <v>227.37</v>
      </c>
      <c r="L93" s="20">
        <v>42795</v>
      </c>
      <c r="M93" s="20">
        <v>43799</v>
      </c>
      <c r="N93" s="20">
        <v>43799</v>
      </c>
      <c r="O93" s="21"/>
      <c r="P93" s="20">
        <v>43525</v>
      </c>
      <c r="Q93" s="20">
        <v>43799</v>
      </c>
      <c r="R93" s="24">
        <v>125.94</v>
      </c>
      <c r="S93" s="25"/>
      <c r="T93" s="25"/>
      <c r="U93" s="25">
        <v>28634.977800000001</v>
      </c>
      <c r="V93" s="25">
        <v>28634.977800000001</v>
      </c>
      <c r="W93" s="25">
        <v>28634.977800000001</v>
      </c>
      <c r="X93" s="25">
        <v>28634.977800000001</v>
      </c>
      <c r="Y93" s="25">
        <v>28634.977800000001</v>
      </c>
      <c r="Z93" s="25">
        <v>28634.977800000001</v>
      </c>
      <c r="AA93" s="25">
        <v>28634.977800000001</v>
      </c>
      <c r="AB93" s="25">
        <v>28634.977800000001</v>
      </c>
      <c r="AC93" s="25">
        <v>28634.977800000001</v>
      </c>
      <c r="AD93" s="25"/>
      <c r="AE93" s="25">
        <v>0</v>
      </c>
      <c r="AF93" s="25">
        <v>0</v>
      </c>
      <c r="AG93" s="25">
        <v>28634.977800000001</v>
      </c>
      <c r="AH93" s="25">
        <v>28634.977800000001</v>
      </c>
      <c r="AI93" s="25">
        <v>28634.977800000001</v>
      </c>
      <c r="AJ93" s="25">
        <v>28634.977800000001</v>
      </c>
      <c r="AK93" s="25">
        <v>28634.977800000001</v>
      </c>
      <c r="AL93" s="25">
        <v>28634.977800000001</v>
      </c>
      <c r="AM93" s="25">
        <v>28634.977800000001</v>
      </c>
      <c r="AN93" s="25">
        <v>28634.977800000001</v>
      </c>
      <c r="AO93" s="25">
        <v>28634.977800000001</v>
      </c>
      <c r="AP93" s="25">
        <v>0</v>
      </c>
    </row>
    <row r="94" spans="1:42" ht="16.5" hidden="1" customHeight="1" x14ac:dyDescent="0.15">
      <c r="A94" s="9">
        <v>92</v>
      </c>
      <c r="B94" s="9" t="s">
        <v>34</v>
      </c>
      <c r="C94" s="15" t="s">
        <v>126</v>
      </c>
      <c r="D94" s="17" t="s">
        <v>312</v>
      </c>
      <c r="E94" s="9" t="s">
        <v>313</v>
      </c>
      <c r="F94" s="9" t="s">
        <v>37</v>
      </c>
      <c r="G94" s="9" t="s">
        <v>87</v>
      </c>
      <c r="H94" s="9" t="s">
        <v>46</v>
      </c>
      <c r="I94" s="9" t="s">
        <v>40</v>
      </c>
      <c r="J94" s="9" t="s">
        <v>41</v>
      </c>
      <c r="K94" s="9">
        <v>41.6</v>
      </c>
      <c r="L94" s="20">
        <v>42720</v>
      </c>
      <c r="M94" s="20">
        <v>43723</v>
      </c>
      <c r="N94" s="20">
        <v>43723</v>
      </c>
      <c r="O94" s="21"/>
      <c r="P94" s="20">
        <v>43367</v>
      </c>
      <c r="Q94" s="20">
        <v>43723</v>
      </c>
      <c r="R94" s="24">
        <v>354.92</v>
      </c>
      <c r="S94" s="25">
        <v>14764.672</v>
      </c>
      <c r="T94" s="25">
        <v>14764.672</v>
      </c>
      <c r="U94" s="25">
        <v>14764.672</v>
      </c>
      <c r="V94" s="25">
        <v>14764.672</v>
      </c>
      <c r="W94" s="25">
        <v>14764.672</v>
      </c>
      <c r="X94" s="25">
        <v>14764.672</v>
      </c>
      <c r="Y94" s="25">
        <v>14764.672</v>
      </c>
      <c r="Z94" s="25">
        <v>14764.672</v>
      </c>
      <c r="AA94" s="25">
        <v>7382.3360000000002</v>
      </c>
      <c r="AB94" s="25"/>
      <c r="AC94" s="25"/>
      <c r="AD94" s="25"/>
      <c r="AE94" s="25">
        <v>14764.672</v>
      </c>
      <c r="AF94" s="25">
        <v>14764.672</v>
      </c>
      <c r="AG94" s="25">
        <v>14764.672</v>
      </c>
      <c r="AH94" s="25">
        <v>14764.672</v>
      </c>
      <c r="AI94" s="25">
        <v>14764.672</v>
      </c>
      <c r="AJ94" s="25">
        <v>14764.672</v>
      </c>
      <c r="AK94" s="25">
        <v>14764.672</v>
      </c>
      <c r="AL94" s="25">
        <v>14764.672</v>
      </c>
      <c r="AM94" s="25">
        <v>7382.3360000000002</v>
      </c>
      <c r="AN94" s="25">
        <v>0</v>
      </c>
      <c r="AO94" s="25">
        <v>0</v>
      </c>
      <c r="AP94" s="25">
        <v>0</v>
      </c>
    </row>
    <row r="95" spans="1:42" ht="16.5" hidden="1" customHeight="1" x14ac:dyDescent="0.15">
      <c r="A95" s="9">
        <v>93</v>
      </c>
      <c r="B95" s="9" t="s">
        <v>34</v>
      </c>
      <c r="C95" s="17" t="s">
        <v>314</v>
      </c>
      <c r="D95" s="15" t="s">
        <v>315</v>
      </c>
      <c r="E95" s="9" t="s">
        <v>316</v>
      </c>
      <c r="F95" s="9" t="s">
        <v>175</v>
      </c>
      <c r="G95" s="9" t="s">
        <v>101</v>
      </c>
      <c r="H95" s="9" t="s">
        <v>58</v>
      </c>
      <c r="I95" s="9" t="s">
        <v>102</v>
      </c>
      <c r="J95" s="9" t="s">
        <v>53</v>
      </c>
      <c r="K95" s="9">
        <v>1701.66</v>
      </c>
      <c r="L95" s="20">
        <v>42637</v>
      </c>
      <c r="M95" s="20">
        <v>45558</v>
      </c>
      <c r="N95" s="20">
        <v>45558</v>
      </c>
      <c r="O95" s="21"/>
      <c r="P95" s="20">
        <v>43367</v>
      </c>
      <c r="Q95" s="20">
        <v>43731</v>
      </c>
      <c r="R95" s="24">
        <v>67.599999999999994</v>
      </c>
      <c r="S95" s="25">
        <v>115032.22</v>
      </c>
      <c r="T95" s="25">
        <v>115032.22</v>
      </c>
      <c r="U95" s="25">
        <v>115032.22</v>
      </c>
      <c r="V95" s="25">
        <v>115032.22</v>
      </c>
      <c r="W95" s="25">
        <v>115032.22</v>
      </c>
      <c r="X95" s="25">
        <v>115032.22</v>
      </c>
      <c r="Y95" s="25">
        <v>115032.22</v>
      </c>
      <c r="Z95" s="25">
        <v>115032.22</v>
      </c>
      <c r="AA95" s="25">
        <v>116104.26</v>
      </c>
      <c r="AB95" s="25">
        <v>119626.7</v>
      </c>
      <c r="AC95" s="25">
        <v>119626.7</v>
      </c>
      <c r="AD95" s="25">
        <v>119626.7</v>
      </c>
      <c r="AE95" s="25">
        <v>115032.22</v>
      </c>
      <c r="AF95" s="25">
        <v>115032.22</v>
      </c>
      <c r="AG95" s="25">
        <v>115032.22</v>
      </c>
      <c r="AH95" s="25">
        <v>115032.22</v>
      </c>
      <c r="AI95" s="25">
        <v>115032.22</v>
      </c>
      <c r="AJ95" s="25">
        <v>115032.22</v>
      </c>
      <c r="AK95" s="25">
        <v>115032.22</v>
      </c>
      <c r="AL95" s="25">
        <v>115032.22</v>
      </c>
      <c r="AM95" s="25">
        <v>116104.26</v>
      </c>
      <c r="AN95" s="25">
        <v>119626.7</v>
      </c>
      <c r="AO95" s="25">
        <v>119626.7</v>
      </c>
      <c r="AP95" s="25">
        <v>119626.7</v>
      </c>
    </row>
    <row r="96" spans="1:42" ht="16.5" hidden="1" customHeight="1" x14ac:dyDescent="0.15">
      <c r="A96" s="9">
        <v>94</v>
      </c>
      <c r="B96" s="9" t="s">
        <v>42</v>
      </c>
      <c r="C96" s="15" t="s">
        <v>317</v>
      </c>
      <c r="D96" s="15" t="s">
        <v>318</v>
      </c>
      <c r="E96" s="9" t="s">
        <v>319</v>
      </c>
      <c r="F96" s="9" t="s">
        <v>37</v>
      </c>
      <c r="G96" s="9" t="s">
        <v>87</v>
      </c>
      <c r="H96" s="9" t="s">
        <v>39</v>
      </c>
      <c r="I96" s="9" t="s">
        <v>40</v>
      </c>
      <c r="J96" s="9" t="s">
        <v>53</v>
      </c>
      <c r="K96" s="9">
        <v>79.62</v>
      </c>
      <c r="L96" s="20">
        <v>42637</v>
      </c>
      <c r="M96" s="20">
        <v>43639</v>
      </c>
      <c r="N96" s="20">
        <v>43639</v>
      </c>
      <c r="O96" s="21"/>
      <c r="P96" s="20">
        <v>43367</v>
      </c>
      <c r="Q96" s="20">
        <v>43639</v>
      </c>
      <c r="R96" s="24">
        <v>354.92</v>
      </c>
      <c r="S96" s="25">
        <v>28258.73</v>
      </c>
      <c r="T96" s="25">
        <v>28258.73</v>
      </c>
      <c r="U96" s="25">
        <v>28258.73</v>
      </c>
      <c r="V96" s="25">
        <v>28258.73</v>
      </c>
      <c r="W96" s="25">
        <v>28258.73</v>
      </c>
      <c r="X96" s="25">
        <v>21665.03</v>
      </c>
      <c r="Y96" s="25"/>
      <c r="Z96" s="25"/>
      <c r="AA96" s="25"/>
      <c r="AB96" s="25"/>
      <c r="AC96" s="25"/>
      <c r="AD96" s="25"/>
      <c r="AE96" s="25">
        <v>28258.73</v>
      </c>
      <c r="AF96" s="25">
        <v>28258.73</v>
      </c>
      <c r="AG96" s="25">
        <v>28258.73</v>
      </c>
      <c r="AH96" s="25">
        <v>28258.73</v>
      </c>
      <c r="AI96" s="25">
        <v>28258.73</v>
      </c>
      <c r="AJ96" s="25">
        <v>21665.03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</row>
    <row r="97" spans="1:42" ht="16.5" hidden="1" customHeight="1" x14ac:dyDescent="0.15">
      <c r="A97" s="9">
        <v>95</v>
      </c>
      <c r="B97" s="9" t="s">
        <v>42</v>
      </c>
      <c r="C97" s="15" t="s">
        <v>320</v>
      </c>
      <c r="D97" s="15" t="s">
        <v>321</v>
      </c>
      <c r="E97" s="9" t="s">
        <v>322</v>
      </c>
      <c r="F97" s="9" t="s">
        <v>37</v>
      </c>
      <c r="G97" s="9" t="s">
        <v>87</v>
      </c>
      <c r="H97" s="9" t="s">
        <v>179</v>
      </c>
      <c r="I97" s="9" t="s">
        <v>40</v>
      </c>
      <c r="J97" s="9" t="s">
        <v>47</v>
      </c>
      <c r="K97" s="9">
        <v>58.88</v>
      </c>
      <c r="L97" s="20">
        <v>42958</v>
      </c>
      <c r="M97" s="20">
        <v>43639</v>
      </c>
      <c r="N97" s="20">
        <v>43639</v>
      </c>
      <c r="O97" s="21"/>
      <c r="P97" s="20">
        <v>43323</v>
      </c>
      <c r="Q97" s="20">
        <v>43639</v>
      </c>
      <c r="R97" s="24">
        <v>267.5</v>
      </c>
      <c r="S97" s="25">
        <v>15750.4</v>
      </c>
      <c r="T97" s="25">
        <v>15750.4</v>
      </c>
      <c r="U97" s="25">
        <v>15750.4</v>
      </c>
      <c r="V97" s="25">
        <v>15750.4</v>
      </c>
      <c r="W97" s="25">
        <v>15750.4</v>
      </c>
      <c r="X97" s="25">
        <v>12075.31</v>
      </c>
      <c r="Y97" s="25"/>
      <c r="Z97" s="25"/>
      <c r="AA97" s="25"/>
      <c r="AB97" s="25"/>
      <c r="AC97" s="25"/>
      <c r="AD97" s="25"/>
      <c r="AE97" s="25">
        <v>15750.4</v>
      </c>
      <c r="AF97" s="25">
        <v>15750.4</v>
      </c>
      <c r="AG97" s="25">
        <v>15750.4</v>
      </c>
      <c r="AH97" s="25">
        <v>15750.4</v>
      </c>
      <c r="AI97" s="25">
        <v>15750.4</v>
      </c>
      <c r="AJ97" s="25">
        <v>12075.31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</row>
    <row r="98" spans="1:42" ht="16.5" hidden="1" customHeight="1" x14ac:dyDescent="0.15">
      <c r="A98" s="9">
        <v>96</v>
      </c>
      <c r="B98" s="9" t="s">
        <v>42</v>
      </c>
      <c r="C98" s="15" t="s">
        <v>323</v>
      </c>
      <c r="D98" s="15" t="s">
        <v>324</v>
      </c>
      <c r="E98" s="9" t="s">
        <v>325</v>
      </c>
      <c r="F98" s="9" t="s">
        <v>37</v>
      </c>
      <c r="G98" s="9" t="s">
        <v>87</v>
      </c>
      <c r="H98" s="9" t="s">
        <v>58</v>
      </c>
      <c r="I98" s="9" t="s">
        <v>40</v>
      </c>
      <c r="J98" s="9" t="s">
        <v>53</v>
      </c>
      <c r="K98" s="9">
        <v>223.39</v>
      </c>
      <c r="L98" s="20">
        <v>42637</v>
      </c>
      <c r="M98" s="20">
        <v>43639</v>
      </c>
      <c r="N98" s="20">
        <v>43639</v>
      </c>
      <c r="O98" s="21"/>
      <c r="P98" s="20">
        <v>43367</v>
      </c>
      <c r="Q98" s="20">
        <v>43639</v>
      </c>
      <c r="R98" s="24">
        <v>274.77999999999997</v>
      </c>
      <c r="S98" s="25">
        <v>61383.1</v>
      </c>
      <c r="T98" s="25">
        <v>61383.1</v>
      </c>
      <c r="U98" s="25">
        <v>61383.1</v>
      </c>
      <c r="V98" s="25">
        <v>61383.1</v>
      </c>
      <c r="W98" s="25">
        <v>61383.1</v>
      </c>
      <c r="X98" s="25">
        <v>47060.38</v>
      </c>
      <c r="Y98" s="25"/>
      <c r="Z98" s="25"/>
      <c r="AA98" s="25"/>
      <c r="AB98" s="25"/>
      <c r="AC98" s="25"/>
      <c r="AD98" s="25"/>
      <c r="AE98" s="25">
        <v>61383.1</v>
      </c>
      <c r="AF98" s="25">
        <v>61383.1</v>
      </c>
      <c r="AG98" s="25">
        <v>61383.1</v>
      </c>
      <c r="AH98" s="25">
        <v>61383.1</v>
      </c>
      <c r="AI98" s="25">
        <v>61383.1</v>
      </c>
      <c r="AJ98" s="25">
        <v>47060.38</v>
      </c>
      <c r="AK98" s="25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</row>
    <row r="99" spans="1:42" ht="16.5" hidden="1" customHeight="1" x14ac:dyDescent="0.15">
      <c r="A99" s="9">
        <v>97</v>
      </c>
      <c r="B99" s="9" t="s">
        <v>34</v>
      </c>
      <c r="C99" s="15" t="s">
        <v>326</v>
      </c>
      <c r="D99" s="15" t="s">
        <v>327</v>
      </c>
      <c r="E99" s="9" t="s">
        <v>328</v>
      </c>
      <c r="F99" s="9" t="s">
        <v>37</v>
      </c>
      <c r="G99" s="9" t="s">
        <v>87</v>
      </c>
      <c r="H99" s="9" t="s">
        <v>58</v>
      </c>
      <c r="I99" s="9" t="s">
        <v>40</v>
      </c>
      <c r="J99" s="9" t="s">
        <v>53</v>
      </c>
      <c r="K99" s="9">
        <v>203.7</v>
      </c>
      <c r="L99" s="20">
        <v>43106</v>
      </c>
      <c r="M99" s="20">
        <v>44201</v>
      </c>
      <c r="N99" s="20">
        <v>44201</v>
      </c>
      <c r="O99" s="21">
        <f>R99*K99*12</f>
        <v>627721.91999999993</v>
      </c>
      <c r="P99" s="20">
        <v>43471</v>
      </c>
      <c r="Q99" s="20">
        <v>43835</v>
      </c>
      <c r="R99" s="24">
        <v>256.8</v>
      </c>
      <c r="S99" s="25">
        <v>51853.87</v>
      </c>
      <c r="T99" s="25">
        <v>52310.16</v>
      </c>
      <c r="U99" s="25">
        <v>52310.16</v>
      </c>
      <c r="V99" s="25">
        <v>52310.16</v>
      </c>
      <c r="W99" s="25">
        <v>52310.16</v>
      </c>
      <c r="X99" s="25">
        <v>52310.16</v>
      </c>
      <c r="Y99" s="25">
        <v>52310.16</v>
      </c>
      <c r="Z99" s="25">
        <v>52310.16</v>
      </c>
      <c r="AA99" s="25">
        <v>52310.16</v>
      </c>
      <c r="AB99" s="25">
        <v>52310.16</v>
      </c>
      <c r="AC99" s="25">
        <v>52310.16</v>
      </c>
      <c r="AD99" s="25">
        <v>52310.16</v>
      </c>
      <c r="AE99" s="25">
        <v>51853.87</v>
      </c>
      <c r="AF99" s="25">
        <v>52310.16</v>
      </c>
      <c r="AG99" s="25">
        <v>52310.16</v>
      </c>
      <c r="AH99" s="25">
        <v>52310.16</v>
      </c>
      <c r="AI99" s="25">
        <v>52310.16</v>
      </c>
      <c r="AJ99" s="25">
        <v>52310.16</v>
      </c>
      <c r="AK99" s="25">
        <v>52310.16</v>
      </c>
      <c r="AL99" s="25">
        <v>52310.16</v>
      </c>
      <c r="AM99" s="25">
        <v>52310.16</v>
      </c>
      <c r="AN99" s="25">
        <v>52310.16</v>
      </c>
      <c r="AO99" s="25">
        <v>52310.16</v>
      </c>
      <c r="AP99" s="25">
        <v>52310.16</v>
      </c>
    </row>
    <row r="100" spans="1:42" ht="16.5" hidden="1" customHeight="1" x14ac:dyDescent="0.15">
      <c r="A100" s="9">
        <v>98</v>
      </c>
      <c r="B100" s="9" t="s">
        <v>34</v>
      </c>
      <c r="C100" s="15" t="s">
        <v>329</v>
      </c>
      <c r="D100" s="15" t="s">
        <v>330</v>
      </c>
      <c r="E100" s="9" t="s">
        <v>331</v>
      </c>
      <c r="F100" s="9" t="s">
        <v>37</v>
      </c>
      <c r="G100" s="9" t="s">
        <v>87</v>
      </c>
      <c r="H100" s="9" t="s">
        <v>39</v>
      </c>
      <c r="I100" s="9" t="s">
        <v>40</v>
      </c>
      <c r="J100" s="9" t="s">
        <v>41</v>
      </c>
      <c r="K100" s="9">
        <v>194.91</v>
      </c>
      <c r="L100" s="20">
        <v>43102</v>
      </c>
      <c r="M100" s="20">
        <v>44135</v>
      </c>
      <c r="N100" s="20">
        <v>44135</v>
      </c>
      <c r="O100" s="21">
        <f>R100*K100*12</f>
        <v>575608.21199999994</v>
      </c>
      <c r="P100" s="20">
        <v>43467</v>
      </c>
      <c r="Q100" s="20">
        <v>43831</v>
      </c>
      <c r="R100" s="24">
        <v>246.1</v>
      </c>
      <c r="S100" s="25">
        <v>47967.35</v>
      </c>
      <c r="T100" s="25">
        <v>47967.35</v>
      </c>
      <c r="U100" s="25">
        <v>47967.35</v>
      </c>
      <c r="V100" s="25">
        <v>47967.35</v>
      </c>
      <c r="W100" s="25">
        <v>47967.35</v>
      </c>
      <c r="X100" s="25">
        <v>47967.35</v>
      </c>
      <c r="Y100" s="25">
        <v>47967.35</v>
      </c>
      <c r="Z100" s="25">
        <v>47967.35</v>
      </c>
      <c r="AA100" s="25">
        <v>47967.35</v>
      </c>
      <c r="AB100" s="25">
        <v>47967.35</v>
      </c>
      <c r="AC100" s="25">
        <v>47967.35</v>
      </c>
      <c r="AD100" s="25">
        <v>47967.35</v>
      </c>
      <c r="AE100" s="25">
        <v>47967.35</v>
      </c>
      <c r="AF100" s="25">
        <v>47967.35</v>
      </c>
      <c r="AG100" s="25">
        <v>47967.35</v>
      </c>
      <c r="AH100" s="25">
        <v>47967.35</v>
      </c>
      <c r="AI100" s="25">
        <v>47967.35</v>
      </c>
      <c r="AJ100" s="25">
        <v>47967.35</v>
      </c>
      <c r="AK100" s="25">
        <v>47967.35</v>
      </c>
      <c r="AL100" s="25">
        <v>47967.35</v>
      </c>
      <c r="AM100" s="25">
        <v>47967.35</v>
      </c>
      <c r="AN100" s="25">
        <v>47967.35</v>
      </c>
      <c r="AO100" s="25">
        <v>47967.35</v>
      </c>
      <c r="AP100" s="25">
        <v>47967.35</v>
      </c>
    </row>
    <row r="101" spans="1:42" ht="16.5" hidden="1" customHeight="1" x14ac:dyDescent="0.15">
      <c r="A101" s="9">
        <v>99</v>
      </c>
      <c r="B101" s="9" t="s">
        <v>34</v>
      </c>
      <c r="C101" s="15" t="s">
        <v>332</v>
      </c>
      <c r="D101" s="15" t="s">
        <v>333</v>
      </c>
      <c r="E101" s="9" t="s">
        <v>334</v>
      </c>
      <c r="F101" s="9" t="s">
        <v>37</v>
      </c>
      <c r="G101" s="9" t="s">
        <v>87</v>
      </c>
      <c r="H101" s="9" t="s">
        <v>46</v>
      </c>
      <c r="I101" s="9" t="s">
        <v>40</v>
      </c>
      <c r="J101" s="9" t="s">
        <v>53</v>
      </c>
      <c r="K101" s="9">
        <v>276.95</v>
      </c>
      <c r="L101" s="20">
        <v>42637</v>
      </c>
      <c r="M101" s="20">
        <v>44309</v>
      </c>
      <c r="N101" s="20">
        <v>44309</v>
      </c>
      <c r="O101" s="21"/>
      <c r="P101" s="20">
        <v>43367</v>
      </c>
      <c r="Q101" s="20">
        <v>43731</v>
      </c>
      <c r="R101" s="24">
        <v>209.47</v>
      </c>
      <c r="S101" s="25">
        <v>58012.72</v>
      </c>
      <c r="T101" s="25">
        <v>58012.72</v>
      </c>
      <c r="U101" s="25">
        <v>58012.72</v>
      </c>
      <c r="V101" s="25">
        <v>58012.72</v>
      </c>
      <c r="W101" s="25">
        <v>58012.72</v>
      </c>
      <c r="X101" s="25">
        <v>58012.72</v>
      </c>
      <c r="Y101" s="25">
        <v>58012.72</v>
      </c>
      <c r="Z101" s="25">
        <v>58012.72</v>
      </c>
      <c r="AA101" s="25">
        <v>58689.31</v>
      </c>
      <c r="AB101" s="25">
        <v>60912.38</v>
      </c>
      <c r="AC101" s="25">
        <v>60912.38</v>
      </c>
      <c r="AD101" s="25">
        <v>60912.38</v>
      </c>
      <c r="AE101" s="25">
        <v>58012.72</v>
      </c>
      <c r="AF101" s="25">
        <v>58012.72</v>
      </c>
      <c r="AG101" s="25">
        <v>58012.72</v>
      </c>
      <c r="AH101" s="25">
        <v>58012.72</v>
      </c>
      <c r="AI101" s="25">
        <v>58012.72</v>
      </c>
      <c r="AJ101" s="25">
        <v>58012.72</v>
      </c>
      <c r="AK101" s="25">
        <v>58012.72</v>
      </c>
      <c r="AL101" s="25">
        <v>58012.72</v>
      </c>
      <c r="AM101" s="25">
        <v>58689.31</v>
      </c>
      <c r="AN101" s="25">
        <v>60912.38</v>
      </c>
      <c r="AO101" s="25">
        <v>60912.38</v>
      </c>
      <c r="AP101" s="25">
        <v>60912.38</v>
      </c>
    </row>
    <row r="102" spans="1:42" ht="16.5" hidden="1" customHeight="1" x14ac:dyDescent="0.15">
      <c r="A102" s="9">
        <v>100</v>
      </c>
      <c r="B102" s="9" t="s">
        <v>42</v>
      </c>
      <c r="C102" s="15" t="s">
        <v>335</v>
      </c>
      <c r="D102" s="15" t="s">
        <v>336</v>
      </c>
      <c r="E102" s="9" t="s">
        <v>337</v>
      </c>
      <c r="F102" s="9" t="s">
        <v>37</v>
      </c>
      <c r="G102" s="9" t="s">
        <v>87</v>
      </c>
      <c r="H102" s="9" t="s">
        <v>179</v>
      </c>
      <c r="I102" s="9" t="s">
        <v>40</v>
      </c>
      <c r="J102" s="9" t="s">
        <v>41</v>
      </c>
      <c r="K102" s="9">
        <v>69.010000000000005</v>
      </c>
      <c r="L102" s="20">
        <v>42637</v>
      </c>
      <c r="M102" s="20">
        <v>43639</v>
      </c>
      <c r="N102" s="20">
        <v>43639</v>
      </c>
      <c r="O102" s="21"/>
      <c r="P102" s="20">
        <v>43367</v>
      </c>
      <c r="Q102" s="20">
        <v>43639</v>
      </c>
      <c r="R102" s="24">
        <v>303.39999999999998</v>
      </c>
      <c r="S102" s="25">
        <v>20937.63</v>
      </c>
      <c r="T102" s="25">
        <v>20937.63</v>
      </c>
      <c r="U102" s="25">
        <v>20937.63</v>
      </c>
      <c r="V102" s="25">
        <v>20937.63</v>
      </c>
      <c r="W102" s="25">
        <v>20937.63</v>
      </c>
      <c r="X102" s="25">
        <v>16052.19</v>
      </c>
      <c r="Y102" s="25"/>
      <c r="Z102" s="25"/>
      <c r="AA102" s="25"/>
      <c r="AB102" s="25"/>
      <c r="AC102" s="25"/>
      <c r="AD102" s="25"/>
      <c r="AE102" s="25">
        <v>20937.63</v>
      </c>
      <c r="AF102" s="25">
        <v>20937.63</v>
      </c>
      <c r="AG102" s="25">
        <v>20937.63</v>
      </c>
      <c r="AH102" s="25">
        <v>20937.63</v>
      </c>
      <c r="AI102" s="25">
        <v>20937.63</v>
      </c>
      <c r="AJ102" s="25">
        <v>16052.19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</row>
    <row r="103" spans="1:42" ht="16.5" hidden="1" customHeight="1" x14ac:dyDescent="0.15">
      <c r="A103" s="9">
        <v>101</v>
      </c>
      <c r="B103" s="9" t="s">
        <v>42</v>
      </c>
      <c r="C103" s="15" t="s">
        <v>255</v>
      </c>
      <c r="D103" s="15" t="s">
        <v>338</v>
      </c>
      <c r="E103" s="9" t="s">
        <v>339</v>
      </c>
      <c r="F103" s="9" t="s">
        <v>37</v>
      </c>
      <c r="G103" s="9" t="s">
        <v>87</v>
      </c>
      <c r="H103" s="9" t="s">
        <v>39</v>
      </c>
      <c r="I103" s="9" t="s">
        <v>40</v>
      </c>
      <c r="J103" s="9" t="s">
        <v>53</v>
      </c>
      <c r="K103" s="9">
        <v>131.44</v>
      </c>
      <c r="L103" s="20">
        <v>42637</v>
      </c>
      <c r="M103" s="20">
        <v>43639</v>
      </c>
      <c r="N103" s="20">
        <v>43639</v>
      </c>
      <c r="O103" s="21"/>
      <c r="P103" s="20">
        <v>43367</v>
      </c>
      <c r="Q103" s="20">
        <v>43639</v>
      </c>
      <c r="R103" s="24">
        <v>269.05</v>
      </c>
      <c r="S103" s="25">
        <v>35363.93</v>
      </c>
      <c r="T103" s="25">
        <v>35363.93</v>
      </c>
      <c r="U103" s="25">
        <v>35363.93</v>
      </c>
      <c r="V103" s="25">
        <v>35363.93</v>
      </c>
      <c r="W103" s="25">
        <v>35363.93</v>
      </c>
      <c r="X103" s="25">
        <v>27112.35</v>
      </c>
      <c r="Y103" s="25"/>
      <c r="Z103" s="25"/>
      <c r="AA103" s="25"/>
      <c r="AB103" s="25"/>
      <c r="AC103" s="25"/>
      <c r="AD103" s="25"/>
      <c r="AE103" s="25">
        <v>35363.93</v>
      </c>
      <c r="AF103" s="25">
        <v>35363.93</v>
      </c>
      <c r="AG103" s="25">
        <v>35363.93</v>
      </c>
      <c r="AH103" s="25">
        <v>35363.93</v>
      </c>
      <c r="AI103" s="25">
        <v>35363.93</v>
      </c>
      <c r="AJ103" s="25">
        <v>27112.35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</row>
    <row r="104" spans="1:42" ht="16.5" hidden="1" customHeight="1" x14ac:dyDescent="0.15">
      <c r="A104" s="9">
        <v>102</v>
      </c>
      <c r="B104" s="9" t="s">
        <v>42</v>
      </c>
      <c r="C104" s="15" t="s">
        <v>340</v>
      </c>
      <c r="D104" s="15" t="s">
        <v>341</v>
      </c>
      <c r="E104" s="9" t="s">
        <v>342</v>
      </c>
      <c r="F104" s="9" t="s">
        <v>37</v>
      </c>
      <c r="G104" s="9" t="s">
        <v>87</v>
      </c>
      <c r="H104" s="9" t="s">
        <v>46</v>
      </c>
      <c r="I104" s="9" t="s">
        <v>40</v>
      </c>
      <c r="J104" s="9" t="s">
        <v>47</v>
      </c>
      <c r="K104" s="9">
        <v>59.34</v>
      </c>
      <c r="L104" s="20">
        <v>42948</v>
      </c>
      <c r="M104" s="20">
        <v>43639</v>
      </c>
      <c r="N104" s="20">
        <v>43639</v>
      </c>
      <c r="O104" s="21"/>
      <c r="P104" s="20">
        <v>43313</v>
      </c>
      <c r="Q104" s="20">
        <v>43639</v>
      </c>
      <c r="R104" s="24">
        <v>262.5</v>
      </c>
      <c r="S104" s="25">
        <v>15576.75</v>
      </c>
      <c r="T104" s="25">
        <v>15576.75</v>
      </c>
      <c r="U104" s="25">
        <v>15576.75</v>
      </c>
      <c r="V104" s="25">
        <v>15576.75</v>
      </c>
      <c r="W104" s="25">
        <v>15576.75</v>
      </c>
      <c r="X104" s="25">
        <v>11942.18</v>
      </c>
      <c r="Y104" s="25"/>
      <c r="Z104" s="25"/>
      <c r="AA104" s="25"/>
      <c r="AB104" s="25"/>
      <c r="AC104" s="25"/>
      <c r="AD104" s="25"/>
      <c r="AE104" s="25">
        <v>15576.75</v>
      </c>
      <c r="AF104" s="25">
        <v>15576.75</v>
      </c>
      <c r="AG104" s="25">
        <v>15576.75</v>
      </c>
      <c r="AH104" s="25">
        <v>15576.75</v>
      </c>
      <c r="AI104" s="25">
        <v>15576.75</v>
      </c>
      <c r="AJ104" s="25">
        <v>11942.18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</row>
    <row r="105" spans="1:42" ht="16.5" hidden="1" customHeight="1" x14ac:dyDescent="0.15">
      <c r="A105" s="9">
        <v>103</v>
      </c>
      <c r="B105" s="9" t="s">
        <v>34</v>
      </c>
      <c r="C105" s="15" t="s">
        <v>343</v>
      </c>
      <c r="D105" s="15" t="s">
        <v>344</v>
      </c>
      <c r="E105" s="9" t="s">
        <v>345</v>
      </c>
      <c r="F105" s="9" t="s">
        <v>37</v>
      </c>
      <c r="G105" s="9" t="s">
        <v>87</v>
      </c>
      <c r="H105" s="9" t="s">
        <v>46</v>
      </c>
      <c r="I105" s="22" t="s">
        <v>102</v>
      </c>
      <c r="J105" s="9" t="s">
        <v>64</v>
      </c>
      <c r="K105" s="9">
        <v>243.69</v>
      </c>
      <c r="L105" s="20">
        <v>42795</v>
      </c>
      <c r="M105" s="20">
        <v>44309</v>
      </c>
      <c r="N105" s="20">
        <v>44309</v>
      </c>
      <c r="O105" s="21"/>
      <c r="P105" s="20">
        <v>43525</v>
      </c>
      <c r="Q105" s="20">
        <v>43890</v>
      </c>
      <c r="R105" s="24">
        <v>198.45</v>
      </c>
      <c r="S105" s="25"/>
      <c r="T105" s="25"/>
      <c r="U105" s="25">
        <v>48360.280500000001</v>
      </c>
      <c r="V105" s="25">
        <v>48360.280500000001</v>
      </c>
      <c r="W105" s="25">
        <v>48360.280500000001</v>
      </c>
      <c r="X105" s="25">
        <v>48360.280500000001</v>
      </c>
      <c r="Y105" s="25">
        <v>48360.280500000001</v>
      </c>
      <c r="Z105" s="25">
        <v>48360.280500000001</v>
      </c>
      <c r="AA105" s="25">
        <v>48360.280500000001</v>
      </c>
      <c r="AB105" s="25">
        <v>48360.280500000001</v>
      </c>
      <c r="AC105" s="25">
        <v>48360.280500000001</v>
      </c>
      <c r="AD105" s="25">
        <v>48360.280500000001</v>
      </c>
      <c r="AE105" s="25">
        <v>0</v>
      </c>
      <c r="AF105" s="25">
        <v>0</v>
      </c>
      <c r="AG105" s="25">
        <v>48360.280500000001</v>
      </c>
      <c r="AH105" s="25">
        <v>48360.280500000001</v>
      </c>
      <c r="AI105" s="25">
        <v>48360.280500000001</v>
      </c>
      <c r="AJ105" s="25">
        <v>48360.280500000001</v>
      </c>
      <c r="AK105" s="25">
        <v>48360.280500000001</v>
      </c>
      <c r="AL105" s="25">
        <v>48360.280500000001</v>
      </c>
      <c r="AM105" s="25">
        <v>48360.280500000001</v>
      </c>
      <c r="AN105" s="25">
        <v>48360.280500000001</v>
      </c>
      <c r="AO105" s="25">
        <v>48360.280500000001</v>
      </c>
      <c r="AP105" s="25">
        <v>48360.280500000001</v>
      </c>
    </row>
    <row r="106" spans="1:42" ht="16.5" hidden="1" customHeight="1" x14ac:dyDescent="0.15">
      <c r="A106" s="9">
        <v>104</v>
      </c>
      <c r="B106" s="9" t="s">
        <v>42</v>
      </c>
      <c r="C106" s="15" t="s">
        <v>346</v>
      </c>
      <c r="D106" s="15" t="s">
        <v>347</v>
      </c>
      <c r="E106" s="9" t="s">
        <v>348</v>
      </c>
      <c r="F106" s="9" t="s">
        <v>37</v>
      </c>
      <c r="G106" s="9" t="s">
        <v>87</v>
      </c>
      <c r="H106" s="9" t="s">
        <v>58</v>
      </c>
      <c r="I106" s="9" t="s">
        <v>40</v>
      </c>
      <c r="J106" s="9" t="s">
        <v>53</v>
      </c>
      <c r="K106" s="9">
        <v>203.56</v>
      </c>
      <c r="L106" s="20">
        <v>42637</v>
      </c>
      <c r="M106" s="20">
        <v>43639</v>
      </c>
      <c r="N106" s="20">
        <v>43639</v>
      </c>
      <c r="O106" s="21"/>
      <c r="P106" s="20">
        <v>43367</v>
      </c>
      <c r="Q106" s="20">
        <v>43639</v>
      </c>
      <c r="R106" s="24">
        <v>246.15</v>
      </c>
      <c r="S106" s="25">
        <v>50106.29</v>
      </c>
      <c r="T106" s="25">
        <v>50106.29</v>
      </c>
      <c r="U106" s="25">
        <v>50106.29</v>
      </c>
      <c r="V106" s="25">
        <v>50106.29</v>
      </c>
      <c r="W106" s="25">
        <v>50106.29</v>
      </c>
      <c r="X106" s="25">
        <v>38414.83</v>
      </c>
      <c r="Y106" s="25"/>
      <c r="Z106" s="25"/>
      <c r="AA106" s="25"/>
      <c r="AB106" s="25"/>
      <c r="AC106" s="25"/>
      <c r="AD106" s="25"/>
      <c r="AE106" s="25">
        <v>50106.29</v>
      </c>
      <c r="AF106" s="25">
        <v>50106.29</v>
      </c>
      <c r="AG106" s="25">
        <v>50106.29</v>
      </c>
      <c r="AH106" s="25">
        <v>50106.29</v>
      </c>
      <c r="AI106" s="25">
        <v>50106.29</v>
      </c>
      <c r="AJ106" s="25">
        <v>38414.83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</row>
    <row r="107" spans="1:42" ht="16.5" hidden="1" customHeight="1" x14ac:dyDescent="0.15">
      <c r="A107" s="9">
        <v>105</v>
      </c>
      <c r="B107" s="9" t="s">
        <v>42</v>
      </c>
      <c r="C107" s="15" t="s">
        <v>349</v>
      </c>
      <c r="D107" s="15" t="s">
        <v>350</v>
      </c>
      <c r="E107" s="9" t="s">
        <v>351</v>
      </c>
      <c r="F107" s="9" t="s">
        <v>37</v>
      </c>
      <c r="G107" s="9" t="s">
        <v>87</v>
      </c>
      <c r="H107" s="9" t="s">
        <v>46</v>
      </c>
      <c r="I107" s="9" t="s">
        <v>40</v>
      </c>
      <c r="J107" s="9" t="s">
        <v>64</v>
      </c>
      <c r="K107" s="9">
        <v>169.48</v>
      </c>
      <c r="L107" s="20">
        <v>42841</v>
      </c>
      <c r="M107" s="20">
        <v>43639</v>
      </c>
      <c r="N107" s="20">
        <v>43639</v>
      </c>
      <c r="O107" s="21"/>
      <c r="P107" s="20">
        <v>43571</v>
      </c>
      <c r="Q107" s="20">
        <v>43639</v>
      </c>
      <c r="R107" s="24">
        <v>176.4</v>
      </c>
      <c r="S107" s="25">
        <v>28472.639999999999</v>
      </c>
      <c r="T107" s="25">
        <v>28472.639999999999</v>
      </c>
      <c r="U107" s="25">
        <v>28472.639999999999</v>
      </c>
      <c r="V107" s="25">
        <v>29184.46</v>
      </c>
      <c r="W107" s="25">
        <v>29896.27</v>
      </c>
      <c r="X107" s="25">
        <v>22920.48</v>
      </c>
      <c r="Y107" s="25"/>
      <c r="Z107" s="25"/>
      <c r="AA107" s="25"/>
      <c r="AB107" s="25"/>
      <c r="AC107" s="25"/>
      <c r="AD107" s="25"/>
      <c r="AE107" s="25">
        <v>28472.639999999999</v>
      </c>
      <c r="AF107" s="25">
        <v>28472.639999999999</v>
      </c>
      <c r="AG107" s="25">
        <v>28472.639999999999</v>
      </c>
      <c r="AH107" s="25">
        <v>29184.46</v>
      </c>
      <c r="AI107" s="25">
        <v>29896.27</v>
      </c>
      <c r="AJ107" s="25">
        <v>22920.48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</row>
    <row r="108" spans="1:42" ht="16.5" hidden="1" customHeight="1" x14ac:dyDescent="0.15">
      <c r="A108" s="9">
        <v>106</v>
      </c>
      <c r="B108" s="9" t="s">
        <v>34</v>
      </c>
      <c r="C108" s="15" t="s">
        <v>169</v>
      </c>
      <c r="D108" s="17" t="s">
        <v>352</v>
      </c>
      <c r="E108" s="9">
        <v>1010</v>
      </c>
      <c r="F108" s="9" t="s">
        <v>37</v>
      </c>
      <c r="G108" s="9" t="s">
        <v>87</v>
      </c>
      <c r="H108" s="9" t="s">
        <v>39</v>
      </c>
      <c r="I108" s="9" t="s">
        <v>40</v>
      </c>
      <c r="J108" s="9" t="s">
        <v>53</v>
      </c>
      <c r="K108" s="9">
        <v>73.59</v>
      </c>
      <c r="L108" s="20">
        <v>43525</v>
      </c>
      <c r="M108" s="20">
        <v>43889</v>
      </c>
      <c r="N108" s="20">
        <v>43889</v>
      </c>
      <c r="O108" s="20"/>
      <c r="P108" s="20">
        <v>43525</v>
      </c>
      <c r="Q108" s="20">
        <v>43889</v>
      </c>
      <c r="R108" s="24">
        <v>326.3</v>
      </c>
      <c r="S108" s="25"/>
      <c r="T108" s="25"/>
      <c r="U108" s="25">
        <v>24012.42</v>
      </c>
      <c r="V108" s="25">
        <v>24012.42</v>
      </c>
      <c r="W108" s="25">
        <v>24012.42</v>
      </c>
      <c r="X108" s="25">
        <v>24012.42</v>
      </c>
      <c r="Y108" s="25">
        <v>24012.42</v>
      </c>
      <c r="Z108" s="25">
        <v>24012.42</v>
      </c>
      <c r="AA108" s="25">
        <v>24012.42</v>
      </c>
      <c r="AB108" s="25">
        <v>24012.42</v>
      </c>
      <c r="AC108" s="25">
        <v>24012.42</v>
      </c>
      <c r="AD108" s="25">
        <v>24012.42</v>
      </c>
      <c r="AE108" s="25">
        <v>0</v>
      </c>
      <c r="AF108" s="25">
        <v>0</v>
      </c>
      <c r="AG108" s="25">
        <v>24012.42</v>
      </c>
      <c r="AH108" s="25">
        <v>24012.42</v>
      </c>
      <c r="AI108" s="25">
        <v>24012.42</v>
      </c>
      <c r="AJ108" s="25">
        <v>24012.42</v>
      </c>
      <c r="AK108" s="25">
        <v>24012.42</v>
      </c>
      <c r="AL108" s="25">
        <v>24012.42</v>
      </c>
      <c r="AM108" s="25">
        <v>24012.42</v>
      </c>
      <c r="AN108" s="25">
        <v>24012.42</v>
      </c>
      <c r="AO108" s="25">
        <v>24012.42</v>
      </c>
      <c r="AP108" s="25">
        <v>24012.42</v>
      </c>
    </row>
    <row r="109" spans="1:42" ht="16.5" hidden="1" customHeight="1" x14ac:dyDescent="0.15">
      <c r="A109" s="9">
        <v>107</v>
      </c>
      <c r="B109" s="9" t="s">
        <v>42</v>
      </c>
      <c r="C109" s="15" t="s">
        <v>353</v>
      </c>
      <c r="D109" s="15" t="s">
        <v>354</v>
      </c>
      <c r="E109" s="9" t="s">
        <v>355</v>
      </c>
      <c r="F109" s="9" t="s">
        <v>37</v>
      </c>
      <c r="G109" s="9" t="s">
        <v>87</v>
      </c>
      <c r="H109" s="9" t="s">
        <v>39</v>
      </c>
      <c r="I109" s="9" t="s">
        <v>40</v>
      </c>
      <c r="J109" s="9" t="s">
        <v>53</v>
      </c>
      <c r="K109" s="9">
        <v>194.69</v>
      </c>
      <c r="L109" s="20">
        <v>43405</v>
      </c>
      <c r="M109" s="20">
        <v>43639</v>
      </c>
      <c r="N109" s="20">
        <v>43639</v>
      </c>
      <c r="O109" s="21">
        <f>R109*K109*2</f>
        <v>106993.83639999999</v>
      </c>
      <c r="P109" s="20">
        <v>43405</v>
      </c>
      <c r="Q109" s="20">
        <v>43639</v>
      </c>
      <c r="R109" s="24">
        <v>274.77999999999997</v>
      </c>
      <c r="S109" s="25">
        <v>53496.92</v>
      </c>
      <c r="T109" s="25">
        <v>53496.92</v>
      </c>
      <c r="U109" s="25">
        <v>53496.92</v>
      </c>
      <c r="V109" s="25">
        <v>53496.92</v>
      </c>
      <c r="W109" s="25">
        <v>53496.92</v>
      </c>
      <c r="X109" s="25">
        <v>41014.300000000003</v>
      </c>
      <c r="Y109" s="25"/>
      <c r="Z109" s="25"/>
      <c r="AA109" s="25"/>
      <c r="AB109" s="25"/>
      <c r="AC109" s="25"/>
      <c r="AD109" s="25"/>
      <c r="AE109" s="25">
        <v>53496.92</v>
      </c>
      <c r="AF109" s="25">
        <v>53496.92</v>
      </c>
      <c r="AG109" s="25">
        <v>53496.92</v>
      </c>
      <c r="AH109" s="25">
        <v>53496.92</v>
      </c>
      <c r="AI109" s="25">
        <v>53496.92</v>
      </c>
      <c r="AJ109" s="25">
        <v>41014.300000000003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</row>
    <row r="110" spans="1:42" ht="16.5" hidden="1" customHeight="1" x14ac:dyDescent="0.15">
      <c r="A110" s="9">
        <v>108</v>
      </c>
      <c r="B110" s="9" t="s">
        <v>34</v>
      </c>
      <c r="C110" s="15" t="s">
        <v>356</v>
      </c>
      <c r="D110" s="15" t="s">
        <v>357</v>
      </c>
      <c r="E110" s="9" t="s">
        <v>358</v>
      </c>
      <c r="F110" s="9" t="s">
        <v>37</v>
      </c>
      <c r="G110" s="9" t="s">
        <v>359</v>
      </c>
      <c r="H110" s="9" t="s">
        <v>58</v>
      </c>
      <c r="I110" s="9" t="s">
        <v>40</v>
      </c>
      <c r="J110" s="9" t="s">
        <v>41</v>
      </c>
      <c r="K110" s="9">
        <v>154.02000000000001</v>
      </c>
      <c r="L110" s="20">
        <v>43389</v>
      </c>
      <c r="M110" s="20">
        <v>44484</v>
      </c>
      <c r="N110" s="20">
        <v>44484</v>
      </c>
      <c r="O110" s="21">
        <f>R110*K110*3</f>
        <v>124756.20000000001</v>
      </c>
      <c r="P110" s="20">
        <v>43389</v>
      </c>
      <c r="Q110" s="20">
        <v>43753</v>
      </c>
      <c r="R110" s="24">
        <v>270</v>
      </c>
      <c r="S110" s="25">
        <v>41585.4</v>
      </c>
      <c r="T110" s="25">
        <v>41585.4</v>
      </c>
      <c r="U110" s="25">
        <v>41585.4</v>
      </c>
      <c r="V110" s="25">
        <v>41585.4</v>
      </c>
      <c r="W110" s="25">
        <v>41585.4</v>
      </c>
      <c r="X110" s="25">
        <v>41585.4</v>
      </c>
      <c r="Y110" s="25">
        <v>41585.4</v>
      </c>
      <c r="Z110" s="25">
        <v>41585.4</v>
      </c>
      <c r="AA110" s="25">
        <v>41585.4</v>
      </c>
      <c r="AB110" s="25">
        <v>43040.889000000003</v>
      </c>
      <c r="AC110" s="25">
        <v>44496.377999999997</v>
      </c>
      <c r="AD110" s="25">
        <v>44496.377999999997</v>
      </c>
      <c r="AE110" s="25">
        <v>41585.4</v>
      </c>
      <c r="AF110" s="25">
        <v>41585.4</v>
      </c>
      <c r="AG110" s="25">
        <v>41585.4</v>
      </c>
      <c r="AH110" s="25">
        <v>41585.4</v>
      </c>
      <c r="AI110" s="25">
        <v>41585.4</v>
      </c>
      <c r="AJ110" s="25">
        <v>41585.4</v>
      </c>
      <c r="AK110" s="25">
        <v>41585.4</v>
      </c>
      <c r="AL110" s="25">
        <v>41585.4</v>
      </c>
      <c r="AM110" s="25">
        <v>41585.4</v>
      </c>
      <c r="AN110" s="25">
        <v>43040.889000000003</v>
      </c>
      <c r="AO110" s="25">
        <v>44496.377999999997</v>
      </c>
      <c r="AP110" s="25">
        <v>44496.377999999997</v>
      </c>
    </row>
    <row r="111" spans="1:42" ht="16.5" hidden="1" customHeight="1" x14ac:dyDescent="0.15">
      <c r="A111" s="9">
        <v>109</v>
      </c>
      <c r="B111" s="9" t="s">
        <v>34</v>
      </c>
      <c r="C111" s="15" t="s">
        <v>360</v>
      </c>
      <c r="D111" s="15" t="s">
        <v>361</v>
      </c>
      <c r="E111" s="9" t="s">
        <v>362</v>
      </c>
      <c r="F111" s="9" t="s">
        <v>37</v>
      </c>
      <c r="G111" s="9" t="s">
        <v>87</v>
      </c>
      <c r="H111" s="9" t="s">
        <v>39</v>
      </c>
      <c r="I111" s="9" t="s">
        <v>40</v>
      </c>
      <c r="J111" s="9" t="s">
        <v>53</v>
      </c>
      <c r="K111" s="9">
        <v>191.52</v>
      </c>
      <c r="L111" s="20">
        <v>43389</v>
      </c>
      <c r="M111" s="20">
        <v>44484</v>
      </c>
      <c r="N111" s="20">
        <v>44484</v>
      </c>
      <c r="O111" s="21">
        <f>R111*K111*3</f>
        <v>143640</v>
      </c>
      <c r="P111" s="20">
        <v>43389</v>
      </c>
      <c r="Q111" s="20">
        <v>43753</v>
      </c>
      <c r="R111" s="24">
        <v>250</v>
      </c>
      <c r="S111" s="25">
        <v>47880</v>
      </c>
      <c r="T111" s="25">
        <v>47880</v>
      </c>
      <c r="U111" s="25">
        <v>47880</v>
      </c>
      <c r="V111" s="25">
        <v>47880</v>
      </c>
      <c r="W111" s="25">
        <v>47880</v>
      </c>
      <c r="X111" s="25">
        <v>47880</v>
      </c>
      <c r="Y111" s="25">
        <v>47880</v>
      </c>
      <c r="Z111" s="25">
        <v>47880</v>
      </c>
      <c r="AA111" s="25">
        <v>47880</v>
      </c>
      <c r="AB111" s="25">
        <v>49555.8</v>
      </c>
      <c r="AC111" s="25">
        <v>51231.6</v>
      </c>
      <c r="AD111" s="25">
        <v>51231.6</v>
      </c>
      <c r="AE111" s="25">
        <v>47880</v>
      </c>
      <c r="AF111" s="25">
        <v>47880</v>
      </c>
      <c r="AG111" s="25">
        <v>47880</v>
      </c>
      <c r="AH111" s="25">
        <v>47880</v>
      </c>
      <c r="AI111" s="25">
        <v>47880</v>
      </c>
      <c r="AJ111" s="25">
        <v>47880</v>
      </c>
      <c r="AK111" s="25">
        <v>47880</v>
      </c>
      <c r="AL111" s="25">
        <v>47880</v>
      </c>
      <c r="AM111" s="25">
        <v>47880</v>
      </c>
      <c r="AN111" s="25">
        <v>49555.8</v>
      </c>
      <c r="AO111" s="25">
        <v>51231.6</v>
      </c>
      <c r="AP111" s="25">
        <v>51231.6</v>
      </c>
    </row>
    <row r="112" spans="1:42" ht="16.5" hidden="1" customHeight="1" x14ac:dyDescent="0.15">
      <c r="A112" s="9">
        <v>110</v>
      </c>
      <c r="B112" s="16" t="s">
        <v>42</v>
      </c>
      <c r="C112" s="15" t="s">
        <v>363</v>
      </c>
      <c r="D112" s="17" t="s">
        <v>364</v>
      </c>
      <c r="E112" s="9" t="s">
        <v>365</v>
      </c>
      <c r="F112" s="9" t="s">
        <v>37</v>
      </c>
      <c r="G112" s="9" t="s">
        <v>359</v>
      </c>
      <c r="H112" s="9" t="s">
        <v>46</v>
      </c>
      <c r="I112" s="9" t="s">
        <v>40</v>
      </c>
      <c r="J112" s="9" t="s">
        <v>64</v>
      </c>
      <c r="K112" s="9">
        <v>185.04</v>
      </c>
      <c r="L112" s="20">
        <v>43405</v>
      </c>
      <c r="M112" s="20">
        <v>44428</v>
      </c>
      <c r="N112" s="20">
        <v>43585</v>
      </c>
      <c r="O112" s="21">
        <f>R112*K112*2</f>
        <v>55512</v>
      </c>
      <c r="P112" s="20">
        <v>43405</v>
      </c>
      <c r="Q112" s="20">
        <v>43769</v>
      </c>
      <c r="R112" s="24">
        <v>150</v>
      </c>
      <c r="S112" s="25">
        <v>27756</v>
      </c>
      <c r="T112" s="25">
        <v>27756</v>
      </c>
      <c r="U112" s="25">
        <v>27756</v>
      </c>
      <c r="V112" s="25">
        <v>27756</v>
      </c>
      <c r="W112" s="25"/>
      <c r="X112" s="25"/>
      <c r="Y112" s="25"/>
      <c r="Z112" s="25"/>
      <c r="AA112" s="25"/>
      <c r="AB112" s="25"/>
      <c r="AC112" s="25"/>
      <c r="AD112" s="25"/>
      <c r="AE112" s="25">
        <v>21588</v>
      </c>
      <c r="AF112" s="25">
        <v>27756</v>
      </c>
      <c r="AG112" s="25">
        <v>27756</v>
      </c>
      <c r="AH112" s="25">
        <v>27756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</row>
    <row r="113" spans="1:42" ht="16.5" hidden="1" customHeight="1" x14ac:dyDescent="0.15">
      <c r="A113" s="9">
        <v>111</v>
      </c>
      <c r="B113" s="9" t="s">
        <v>34</v>
      </c>
      <c r="C113" s="15" t="s">
        <v>366</v>
      </c>
      <c r="D113" s="15" t="s">
        <v>367</v>
      </c>
      <c r="E113" s="9" t="s">
        <v>368</v>
      </c>
      <c r="F113" s="9" t="s">
        <v>37</v>
      </c>
      <c r="G113" s="9" t="s">
        <v>87</v>
      </c>
      <c r="H113" s="9" t="s">
        <v>46</v>
      </c>
      <c r="I113" s="9" t="s">
        <v>40</v>
      </c>
      <c r="J113" s="9" t="s">
        <v>47</v>
      </c>
      <c r="K113" s="9">
        <v>69.14</v>
      </c>
      <c r="L113" s="20">
        <v>43556</v>
      </c>
      <c r="M113" s="20">
        <v>44651</v>
      </c>
      <c r="N113" s="20">
        <v>44651</v>
      </c>
      <c r="O113" s="20"/>
      <c r="P113" s="20">
        <v>43556</v>
      </c>
      <c r="Q113" s="20">
        <v>43921</v>
      </c>
      <c r="R113" s="24">
        <v>255</v>
      </c>
      <c r="S113" s="25"/>
      <c r="T113" s="25"/>
      <c r="U113" s="25"/>
      <c r="V113" s="25">
        <v>17630.7</v>
      </c>
      <c r="W113" s="25">
        <v>17630.7</v>
      </c>
      <c r="X113" s="25">
        <v>17630.7</v>
      </c>
      <c r="Y113" s="25">
        <v>17630.7</v>
      </c>
      <c r="Z113" s="25">
        <v>17630.7</v>
      </c>
      <c r="AA113" s="25">
        <v>17630.7</v>
      </c>
      <c r="AB113" s="25">
        <v>17630.7</v>
      </c>
      <c r="AC113" s="25">
        <v>17630.7</v>
      </c>
      <c r="AD113" s="25">
        <v>17630.7</v>
      </c>
      <c r="AE113" s="25">
        <v>0</v>
      </c>
      <c r="AF113" s="25">
        <v>0</v>
      </c>
      <c r="AG113" s="25">
        <v>0</v>
      </c>
      <c r="AH113" s="25">
        <v>17630.7</v>
      </c>
      <c r="AI113" s="25">
        <v>17630.7</v>
      </c>
      <c r="AJ113" s="25">
        <v>17630.7</v>
      </c>
      <c r="AK113" s="25">
        <v>17630.7</v>
      </c>
      <c r="AL113" s="25">
        <v>17630.7</v>
      </c>
      <c r="AM113" s="25">
        <v>17630.7</v>
      </c>
      <c r="AN113" s="25">
        <v>17630.7</v>
      </c>
      <c r="AO113" s="25">
        <v>17630.7</v>
      </c>
      <c r="AP113" s="25">
        <v>17630.7</v>
      </c>
    </row>
    <row r="114" spans="1:42" ht="16.5" hidden="1" customHeight="1" x14ac:dyDescent="0.15">
      <c r="A114" s="9">
        <v>112</v>
      </c>
      <c r="B114" s="16" t="s">
        <v>42</v>
      </c>
      <c r="C114" s="15" t="s">
        <v>369</v>
      </c>
      <c r="D114" s="15" t="s">
        <v>370</v>
      </c>
      <c r="E114" s="9" t="s">
        <v>371</v>
      </c>
      <c r="F114" s="9" t="s">
        <v>37</v>
      </c>
      <c r="G114" s="9" t="s">
        <v>87</v>
      </c>
      <c r="H114" s="9" t="s">
        <v>122</v>
      </c>
      <c r="I114" s="9" t="s">
        <v>102</v>
      </c>
      <c r="J114" s="9" t="s">
        <v>47</v>
      </c>
      <c r="K114" s="9">
        <v>63.11</v>
      </c>
      <c r="L114" s="20">
        <v>43344</v>
      </c>
      <c r="M114" s="20">
        <v>43708</v>
      </c>
      <c r="N114" s="20">
        <v>43555</v>
      </c>
      <c r="O114" s="21">
        <f>R114*K114*4</f>
        <v>57051.44</v>
      </c>
      <c r="P114" s="20">
        <v>43344</v>
      </c>
      <c r="Q114" s="20">
        <v>43708</v>
      </c>
      <c r="R114" s="24">
        <v>226</v>
      </c>
      <c r="S114" s="25">
        <v>14262.86</v>
      </c>
      <c r="T114" s="25">
        <v>14262.86</v>
      </c>
      <c r="U114" s="25">
        <v>14262.86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>
        <v>14262.86</v>
      </c>
      <c r="AF114" s="25">
        <v>14262.86</v>
      </c>
      <c r="AG114" s="25">
        <v>14262.86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</row>
    <row r="115" spans="1:42" ht="16.5" hidden="1" customHeight="1" x14ac:dyDescent="0.15">
      <c r="A115" s="9">
        <v>113</v>
      </c>
      <c r="B115" s="9" t="s">
        <v>34</v>
      </c>
      <c r="C115" s="15" t="s">
        <v>372</v>
      </c>
      <c r="D115" s="15" t="s">
        <v>373</v>
      </c>
      <c r="E115" s="9" t="s">
        <v>374</v>
      </c>
      <c r="F115" s="9" t="s">
        <v>37</v>
      </c>
      <c r="G115" s="9" t="s">
        <v>87</v>
      </c>
      <c r="H115" s="9" t="s">
        <v>46</v>
      </c>
      <c r="I115" s="9" t="s">
        <v>40</v>
      </c>
      <c r="J115" s="9" t="s">
        <v>64</v>
      </c>
      <c r="K115" s="9">
        <v>205.46</v>
      </c>
      <c r="L115" s="20">
        <v>43344</v>
      </c>
      <c r="M115" s="20">
        <v>45169</v>
      </c>
      <c r="N115" s="20">
        <v>45169</v>
      </c>
      <c r="O115" s="21">
        <f t="shared" ref="O115:O127" si="0">R115*K115*4</f>
        <v>131494.39999999999</v>
      </c>
      <c r="P115" s="20">
        <v>43344</v>
      </c>
      <c r="Q115" s="20">
        <v>43708</v>
      </c>
      <c r="R115" s="24">
        <v>160</v>
      </c>
      <c r="S115" s="25">
        <v>32873.599999999999</v>
      </c>
      <c r="T115" s="25">
        <v>32873.599999999999</v>
      </c>
      <c r="U115" s="25">
        <v>32873.599999999999</v>
      </c>
      <c r="V115" s="25">
        <v>32873.599999999999</v>
      </c>
      <c r="W115" s="25">
        <v>32873.599999999999</v>
      </c>
      <c r="X115" s="25">
        <v>32873.599999999999</v>
      </c>
      <c r="Y115" s="25">
        <v>32873.599999999999</v>
      </c>
      <c r="Z115" s="25">
        <v>32873.599999999999</v>
      </c>
      <c r="AA115" s="25">
        <v>34517.279999999999</v>
      </c>
      <c r="AB115" s="25">
        <v>34517.279999999999</v>
      </c>
      <c r="AC115" s="25">
        <v>34517.279999999999</v>
      </c>
      <c r="AD115" s="25">
        <v>34517.279999999999</v>
      </c>
      <c r="AE115" s="25">
        <v>32873.599999999999</v>
      </c>
      <c r="AF115" s="25">
        <v>32873.599999999999</v>
      </c>
      <c r="AG115" s="25">
        <v>32873.599999999999</v>
      </c>
      <c r="AH115" s="25">
        <v>32873.599999999999</v>
      </c>
      <c r="AI115" s="25">
        <v>32873.599999999999</v>
      </c>
      <c r="AJ115" s="25">
        <v>32873.599999999999</v>
      </c>
      <c r="AK115" s="25">
        <v>32873.599999999999</v>
      </c>
      <c r="AL115" s="25">
        <v>32873.599999999999</v>
      </c>
      <c r="AM115" s="25">
        <v>34517.279999999999</v>
      </c>
      <c r="AN115" s="25">
        <v>34517.279999999999</v>
      </c>
      <c r="AO115" s="25">
        <v>34517.279999999999</v>
      </c>
      <c r="AP115" s="25">
        <v>34517.279999999999</v>
      </c>
    </row>
    <row r="116" spans="1:42" ht="16.5" hidden="1" customHeight="1" x14ac:dyDescent="0.15">
      <c r="A116" s="9">
        <v>114</v>
      </c>
      <c r="B116" s="16" t="s">
        <v>42</v>
      </c>
      <c r="C116" s="17" t="s">
        <v>375</v>
      </c>
      <c r="D116" s="15" t="s">
        <v>376</v>
      </c>
      <c r="E116" s="9" t="s">
        <v>377</v>
      </c>
      <c r="F116" s="9" t="s">
        <v>37</v>
      </c>
      <c r="G116" s="9" t="s">
        <v>87</v>
      </c>
      <c r="H116" s="9" t="s">
        <v>46</v>
      </c>
      <c r="I116" s="22" t="s">
        <v>102</v>
      </c>
      <c r="J116" s="9" t="s">
        <v>64</v>
      </c>
      <c r="K116" s="9">
        <v>150.52000000000001</v>
      </c>
      <c r="L116" s="20">
        <v>43364</v>
      </c>
      <c r="M116" s="20">
        <v>44428</v>
      </c>
      <c r="N116" s="20">
        <v>43585</v>
      </c>
      <c r="O116" s="21">
        <f t="shared" si="0"/>
        <v>96332.800000000003</v>
      </c>
      <c r="P116" s="20">
        <v>43364</v>
      </c>
      <c r="Q116" s="20">
        <v>43728</v>
      </c>
      <c r="R116" s="24">
        <v>160</v>
      </c>
      <c r="S116" s="25">
        <v>24083.200000000001</v>
      </c>
      <c r="T116" s="25">
        <v>24083.200000000001</v>
      </c>
      <c r="U116" s="25">
        <v>24083.200000000001</v>
      </c>
      <c r="V116" s="25">
        <v>24083.200000000001</v>
      </c>
      <c r="W116" s="25"/>
      <c r="X116" s="25"/>
      <c r="Y116" s="25"/>
      <c r="Z116" s="25"/>
      <c r="AA116" s="25"/>
      <c r="AB116" s="25"/>
      <c r="AC116" s="25"/>
      <c r="AD116" s="25"/>
      <c r="AE116" s="25">
        <v>16055.4666666667</v>
      </c>
      <c r="AF116" s="25">
        <v>16055.4666666667</v>
      </c>
      <c r="AG116" s="25">
        <v>16055.4666666667</v>
      </c>
      <c r="AH116" s="25">
        <v>24083.200000000001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</row>
    <row r="117" spans="1:42" ht="16.5" hidden="1" customHeight="1" x14ac:dyDescent="0.15">
      <c r="A117" s="9">
        <v>115</v>
      </c>
      <c r="B117" s="9" t="s">
        <v>34</v>
      </c>
      <c r="C117" s="15" t="s">
        <v>378</v>
      </c>
      <c r="D117" s="15" t="s">
        <v>379</v>
      </c>
      <c r="E117" s="9" t="s">
        <v>380</v>
      </c>
      <c r="F117" s="9" t="s">
        <v>37</v>
      </c>
      <c r="G117" s="9" t="s">
        <v>87</v>
      </c>
      <c r="H117" s="9" t="s">
        <v>46</v>
      </c>
      <c r="I117" s="9" t="s">
        <v>40</v>
      </c>
      <c r="J117" s="9" t="s">
        <v>64</v>
      </c>
      <c r="K117" s="9">
        <v>228.05</v>
      </c>
      <c r="L117" s="20">
        <v>43344</v>
      </c>
      <c r="M117" s="20">
        <v>45169</v>
      </c>
      <c r="N117" s="20">
        <v>45169</v>
      </c>
      <c r="O117" s="21">
        <f t="shared" si="0"/>
        <v>134093.4</v>
      </c>
      <c r="P117" s="20">
        <v>43344</v>
      </c>
      <c r="Q117" s="20">
        <v>43708</v>
      </c>
      <c r="R117" s="24">
        <v>147</v>
      </c>
      <c r="S117" s="25">
        <v>33523.35</v>
      </c>
      <c r="T117" s="25">
        <v>33523.35</v>
      </c>
      <c r="U117" s="25">
        <v>33523.35</v>
      </c>
      <c r="V117" s="25">
        <v>33523.35</v>
      </c>
      <c r="W117" s="25">
        <v>33523.35</v>
      </c>
      <c r="X117" s="25">
        <v>33523.35</v>
      </c>
      <c r="Y117" s="25">
        <v>33523.35</v>
      </c>
      <c r="Z117" s="25">
        <v>33523.35</v>
      </c>
      <c r="AA117" s="25">
        <v>35199.517500000002</v>
      </c>
      <c r="AB117" s="25">
        <v>35199.517500000002</v>
      </c>
      <c r="AC117" s="25">
        <v>35199.517500000002</v>
      </c>
      <c r="AD117" s="25">
        <v>35199.517500000002</v>
      </c>
      <c r="AE117" s="25">
        <v>33523.35</v>
      </c>
      <c r="AF117" s="25">
        <v>33523.35</v>
      </c>
      <c r="AG117" s="25">
        <v>33523.35</v>
      </c>
      <c r="AH117" s="25">
        <v>33523.35</v>
      </c>
      <c r="AI117" s="25">
        <v>33523.35</v>
      </c>
      <c r="AJ117" s="25">
        <v>33523.35</v>
      </c>
      <c r="AK117" s="25">
        <v>33523.35</v>
      </c>
      <c r="AL117" s="25">
        <v>33523.35</v>
      </c>
      <c r="AM117" s="25">
        <v>35199.517500000002</v>
      </c>
      <c r="AN117" s="25">
        <v>35199.517500000002</v>
      </c>
      <c r="AO117" s="25">
        <v>35199.517500000002</v>
      </c>
      <c r="AP117" s="25">
        <v>35199.517500000002</v>
      </c>
    </row>
    <row r="118" spans="1:42" ht="16.5" hidden="1" customHeight="1" x14ac:dyDescent="0.15">
      <c r="A118" s="9">
        <v>116</v>
      </c>
      <c r="B118" s="9" t="s">
        <v>34</v>
      </c>
      <c r="C118" s="17" t="s">
        <v>381</v>
      </c>
      <c r="D118" s="15" t="s">
        <v>382</v>
      </c>
      <c r="E118" s="9" t="s">
        <v>383</v>
      </c>
      <c r="F118" s="9" t="s">
        <v>37</v>
      </c>
      <c r="G118" s="9" t="s">
        <v>87</v>
      </c>
      <c r="H118" s="9" t="s">
        <v>58</v>
      </c>
      <c r="I118" s="9" t="s">
        <v>40</v>
      </c>
      <c r="J118" s="9" t="s">
        <v>41</v>
      </c>
      <c r="K118" s="9">
        <v>118.76</v>
      </c>
      <c r="L118" s="20">
        <v>43344</v>
      </c>
      <c r="M118" s="20">
        <v>44439</v>
      </c>
      <c r="N118" s="20">
        <v>44439</v>
      </c>
      <c r="O118" s="21">
        <f t="shared" si="0"/>
        <v>125885.6</v>
      </c>
      <c r="P118" s="20">
        <v>43344</v>
      </c>
      <c r="Q118" s="20">
        <v>43708</v>
      </c>
      <c r="R118" s="24">
        <v>265</v>
      </c>
      <c r="S118" s="25">
        <v>31471.4</v>
      </c>
      <c r="T118" s="25">
        <v>31471.4</v>
      </c>
      <c r="U118" s="25">
        <v>31471.4</v>
      </c>
      <c r="V118" s="25">
        <v>31471.4</v>
      </c>
      <c r="W118" s="25">
        <v>31471.4</v>
      </c>
      <c r="X118" s="25">
        <v>31471.4</v>
      </c>
      <c r="Y118" s="25">
        <v>31471.4</v>
      </c>
      <c r="Z118" s="25">
        <v>31471.4</v>
      </c>
      <c r="AA118" s="25">
        <v>33674.398000000001</v>
      </c>
      <c r="AB118" s="25">
        <v>33674.398000000001</v>
      </c>
      <c r="AC118" s="25">
        <v>33674.398000000001</v>
      </c>
      <c r="AD118" s="25">
        <v>33674.398000000001</v>
      </c>
      <c r="AE118" s="25">
        <v>31471.4</v>
      </c>
      <c r="AF118" s="25">
        <v>31471.4</v>
      </c>
      <c r="AG118" s="25">
        <v>31471.4</v>
      </c>
      <c r="AH118" s="25">
        <v>31471.4</v>
      </c>
      <c r="AI118" s="25">
        <v>31471.4</v>
      </c>
      <c r="AJ118" s="25">
        <v>31471.4</v>
      </c>
      <c r="AK118" s="25">
        <v>31471.4</v>
      </c>
      <c r="AL118" s="25">
        <v>31471.4</v>
      </c>
      <c r="AM118" s="25">
        <v>33674.398000000001</v>
      </c>
      <c r="AN118" s="25">
        <v>33674.398000000001</v>
      </c>
      <c r="AO118" s="25">
        <v>33674.398000000001</v>
      </c>
      <c r="AP118" s="25">
        <v>33674.398000000001</v>
      </c>
    </row>
    <row r="119" spans="1:42" ht="16.5" hidden="1" customHeight="1" x14ac:dyDescent="0.15">
      <c r="A119" s="9">
        <v>117</v>
      </c>
      <c r="B119" s="9" t="s">
        <v>34</v>
      </c>
      <c r="C119" s="15" t="s">
        <v>384</v>
      </c>
      <c r="D119" s="15" t="s">
        <v>385</v>
      </c>
      <c r="E119" s="9" t="s">
        <v>386</v>
      </c>
      <c r="F119" s="9" t="s">
        <v>37</v>
      </c>
      <c r="G119" s="9" t="s">
        <v>87</v>
      </c>
      <c r="H119" s="9" t="s">
        <v>122</v>
      </c>
      <c r="I119" s="22" t="s">
        <v>40</v>
      </c>
      <c r="J119" s="9" t="s">
        <v>47</v>
      </c>
      <c r="K119" s="9">
        <v>104.78</v>
      </c>
      <c r="L119" s="20">
        <v>43344</v>
      </c>
      <c r="M119" s="20">
        <v>44347</v>
      </c>
      <c r="N119" s="20">
        <v>44347</v>
      </c>
      <c r="O119" s="21">
        <f t="shared" si="0"/>
        <v>77537.2</v>
      </c>
      <c r="P119" s="20">
        <v>43344</v>
      </c>
      <c r="Q119" s="20">
        <v>43708</v>
      </c>
      <c r="R119" s="24">
        <v>185</v>
      </c>
      <c r="S119" s="25">
        <v>19384.3</v>
      </c>
      <c r="T119" s="25">
        <v>19384.3</v>
      </c>
      <c r="U119" s="25">
        <v>19384.3</v>
      </c>
      <c r="V119" s="25">
        <v>19384.3</v>
      </c>
      <c r="W119" s="25">
        <v>19384.3</v>
      </c>
      <c r="X119" s="25">
        <v>19384.3</v>
      </c>
      <c r="Y119" s="25">
        <v>19384.3</v>
      </c>
      <c r="Z119" s="25">
        <v>19384.3</v>
      </c>
      <c r="AA119" s="25">
        <v>20353.514999999999</v>
      </c>
      <c r="AB119" s="25">
        <v>20353.514999999999</v>
      </c>
      <c r="AC119" s="25">
        <v>20353.514999999999</v>
      </c>
      <c r="AD119" s="25">
        <v>20353.514999999999</v>
      </c>
      <c r="AE119" s="25">
        <v>12922.8666666667</v>
      </c>
      <c r="AF119" s="25">
        <v>12922.8666666667</v>
      </c>
      <c r="AG119" s="25">
        <v>12884.3</v>
      </c>
      <c r="AH119" s="25">
        <v>12922.8666666667</v>
      </c>
      <c r="AI119" s="25">
        <v>12922.8666666667</v>
      </c>
      <c r="AJ119" s="25">
        <v>12922.8666666667</v>
      </c>
      <c r="AK119" s="25">
        <v>19384.3</v>
      </c>
      <c r="AL119" s="25">
        <v>19384.3</v>
      </c>
      <c r="AM119" s="25">
        <v>20353.514999999999</v>
      </c>
      <c r="AN119" s="25">
        <v>20353.514999999999</v>
      </c>
      <c r="AO119" s="25">
        <v>20353.514999999999</v>
      </c>
      <c r="AP119" s="25">
        <v>20353.514999999999</v>
      </c>
    </row>
    <row r="120" spans="1:42" ht="16.5" hidden="1" customHeight="1" x14ac:dyDescent="0.15">
      <c r="A120" s="9">
        <v>118</v>
      </c>
      <c r="B120" s="9" t="s">
        <v>34</v>
      </c>
      <c r="C120" s="15" t="s">
        <v>387</v>
      </c>
      <c r="D120" s="15" t="s">
        <v>388</v>
      </c>
      <c r="E120" s="9" t="s">
        <v>389</v>
      </c>
      <c r="F120" s="9" t="s">
        <v>37</v>
      </c>
      <c r="G120" s="9" t="s">
        <v>87</v>
      </c>
      <c r="H120" s="9" t="s">
        <v>46</v>
      </c>
      <c r="I120" s="9" t="s">
        <v>40</v>
      </c>
      <c r="J120" s="9" t="s">
        <v>47</v>
      </c>
      <c r="K120" s="9">
        <v>73.69</v>
      </c>
      <c r="L120" s="20">
        <v>43344</v>
      </c>
      <c r="M120" s="20">
        <v>44347</v>
      </c>
      <c r="N120" s="20">
        <v>44347</v>
      </c>
      <c r="O120" s="21">
        <f t="shared" si="0"/>
        <v>74742.2932</v>
      </c>
      <c r="P120" s="20">
        <v>43344</v>
      </c>
      <c r="Q120" s="20">
        <v>43708</v>
      </c>
      <c r="R120" s="24">
        <v>253.57</v>
      </c>
      <c r="S120" s="25">
        <v>18685.5733</v>
      </c>
      <c r="T120" s="25">
        <v>18685.5733</v>
      </c>
      <c r="U120" s="25">
        <v>18685.5733</v>
      </c>
      <c r="V120" s="25">
        <v>18685.5733</v>
      </c>
      <c r="W120" s="25">
        <v>18685.5733</v>
      </c>
      <c r="X120" s="25">
        <v>18685.5733</v>
      </c>
      <c r="Y120" s="25">
        <v>18685.5733</v>
      </c>
      <c r="Z120" s="25">
        <v>18685.5733</v>
      </c>
      <c r="AA120" s="25">
        <v>19619.962500000001</v>
      </c>
      <c r="AB120" s="25">
        <v>19619.962500000001</v>
      </c>
      <c r="AC120" s="25">
        <v>19619.962500000001</v>
      </c>
      <c r="AD120" s="25">
        <v>19619.962500000001</v>
      </c>
      <c r="AE120" s="25">
        <v>18685.5733</v>
      </c>
      <c r="AF120" s="25">
        <v>18685.5733</v>
      </c>
      <c r="AG120" s="25">
        <v>18685.5733</v>
      </c>
      <c r="AH120" s="25">
        <v>18685.5733</v>
      </c>
      <c r="AI120" s="25">
        <v>18685.5733</v>
      </c>
      <c r="AJ120" s="25">
        <v>18685.5733</v>
      </c>
      <c r="AK120" s="25">
        <v>18685.5733</v>
      </c>
      <c r="AL120" s="25">
        <v>18685.5733</v>
      </c>
      <c r="AM120" s="25">
        <v>19619.962500000001</v>
      </c>
      <c r="AN120" s="25">
        <v>19619.962500000001</v>
      </c>
      <c r="AO120" s="25">
        <v>19619.962500000001</v>
      </c>
      <c r="AP120" s="25">
        <v>19619.962500000001</v>
      </c>
    </row>
    <row r="121" spans="1:42" ht="16.5" hidden="1" customHeight="1" x14ac:dyDescent="0.15">
      <c r="A121" s="9">
        <v>119</v>
      </c>
      <c r="B121" s="9" t="s">
        <v>34</v>
      </c>
      <c r="C121" s="15" t="s">
        <v>390</v>
      </c>
      <c r="D121" s="15" t="s">
        <v>391</v>
      </c>
      <c r="E121" s="9" t="s">
        <v>392</v>
      </c>
      <c r="F121" s="9" t="s">
        <v>37</v>
      </c>
      <c r="G121" s="9" t="s">
        <v>87</v>
      </c>
      <c r="H121" s="9" t="s">
        <v>58</v>
      </c>
      <c r="I121" s="22" t="s">
        <v>102</v>
      </c>
      <c r="J121" s="9" t="s">
        <v>47</v>
      </c>
      <c r="K121" s="9">
        <v>70</v>
      </c>
      <c r="L121" s="20">
        <v>43364</v>
      </c>
      <c r="M121" s="20">
        <v>44428</v>
      </c>
      <c r="N121" s="20">
        <v>43646</v>
      </c>
      <c r="O121" s="21">
        <f t="shared" si="0"/>
        <v>49000</v>
      </c>
      <c r="P121" s="20">
        <v>43364</v>
      </c>
      <c r="Q121" s="20">
        <v>43728</v>
      </c>
      <c r="R121" s="24">
        <v>175</v>
      </c>
      <c r="S121" s="25">
        <v>12250</v>
      </c>
      <c r="T121" s="25">
        <v>12250</v>
      </c>
      <c r="U121" s="25">
        <v>12250</v>
      </c>
      <c r="V121" s="25">
        <v>12250</v>
      </c>
      <c r="W121" s="25">
        <v>12250</v>
      </c>
      <c r="X121" s="25">
        <v>12250</v>
      </c>
      <c r="Y121" s="25"/>
      <c r="Z121" s="25"/>
      <c r="AA121" s="25"/>
      <c r="AB121" s="25"/>
      <c r="AC121" s="25"/>
      <c r="AD121" s="25"/>
      <c r="AE121" s="25">
        <v>12250</v>
      </c>
      <c r="AF121" s="25">
        <v>12250</v>
      </c>
      <c r="AG121" s="25">
        <v>12250</v>
      </c>
      <c r="AH121" s="25">
        <v>12250</v>
      </c>
      <c r="AI121" s="25">
        <v>12250</v>
      </c>
      <c r="AJ121" s="25">
        <v>12250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</row>
    <row r="122" spans="1:42" ht="16.5" hidden="1" customHeight="1" x14ac:dyDescent="0.15">
      <c r="A122" s="9">
        <v>120</v>
      </c>
      <c r="B122" s="9" t="s">
        <v>34</v>
      </c>
      <c r="C122" s="15" t="s">
        <v>393</v>
      </c>
      <c r="D122" s="15" t="s">
        <v>394</v>
      </c>
      <c r="E122" s="9" t="s">
        <v>395</v>
      </c>
      <c r="F122" s="9" t="s">
        <v>37</v>
      </c>
      <c r="G122" s="9" t="s">
        <v>87</v>
      </c>
      <c r="H122" s="9" t="s">
        <v>46</v>
      </c>
      <c r="I122" s="9" t="s">
        <v>40</v>
      </c>
      <c r="J122" s="9" t="s">
        <v>47</v>
      </c>
      <c r="K122" s="9">
        <v>125.74</v>
      </c>
      <c r="L122" s="20">
        <v>43344</v>
      </c>
      <c r="M122" s="20">
        <v>44347</v>
      </c>
      <c r="N122" s="20">
        <v>44347</v>
      </c>
      <c r="O122" s="21">
        <f t="shared" si="0"/>
        <v>103106.8</v>
      </c>
      <c r="P122" s="20">
        <v>43344</v>
      </c>
      <c r="Q122" s="20">
        <v>43708</v>
      </c>
      <c r="R122" s="24">
        <v>205</v>
      </c>
      <c r="S122" s="25">
        <v>25776.7</v>
      </c>
      <c r="T122" s="25">
        <v>25776.7</v>
      </c>
      <c r="U122" s="25">
        <v>25776.7</v>
      </c>
      <c r="V122" s="25">
        <v>25776.7</v>
      </c>
      <c r="W122" s="25">
        <v>25776.7</v>
      </c>
      <c r="X122" s="25">
        <v>25776.7</v>
      </c>
      <c r="Y122" s="25">
        <v>25776.7</v>
      </c>
      <c r="Z122" s="25">
        <v>25776.7</v>
      </c>
      <c r="AA122" s="25">
        <v>27065.535</v>
      </c>
      <c r="AB122" s="25">
        <v>27065.535</v>
      </c>
      <c r="AC122" s="25">
        <v>27065.535</v>
      </c>
      <c r="AD122" s="25">
        <v>27065.535</v>
      </c>
      <c r="AE122" s="25">
        <v>25776.7</v>
      </c>
      <c r="AF122" s="25">
        <v>25776.7</v>
      </c>
      <c r="AG122" s="25">
        <v>25776.7</v>
      </c>
      <c r="AH122" s="25">
        <v>25776.7</v>
      </c>
      <c r="AI122" s="25">
        <v>25776.7</v>
      </c>
      <c r="AJ122" s="25">
        <v>25776.7</v>
      </c>
      <c r="AK122" s="25">
        <v>25776.7</v>
      </c>
      <c r="AL122" s="25">
        <v>25776.7</v>
      </c>
      <c r="AM122" s="25">
        <v>27065.535</v>
      </c>
      <c r="AN122" s="25">
        <v>27065.535</v>
      </c>
      <c r="AO122" s="25">
        <v>27065.535</v>
      </c>
      <c r="AP122" s="25">
        <v>27065.535</v>
      </c>
    </row>
    <row r="123" spans="1:42" ht="16.5" hidden="1" customHeight="1" x14ac:dyDescent="0.15">
      <c r="A123" s="9">
        <v>121</v>
      </c>
      <c r="B123" s="16" t="s">
        <v>42</v>
      </c>
      <c r="C123" s="15" t="s">
        <v>396</v>
      </c>
      <c r="D123" s="15" t="s">
        <v>397</v>
      </c>
      <c r="E123" s="9" t="s">
        <v>398</v>
      </c>
      <c r="F123" s="9" t="s">
        <v>37</v>
      </c>
      <c r="G123" s="9" t="s">
        <v>87</v>
      </c>
      <c r="H123" s="9" t="s">
        <v>122</v>
      </c>
      <c r="I123" s="9" t="s">
        <v>40</v>
      </c>
      <c r="J123" s="9" t="s">
        <v>47</v>
      </c>
      <c r="K123" s="9">
        <v>104.78</v>
      </c>
      <c r="L123" s="20">
        <v>43344</v>
      </c>
      <c r="M123" s="20">
        <v>44439</v>
      </c>
      <c r="N123" s="20">
        <v>43616</v>
      </c>
      <c r="O123" s="21">
        <f t="shared" si="0"/>
        <v>94721.12</v>
      </c>
      <c r="P123" s="20">
        <v>43344</v>
      </c>
      <c r="Q123" s="20">
        <v>43708</v>
      </c>
      <c r="R123" s="24">
        <v>226</v>
      </c>
      <c r="S123" s="25">
        <v>23680.28</v>
      </c>
      <c r="T123" s="25">
        <v>23680.28</v>
      </c>
      <c r="U123" s="25">
        <v>23680.28</v>
      </c>
      <c r="V123" s="25">
        <v>23680.28</v>
      </c>
      <c r="W123" s="25">
        <v>23680.28</v>
      </c>
      <c r="X123" s="25"/>
      <c r="Y123" s="25"/>
      <c r="Z123" s="25"/>
      <c r="AA123" s="25"/>
      <c r="AB123" s="25"/>
      <c r="AC123" s="25"/>
      <c r="AD123" s="25"/>
      <c r="AE123" s="25">
        <v>23680.28</v>
      </c>
      <c r="AF123" s="25">
        <v>23680.28</v>
      </c>
      <c r="AG123" s="25">
        <v>15786.8533333333</v>
      </c>
      <c r="AH123" s="25">
        <v>15786.8533333333</v>
      </c>
      <c r="AI123" s="25">
        <v>15786.8533333333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</row>
    <row r="124" spans="1:42" ht="16.5" hidden="1" customHeight="1" x14ac:dyDescent="0.15">
      <c r="A124" s="9">
        <v>122</v>
      </c>
      <c r="B124" s="9" t="s">
        <v>34</v>
      </c>
      <c r="C124" s="15" t="s">
        <v>399</v>
      </c>
      <c r="D124" s="15" t="s">
        <v>400</v>
      </c>
      <c r="E124" s="9" t="s">
        <v>401</v>
      </c>
      <c r="F124" s="9" t="s">
        <v>37</v>
      </c>
      <c r="G124" s="9" t="s">
        <v>87</v>
      </c>
      <c r="H124" s="9" t="s">
        <v>39</v>
      </c>
      <c r="I124" s="22" t="s">
        <v>40</v>
      </c>
      <c r="J124" s="9" t="s">
        <v>47</v>
      </c>
      <c r="K124" s="9">
        <v>85.41</v>
      </c>
      <c r="L124" s="20">
        <v>43364</v>
      </c>
      <c r="M124" s="20">
        <v>44428</v>
      </c>
      <c r="N124" s="20">
        <v>44428</v>
      </c>
      <c r="O124" s="21">
        <f t="shared" si="0"/>
        <v>58488.767999999996</v>
      </c>
      <c r="P124" s="20">
        <v>43364</v>
      </c>
      <c r="Q124" s="20">
        <v>43728</v>
      </c>
      <c r="R124" s="24">
        <v>171.2</v>
      </c>
      <c r="S124" s="25">
        <v>14622.191999999999</v>
      </c>
      <c r="T124" s="25">
        <v>14622.191999999999</v>
      </c>
      <c r="U124" s="25">
        <v>14622.191999999999</v>
      </c>
      <c r="V124" s="25">
        <v>14622.191999999999</v>
      </c>
      <c r="W124" s="25">
        <v>14622.191999999999</v>
      </c>
      <c r="X124" s="25">
        <v>14622.191999999999</v>
      </c>
      <c r="Y124" s="25">
        <v>14622.191999999999</v>
      </c>
      <c r="Z124" s="25">
        <v>14622.191999999999</v>
      </c>
      <c r="AA124" s="25">
        <v>14963.2626</v>
      </c>
      <c r="AB124" s="25">
        <v>15645.4038</v>
      </c>
      <c r="AC124" s="25">
        <v>15645.4038</v>
      </c>
      <c r="AD124" s="25">
        <v>15645.4038</v>
      </c>
      <c r="AE124" s="25">
        <v>14622.191999999999</v>
      </c>
      <c r="AF124" s="25">
        <v>14622.191999999999</v>
      </c>
      <c r="AG124" s="25">
        <v>14622.191999999999</v>
      </c>
      <c r="AH124" s="25">
        <v>14622.191999999999</v>
      </c>
      <c r="AI124" s="25">
        <v>14622.191999999999</v>
      </c>
      <c r="AJ124" s="25">
        <v>14622.191999999999</v>
      </c>
      <c r="AK124" s="25">
        <v>14622.191999999999</v>
      </c>
      <c r="AL124" s="25">
        <v>14622.191999999999</v>
      </c>
      <c r="AM124" s="25">
        <v>14963.2626</v>
      </c>
      <c r="AN124" s="25">
        <v>15645.4038</v>
      </c>
      <c r="AO124" s="25">
        <v>15645.4038</v>
      </c>
      <c r="AP124" s="25">
        <v>15645.4038</v>
      </c>
    </row>
    <row r="125" spans="1:42" ht="16.5" hidden="1" customHeight="1" x14ac:dyDescent="0.15">
      <c r="A125" s="9">
        <v>123</v>
      </c>
      <c r="B125" s="9" t="s">
        <v>34</v>
      </c>
      <c r="C125" s="15" t="s">
        <v>402</v>
      </c>
      <c r="D125" s="15" t="s">
        <v>403</v>
      </c>
      <c r="E125" s="9" t="s">
        <v>404</v>
      </c>
      <c r="F125" s="9" t="s">
        <v>37</v>
      </c>
      <c r="G125" s="9" t="s">
        <v>87</v>
      </c>
      <c r="H125" s="9" t="s">
        <v>179</v>
      </c>
      <c r="I125" s="9" t="s">
        <v>40</v>
      </c>
      <c r="J125" s="9" t="s">
        <v>41</v>
      </c>
      <c r="K125" s="9">
        <v>118.12</v>
      </c>
      <c r="L125" s="20">
        <v>43354</v>
      </c>
      <c r="M125" s="20">
        <v>44449</v>
      </c>
      <c r="N125" s="20">
        <v>44449</v>
      </c>
      <c r="O125" s="21">
        <f t="shared" si="0"/>
        <v>118120</v>
      </c>
      <c r="P125" s="20">
        <v>43354</v>
      </c>
      <c r="Q125" s="20">
        <v>43718</v>
      </c>
      <c r="R125" s="24">
        <v>250</v>
      </c>
      <c r="S125" s="25">
        <v>29530</v>
      </c>
      <c r="T125" s="25">
        <v>29530</v>
      </c>
      <c r="U125" s="25">
        <v>29530</v>
      </c>
      <c r="V125" s="25">
        <v>29530</v>
      </c>
      <c r="W125" s="25">
        <v>29530</v>
      </c>
      <c r="X125" s="25">
        <v>29530</v>
      </c>
      <c r="Y125" s="25">
        <v>29530</v>
      </c>
      <c r="Z125" s="25">
        <v>29530</v>
      </c>
      <c r="AA125" s="25">
        <v>30908.066666666698</v>
      </c>
      <c r="AB125" s="25">
        <v>31597.1</v>
      </c>
      <c r="AC125" s="25">
        <v>31597.1</v>
      </c>
      <c r="AD125" s="25">
        <v>31597.1</v>
      </c>
      <c r="AE125" s="25">
        <v>29530</v>
      </c>
      <c r="AF125" s="25">
        <v>29530</v>
      </c>
      <c r="AG125" s="25">
        <v>29530</v>
      </c>
      <c r="AH125" s="25">
        <v>29530</v>
      </c>
      <c r="AI125" s="25">
        <v>29530</v>
      </c>
      <c r="AJ125" s="25">
        <v>29530</v>
      </c>
      <c r="AK125" s="25">
        <v>29530</v>
      </c>
      <c r="AL125" s="25">
        <v>29530</v>
      </c>
      <c r="AM125" s="25">
        <v>30908.066666666698</v>
      </c>
      <c r="AN125" s="25">
        <v>31597.1</v>
      </c>
      <c r="AO125" s="25">
        <v>31597.1</v>
      </c>
      <c r="AP125" s="25">
        <v>31597.1</v>
      </c>
    </row>
    <row r="126" spans="1:42" ht="16.5" hidden="1" customHeight="1" x14ac:dyDescent="0.15">
      <c r="A126" s="9">
        <v>124</v>
      </c>
      <c r="B126" s="9" t="s">
        <v>34</v>
      </c>
      <c r="C126" s="15" t="s">
        <v>405</v>
      </c>
      <c r="D126" s="15" t="s">
        <v>406</v>
      </c>
      <c r="E126" s="9" t="s">
        <v>407</v>
      </c>
      <c r="F126" s="9" t="s">
        <v>37</v>
      </c>
      <c r="G126" s="9" t="s">
        <v>87</v>
      </c>
      <c r="H126" s="9" t="s">
        <v>46</v>
      </c>
      <c r="I126" s="9" t="s">
        <v>40</v>
      </c>
      <c r="J126" s="9" t="s">
        <v>64</v>
      </c>
      <c r="K126" s="9">
        <v>262.82</v>
      </c>
      <c r="L126" s="20">
        <v>43344</v>
      </c>
      <c r="M126" s="20">
        <v>45169</v>
      </c>
      <c r="N126" s="20">
        <v>45169</v>
      </c>
      <c r="O126" s="21">
        <f t="shared" si="0"/>
        <v>165576.6</v>
      </c>
      <c r="P126" s="20">
        <v>43344</v>
      </c>
      <c r="Q126" s="20">
        <v>43708</v>
      </c>
      <c r="R126" s="24">
        <v>157.5</v>
      </c>
      <c r="S126" s="25">
        <v>41394.15</v>
      </c>
      <c r="T126" s="25">
        <v>41394.15</v>
      </c>
      <c r="U126" s="25">
        <v>41394.15</v>
      </c>
      <c r="V126" s="25">
        <v>41394.15</v>
      </c>
      <c r="W126" s="25">
        <v>41394.15</v>
      </c>
      <c r="X126" s="25">
        <v>41394.15</v>
      </c>
      <c r="Y126" s="25">
        <v>41394.15</v>
      </c>
      <c r="Z126" s="25">
        <v>41394.15</v>
      </c>
      <c r="AA126" s="25">
        <v>43465.171600000001</v>
      </c>
      <c r="AB126" s="25">
        <v>43465.171600000001</v>
      </c>
      <c r="AC126" s="25">
        <v>43465.171600000001</v>
      </c>
      <c r="AD126" s="25">
        <v>43465.171600000001</v>
      </c>
      <c r="AE126" s="25">
        <v>41394.15</v>
      </c>
      <c r="AF126" s="25">
        <v>41394.15</v>
      </c>
      <c r="AG126" s="25">
        <v>41394.15</v>
      </c>
      <c r="AH126" s="25">
        <v>41394.15</v>
      </c>
      <c r="AI126" s="25">
        <v>41394.15</v>
      </c>
      <c r="AJ126" s="25">
        <v>34495.125</v>
      </c>
      <c r="AK126" s="25">
        <v>34495.125</v>
      </c>
      <c r="AL126" s="25">
        <v>41394.15</v>
      </c>
      <c r="AM126" s="25">
        <v>43465.171600000001</v>
      </c>
      <c r="AN126" s="25">
        <v>43465.171600000001</v>
      </c>
      <c r="AO126" s="25">
        <v>43465.171600000001</v>
      </c>
      <c r="AP126" s="25">
        <v>43465.171600000001</v>
      </c>
    </row>
    <row r="127" spans="1:42" ht="16.5" hidden="1" customHeight="1" x14ac:dyDescent="0.15">
      <c r="A127" s="9">
        <v>125</v>
      </c>
      <c r="B127" s="9" t="s">
        <v>34</v>
      </c>
      <c r="C127" s="15" t="s">
        <v>408</v>
      </c>
      <c r="D127" s="15" t="s">
        <v>409</v>
      </c>
      <c r="E127" s="9" t="s">
        <v>410</v>
      </c>
      <c r="F127" s="9" t="s">
        <v>37</v>
      </c>
      <c r="G127" s="9" t="s">
        <v>87</v>
      </c>
      <c r="H127" s="9" t="s">
        <v>46</v>
      </c>
      <c r="I127" s="9" t="s">
        <v>40</v>
      </c>
      <c r="J127" s="9" t="s">
        <v>64</v>
      </c>
      <c r="K127" s="9">
        <v>253.18</v>
      </c>
      <c r="L127" s="20">
        <v>43344</v>
      </c>
      <c r="M127" s="20">
        <v>45169</v>
      </c>
      <c r="N127" s="20">
        <v>45169</v>
      </c>
      <c r="O127" s="21">
        <f t="shared" si="0"/>
        <v>162035.20000000001</v>
      </c>
      <c r="P127" s="20">
        <v>43344</v>
      </c>
      <c r="Q127" s="20">
        <v>43708</v>
      </c>
      <c r="R127" s="24">
        <v>160</v>
      </c>
      <c r="S127" s="25">
        <v>40508.800000000003</v>
      </c>
      <c r="T127" s="25">
        <v>40508.800000000003</v>
      </c>
      <c r="U127" s="25">
        <v>40508.800000000003</v>
      </c>
      <c r="V127" s="25">
        <v>40508.800000000003</v>
      </c>
      <c r="W127" s="25">
        <v>40508.800000000003</v>
      </c>
      <c r="X127" s="25">
        <v>40508.800000000003</v>
      </c>
      <c r="Y127" s="25">
        <v>40508.800000000003</v>
      </c>
      <c r="Z127" s="25">
        <v>40508.800000000003</v>
      </c>
      <c r="AA127" s="25">
        <v>42534.239999999998</v>
      </c>
      <c r="AB127" s="25">
        <v>42534.239999999998</v>
      </c>
      <c r="AC127" s="25">
        <v>42534.239999999998</v>
      </c>
      <c r="AD127" s="25">
        <v>42534.239999999998</v>
      </c>
      <c r="AE127" s="25">
        <v>40508.800000000003</v>
      </c>
      <c r="AF127" s="25">
        <v>40508.800000000003</v>
      </c>
      <c r="AG127" s="25">
        <v>40508.800000000003</v>
      </c>
      <c r="AH127" s="25">
        <v>40508.800000000003</v>
      </c>
      <c r="AI127" s="25">
        <v>40508.800000000003</v>
      </c>
      <c r="AJ127" s="25">
        <v>40508.800000000003</v>
      </c>
      <c r="AK127" s="25">
        <v>40508.800000000003</v>
      </c>
      <c r="AL127" s="25">
        <v>40508.800000000003</v>
      </c>
      <c r="AM127" s="25">
        <v>42534.239999999998</v>
      </c>
      <c r="AN127" s="25">
        <v>42534.239999999998</v>
      </c>
      <c r="AO127" s="25">
        <v>42534.239999999998</v>
      </c>
      <c r="AP127" s="25">
        <v>42534.239999999998</v>
      </c>
    </row>
    <row r="128" spans="1:42" ht="16.5" hidden="1" customHeight="1" x14ac:dyDescent="0.15">
      <c r="A128" s="9">
        <v>126</v>
      </c>
      <c r="B128" s="9" t="s">
        <v>34</v>
      </c>
      <c r="C128" s="15" t="s">
        <v>411</v>
      </c>
      <c r="D128" s="15" t="s">
        <v>412</v>
      </c>
      <c r="E128" s="9" t="s">
        <v>413</v>
      </c>
      <c r="F128" s="9" t="s">
        <v>37</v>
      </c>
      <c r="G128" s="9" t="s">
        <v>87</v>
      </c>
      <c r="H128" s="9" t="s">
        <v>46</v>
      </c>
      <c r="I128" s="9" t="s">
        <v>40</v>
      </c>
      <c r="J128" s="9" t="s">
        <v>64</v>
      </c>
      <c r="K128" s="9">
        <v>328.43</v>
      </c>
      <c r="L128" s="20">
        <v>43374</v>
      </c>
      <c r="M128" s="20">
        <v>45169</v>
      </c>
      <c r="N128" s="20">
        <v>45169</v>
      </c>
      <c r="O128" s="21">
        <f>R128*K128*3</f>
        <v>113308.35</v>
      </c>
      <c r="P128" s="20">
        <v>43374</v>
      </c>
      <c r="Q128" s="20">
        <v>43738</v>
      </c>
      <c r="R128" s="24">
        <v>115</v>
      </c>
      <c r="S128" s="25">
        <v>37769.449999999997</v>
      </c>
      <c r="T128" s="25">
        <v>37769.449999999997</v>
      </c>
      <c r="U128" s="25">
        <v>37769.449999999997</v>
      </c>
      <c r="V128" s="25">
        <v>37769.449999999997</v>
      </c>
      <c r="W128" s="25">
        <v>37769.449999999997</v>
      </c>
      <c r="X128" s="25">
        <v>37769.449999999997</v>
      </c>
      <c r="Y128" s="25">
        <v>37769.449999999997</v>
      </c>
      <c r="Z128" s="25">
        <v>37769.449999999997</v>
      </c>
      <c r="AA128" s="25">
        <v>37769.449999999997</v>
      </c>
      <c r="AB128" s="25">
        <v>39657.922500000001</v>
      </c>
      <c r="AC128" s="25">
        <v>39657.922500000001</v>
      </c>
      <c r="AD128" s="25">
        <v>39657.922500000001</v>
      </c>
      <c r="AE128" s="25">
        <v>25179.633333333299</v>
      </c>
      <c r="AF128" s="25">
        <v>25179.633333333299</v>
      </c>
      <c r="AG128" s="25">
        <v>25179.633333333299</v>
      </c>
      <c r="AH128" s="25">
        <v>25179.63</v>
      </c>
      <c r="AI128" s="25">
        <v>25179.63</v>
      </c>
      <c r="AJ128" s="25">
        <v>25179.63</v>
      </c>
      <c r="AK128" s="25">
        <v>25179.633333333299</v>
      </c>
      <c r="AL128" s="25">
        <v>25179.633333333299</v>
      </c>
      <c r="AM128" s="25">
        <v>25179.633333333299</v>
      </c>
      <c r="AN128" s="25">
        <v>39657.922500000001</v>
      </c>
      <c r="AO128" s="25">
        <v>39657.922500000001</v>
      </c>
      <c r="AP128" s="25">
        <v>39657.922500000001</v>
      </c>
    </row>
    <row r="129" spans="1:42" ht="16.5" hidden="1" customHeight="1" x14ac:dyDescent="0.15">
      <c r="A129" s="9">
        <v>127</v>
      </c>
      <c r="B129" s="9" t="s">
        <v>34</v>
      </c>
      <c r="C129" s="15" t="s">
        <v>414</v>
      </c>
      <c r="D129" s="15" t="s">
        <v>415</v>
      </c>
      <c r="E129" s="9" t="s">
        <v>416</v>
      </c>
      <c r="F129" s="9" t="s">
        <v>37</v>
      </c>
      <c r="G129" s="9" t="s">
        <v>87</v>
      </c>
      <c r="H129" s="9" t="s">
        <v>46</v>
      </c>
      <c r="I129" s="9" t="s">
        <v>40</v>
      </c>
      <c r="J129" s="9" t="s">
        <v>47</v>
      </c>
      <c r="K129" s="9">
        <v>104.78</v>
      </c>
      <c r="L129" s="20">
        <v>43344</v>
      </c>
      <c r="M129" s="20">
        <v>44439</v>
      </c>
      <c r="N129" s="20">
        <v>44439</v>
      </c>
      <c r="O129" s="21">
        <f>R129*K129*4</f>
        <v>83824</v>
      </c>
      <c r="P129" s="20">
        <v>43344</v>
      </c>
      <c r="Q129" s="20">
        <v>43708</v>
      </c>
      <c r="R129" s="24">
        <v>200</v>
      </c>
      <c r="S129" s="25">
        <v>20956</v>
      </c>
      <c r="T129" s="25">
        <v>20956</v>
      </c>
      <c r="U129" s="25">
        <v>20956</v>
      </c>
      <c r="V129" s="25">
        <v>20956</v>
      </c>
      <c r="W129" s="25">
        <v>20956</v>
      </c>
      <c r="X129" s="25">
        <v>20956</v>
      </c>
      <c r="Y129" s="25">
        <v>20956</v>
      </c>
      <c r="Z129" s="25">
        <v>20956</v>
      </c>
      <c r="AA129" s="25">
        <v>22003.8</v>
      </c>
      <c r="AB129" s="25">
        <v>22003.8</v>
      </c>
      <c r="AC129" s="25">
        <v>22003.8</v>
      </c>
      <c r="AD129" s="25">
        <v>22003.8</v>
      </c>
      <c r="AE129" s="25">
        <v>20956</v>
      </c>
      <c r="AF129" s="25">
        <v>20956</v>
      </c>
      <c r="AG129" s="25">
        <v>20956</v>
      </c>
      <c r="AH129" s="25">
        <v>20956</v>
      </c>
      <c r="AI129" s="25">
        <v>20956</v>
      </c>
      <c r="AJ129" s="25">
        <v>20956</v>
      </c>
      <c r="AK129" s="25">
        <v>20956</v>
      </c>
      <c r="AL129" s="25">
        <v>20956</v>
      </c>
      <c r="AM129" s="25">
        <v>22003.8</v>
      </c>
      <c r="AN129" s="25">
        <v>22003.8</v>
      </c>
      <c r="AO129" s="25">
        <v>22003.8</v>
      </c>
      <c r="AP129" s="25">
        <v>22003.8</v>
      </c>
    </row>
    <row r="130" spans="1:42" ht="16.5" hidden="1" customHeight="1" x14ac:dyDescent="0.15">
      <c r="A130" s="9">
        <v>128</v>
      </c>
      <c r="B130" s="9" t="s">
        <v>34</v>
      </c>
      <c r="C130" s="15" t="s">
        <v>417</v>
      </c>
      <c r="D130" s="15" t="s">
        <v>418</v>
      </c>
      <c r="E130" s="9" t="s">
        <v>419</v>
      </c>
      <c r="F130" s="9" t="s">
        <v>37</v>
      </c>
      <c r="G130" s="9" t="s">
        <v>87</v>
      </c>
      <c r="H130" s="9" t="s">
        <v>39</v>
      </c>
      <c r="I130" s="9" t="s">
        <v>40</v>
      </c>
      <c r="J130" s="9" t="s">
        <v>53</v>
      </c>
      <c r="K130" s="9">
        <v>120.02</v>
      </c>
      <c r="L130" s="20">
        <v>43344</v>
      </c>
      <c r="M130" s="20">
        <v>44439</v>
      </c>
      <c r="N130" s="20">
        <v>44439</v>
      </c>
      <c r="O130" s="21">
        <f>R130*K130*4</f>
        <v>144024</v>
      </c>
      <c r="P130" s="20">
        <v>43344</v>
      </c>
      <c r="Q130" s="20">
        <v>43708</v>
      </c>
      <c r="R130" s="24">
        <v>300</v>
      </c>
      <c r="S130" s="25">
        <v>36006</v>
      </c>
      <c r="T130" s="25">
        <v>36006</v>
      </c>
      <c r="U130" s="25">
        <v>36006</v>
      </c>
      <c r="V130" s="25">
        <v>36006</v>
      </c>
      <c r="W130" s="25">
        <v>36006</v>
      </c>
      <c r="X130" s="25">
        <v>36006</v>
      </c>
      <c r="Y130" s="25">
        <v>36006</v>
      </c>
      <c r="Z130" s="25">
        <v>36006</v>
      </c>
      <c r="AA130" s="25">
        <v>38526.42</v>
      </c>
      <c r="AB130" s="25">
        <v>38526.42</v>
      </c>
      <c r="AC130" s="25">
        <v>38526.42</v>
      </c>
      <c r="AD130" s="25">
        <v>38526.42</v>
      </c>
      <c r="AE130" s="25">
        <v>36006</v>
      </c>
      <c r="AF130" s="25">
        <v>36006</v>
      </c>
      <c r="AG130" s="25">
        <v>36006</v>
      </c>
      <c r="AH130" s="25">
        <v>36006</v>
      </c>
      <c r="AI130" s="25">
        <v>36006</v>
      </c>
      <c r="AJ130" s="25">
        <v>36006</v>
      </c>
      <c r="AK130" s="25">
        <v>36006</v>
      </c>
      <c r="AL130" s="25">
        <v>36006</v>
      </c>
      <c r="AM130" s="25">
        <v>38526.42</v>
      </c>
      <c r="AN130" s="25">
        <v>38526.42</v>
      </c>
      <c r="AO130" s="25">
        <v>38526.42</v>
      </c>
      <c r="AP130" s="25">
        <v>38526.42</v>
      </c>
    </row>
    <row r="131" spans="1:42" ht="16.5" hidden="1" customHeight="1" x14ac:dyDescent="0.15">
      <c r="A131" s="9">
        <v>129</v>
      </c>
      <c r="B131" s="9" t="s">
        <v>42</v>
      </c>
      <c r="C131" s="15" t="s">
        <v>420</v>
      </c>
      <c r="D131" s="15" t="s">
        <v>421</v>
      </c>
      <c r="E131" s="9" t="s">
        <v>422</v>
      </c>
      <c r="F131" s="9" t="s">
        <v>37</v>
      </c>
      <c r="G131" s="9" t="s">
        <v>87</v>
      </c>
      <c r="H131" s="9" t="s">
        <v>46</v>
      </c>
      <c r="I131" s="9" t="s">
        <v>40</v>
      </c>
      <c r="J131" s="9" t="s">
        <v>41</v>
      </c>
      <c r="K131" s="9">
        <v>59.19</v>
      </c>
      <c r="L131" s="20">
        <v>43435</v>
      </c>
      <c r="M131" s="20">
        <v>43639</v>
      </c>
      <c r="N131" s="20">
        <v>43639</v>
      </c>
      <c r="O131" s="21">
        <f>R131*K131</f>
        <v>17619.679199999999</v>
      </c>
      <c r="P131" s="20">
        <v>43435</v>
      </c>
      <c r="Q131" s="20">
        <v>43639</v>
      </c>
      <c r="R131" s="24">
        <v>297.68</v>
      </c>
      <c r="S131" s="25">
        <v>17619.68</v>
      </c>
      <c r="T131" s="25">
        <v>17619.68</v>
      </c>
      <c r="U131" s="25">
        <v>17619.68</v>
      </c>
      <c r="V131" s="25">
        <v>17619.68</v>
      </c>
      <c r="W131" s="25">
        <v>17619.68</v>
      </c>
      <c r="X131" s="25">
        <v>13508.42</v>
      </c>
      <c r="Y131" s="25"/>
      <c r="Z131" s="25"/>
      <c r="AA131" s="25"/>
      <c r="AB131" s="25"/>
      <c r="AC131" s="25"/>
      <c r="AD131" s="25"/>
      <c r="AE131" s="25">
        <v>17619.68</v>
      </c>
      <c r="AF131" s="25">
        <v>17619.68</v>
      </c>
      <c r="AG131" s="25">
        <v>17619.68</v>
      </c>
      <c r="AH131" s="25">
        <v>17619.68</v>
      </c>
      <c r="AI131" s="25">
        <v>17619.68</v>
      </c>
      <c r="AJ131" s="25">
        <v>13508.42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</row>
    <row r="132" spans="1:42" ht="16.5" hidden="1" customHeight="1" x14ac:dyDescent="0.15">
      <c r="A132" s="9">
        <v>130</v>
      </c>
      <c r="B132" s="9" t="s">
        <v>34</v>
      </c>
      <c r="C132" s="15" t="s">
        <v>423</v>
      </c>
      <c r="D132" s="15" t="s">
        <v>424</v>
      </c>
      <c r="E132" s="9">
        <v>2031</v>
      </c>
      <c r="F132" s="9" t="s">
        <v>37</v>
      </c>
      <c r="G132" s="9" t="s">
        <v>87</v>
      </c>
      <c r="H132" s="9" t="s">
        <v>39</v>
      </c>
      <c r="I132" s="9" t="s">
        <v>40</v>
      </c>
      <c r="J132" s="9" t="s">
        <v>41</v>
      </c>
      <c r="K132" s="9">
        <v>125.84</v>
      </c>
      <c r="L132" s="20">
        <v>43435</v>
      </c>
      <c r="M132" s="20">
        <v>44530</v>
      </c>
      <c r="N132" s="20">
        <v>44530</v>
      </c>
      <c r="O132" s="21">
        <f>R132*K132</f>
        <v>33976.800000000003</v>
      </c>
      <c r="P132" s="20">
        <v>43435</v>
      </c>
      <c r="Q132" s="20">
        <v>43799</v>
      </c>
      <c r="R132" s="24">
        <v>270</v>
      </c>
      <c r="S132" s="25">
        <v>33976.800000000003</v>
      </c>
      <c r="T132" s="25">
        <v>33976.800000000003</v>
      </c>
      <c r="U132" s="25">
        <v>33976.800000000003</v>
      </c>
      <c r="V132" s="25">
        <v>33976.800000000003</v>
      </c>
      <c r="W132" s="25">
        <v>33976.800000000003</v>
      </c>
      <c r="X132" s="25">
        <v>33976.800000000003</v>
      </c>
      <c r="Y132" s="25">
        <v>33976.800000000003</v>
      </c>
      <c r="Z132" s="25">
        <v>33976.800000000003</v>
      </c>
      <c r="AA132" s="25">
        <v>33976.800000000003</v>
      </c>
      <c r="AB132" s="25">
        <v>33976.800000000003</v>
      </c>
      <c r="AC132" s="25">
        <v>33976.800000000003</v>
      </c>
      <c r="AD132" s="25">
        <v>36355.175999999999</v>
      </c>
      <c r="AE132" s="25">
        <v>33976.800000000003</v>
      </c>
      <c r="AF132" s="25">
        <v>33976.800000000003</v>
      </c>
      <c r="AG132" s="25">
        <v>33976.800000000003</v>
      </c>
      <c r="AH132" s="25">
        <v>33976.800000000003</v>
      </c>
      <c r="AI132" s="25">
        <v>33976.800000000003</v>
      </c>
      <c r="AJ132" s="25">
        <v>33976.800000000003</v>
      </c>
      <c r="AK132" s="25">
        <v>33976.800000000003</v>
      </c>
      <c r="AL132" s="25">
        <v>33976.800000000003</v>
      </c>
      <c r="AM132" s="25">
        <v>33976.800000000003</v>
      </c>
      <c r="AN132" s="25">
        <v>33976.800000000003</v>
      </c>
      <c r="AO132" s="25">
        <v>33976.800000000003</v>
      </c>
      <c r="AP132" s="25">
        <v>36355.175999999999</v>
      </c>
    </row>
    <row r="133" spans="1:42" ht="16.5" hidden="1" customHeight="1" x14ac:dyDescent="0.15">
      <c r="A133" s="9">
        <v>131</v>
      </c>
      <c r="B133" s="9" t="s">
        <v>34</v>
      </c>
      <c r="C133" s="15" t="s">
        <v>425</v>
      </c>
      <c r="D133" s="15" t="s">
        <v>426</v>
      </c>
      <c r="E133" s="9" t="s">
        <v>427</v>
      </c>
      <c r="F133" s="9" t="s">
        <v>37</v>
      </c>
      <c r="G133" s="9" t="s">
        <v>87</v>
      </c>
      <c r="H133" s="9" t="s">
        <v>39</v>
      </c>
      <c r="I133" s="9" t="s">
        <v>40</v>
      </c>
      <c r="J133" s="9" t="s">
        <v>41</v>
      </c>
      <c r="K133" s="9">
        <v>85.75</v>
      </c>
      <c r="L133" s="20">
        <v>43313</v>
      </c>
      <c r="M133" s="20">
        <v>44347</v>
      </c>
      <c r="N133" s="20">
        <v>44347</v>
      </c>
      <c r="O133" s="21">
        <f>R133*K133*5</f>
        <v>90037.5</v>
      </c>
      <c r="P133" s="20">
        <v>43313</v>
      </c>
      <c r="Q133" s="20">
        <v>43677</v>
      </c>
      <c r="R133" s="24">
        <v>210</v>
      </c>
      <c r="S133" s="25">
        <v>18007.5</v>
      </c>
      <c r="T133" s="25">
        <v>18007.5</v>
      </c>
      <c r="U133" s="25">
        <v>18007.5</v>
      </c>
      <c r="V133" s="25">
        <v>18007.5</v>
      </c>
      <c r="W133" s="25">
        <v>18007.5</v>
      </c>
      <c r="X133" s="25">
        <v>18007.5</v>
      </c>
      <c r="Y133" s="25">
        <v>18007.5</v>
      </c>
      <c r="Z133" s="25">
        <v>19268.025000000001</v>
      </c>
      <c r="AA133" s="25">
        <v>19268.025000000001</v>
      </c>
      <c r="AB133" s="25">
        <v>19268.025000000001</v>
      </c>
      <c r="AC133" s="25">
        <v>19268.025000000001</v>
      </c>
      <c r="AD133" s="25">
        <v>19268.025000000001</v>
      </c>
      <c r="AE133" s="25">
        <v>18007.5</v>
      </c>
      <c r="AF133" s="25">
        <v>18007.5</v>
      </c>
      <c r="AG133" s="25">
        <v>18007.5</v>
      </c>
      <c r="AH133" s="25">
        <v>18007.5</v>
      </c>
      <c r="AI133" s="25">
        <v>18007.5</v>
      </c>
      <c r="AJ133" s="25">
        <v>18007.5</v>
      </c>
      <c r="AK133" s="25">
        <v>18007.5</v>
      </c>
      <c r="AL133" s="25">
        <v>19268.025000000001</v>
      </c>
      <c r="AM133" s="25">
        <v>19268.025000000001</v>
      </c>
      <c r="AN133" s="25">
        <v>19268.025000000001</v>
      </c>
      <c r="AO133" s="25">
        <v>19268.025000000001</v>
      </c>
      <c r="AP133" s="25">
        <v>19268.025000000001</v>
      </c>
    </row>
    <row r="134" spans="1:42" ht="16.5" hidden="1" customHeight="1" x14ac:dyDescent="0.15">
      <c r="A134" s="9">
        <v>132</v>
      </c>
      <c r="B134" s="9" t="s">
        <v>42</v>
      </c>
      <c r="C134" s="15" t="s">
        <v>428</v>
      </c>
      <c r="D134" s="15" t="s">
        <v>429</v>
      </c>
      <c r="E134" s="9" t="s">
        <v>430</v>
      </c>
      <c r="F134" s="9" t="s">
        <v>37</v>
      </c>
      <c r="G134" s="16" t="s">
        <v>38</v>
      </c>
      <c r="H134" s="16" t="s">
        <v>71</v>
      </c>
      <c r="I134" s="9" t="s">
        <v>40</v>
      </c>
      <c r="J134" s="9" t="s">
        <v>41</v>
      </c>
      <c r="K134" s="9">
        <v>150.19999999999999</v>
      </c>
      <c r="L134" s="20">
        <v>43282</v>
      </c>
      <c r="M134" s="20">
        <v>43639</v>
      </c>
      <c r="N134" s="20">
        <v>43639</v>
      </c>
      <c r="O134" s="21">
        <f>R134*K134*6</f>
        <v>247631.73599999995</v>
      </c>
      <c r="P134" s="20">
        <v>43367</v>
      </c>
      <c r="Q134" s="20">
        <v>43639</v>
      </c>
      <c r="R134" s="24">
        <v>274.77999999999997</v>
      </c>
      <c r="S134" s="25">
        <v>41271.96</v>
      </c>
      <c r="T134" s="25">
        <v>41271.96</v>
      </c>
      <c r="U134" s="25">
        <v>41271.96</v>
      </c>
      <c r="V134" s="25">
        <v>41271.96</v>
      </c>
      <c r="W134" s="25">
        <v>41271.96</v>
      </c>
      <c r="X134" s="25">
        <v>31641.83</v>
      </c>
      <c r="Y134" s="25"/>
      <c r="Z134" s="25"/>
      <c r="AA134" s="25"/>
      <c r="AB134" s="25"/>
      <c r="AC134" s="25"/>
      <c r="AD134" s="25"/>
      <c r="AE134" s="25">
        <v>41271.96</v>
      </c>
      <c r="AF134" s="25">
        <v>41271.96</v>
      </c>
      <c r="AG134" s="25">
        <v>41271.96</v>
      </c>
      <c r="AH134" s="25">
        <v>41271.96</v>
      </c>
      <c r="AI134" s="25">
        <v>41271.96</v>
      </c>
      <c r="AJ134" s="25">
        <v>31641.83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</row>
    <row r="135" spans="1:42" ht="16.5" hidden="1" customHeight="1" x14ac:dyDescent="0.15">
      <c r="A135" s="9">
        <v>133</v>
      </c>
      <c r="B135" s="9" t="s">
        <v>34</v>
      </c>
      <c r="C135" s="15" t="s">
        <v>431</v>
      </c>
      <c r="D135" s="15" t="s">
        <v>432</v>
      </c>
      <c r="E135" s="9" t="s">
        <v>433</v>
      </c>
      <c r="F135" s="9" t="s">
        <v>37</v>
      </c>
      <c r="G135" s="9" t="s">
        <v>87</v>
      </c>
      <c r="H135" s="9" t="s">
        <v>39</v>
      </c>
      <c r="I135" s="9" t="s">
        <v>40</v>
      </c>
      <c r="J135" s="9" t="s">
        <v>41</v>
      </c>
      <c r="K135" s="9">
        <v>184.56</v>
      </c>
      <c r="L135" s="20">
        <v>43344</v>
      </c>
      <c r="M135" s="20">
        <v>44439</v>
      </c>
      <c r="N135" s="20">
        <v>44439</v>
      </c>
      <c r="O135" s="21">
        <f>R135*K135*4</f>
        <v>177915.84</v>
      </c>
      <c r="P135" s="20">
        <v>43344</v>
      </c>
      <c r="Q135" s="20">
        <v>43708</v>
      </c>
      <c r="R135" s="24">
        <v>241</v>
      </c>
      <c r="S135" s="25">
        <v>44478.96</v>
      </c>
      <c r="T135" s="25">
        <v>44478.96</v>
      </c>
      <c r="U135" s="25">
        <v>44478.96</v>
      </c>
      <c r="V135" s="25">
        <v>44478.96</v>
      </c>
      <c r="W135" s="25">
        <v>44478.96</v>
      </c>
      <c r="X135" s="25">
        <v>44478.96</v>
      </c>
      <c r="Y135" s="25">
        <v>44478.96</v>
      </c>
      <c r="Z135" s="25">
        <v>44478.96</v>
      </c>
      <c r="AA135" s="25">
        <v>47592.487200000003</v>
      </c>
      <c r="AB135" s="25">
        <v>47592.487200000003</v>
      </c>
      <c r="AC135" s="25">
        <v>47592.487200000003</v>
      </c>
      <c r="AD135" s="25">
        <v>47592.487200000003</v>
      </c>
      <c r="AE135" s="25">
        <v>44478.96</v>
      </c>
      <c r="AF135" s="25">
        <v>44478.96</v>
      </c>
      <c r="AG135" s="25">
        <v>44478.96</v>
      </c>
      <c r="AH135" s="25">
        <v>44478.96</v>
      </c>
      <c r="AI135" s="25">
        <v>44478.96</v>
      </c>
      <c r="AJ135" s="25">
        <v>44478.96</v>
      </c>
      <c r="AK135" s="25">
        <v>44478.96</v>
      </c>
      <c r="AL135" s="25">
        <v>44478.96</v>
      </c>
      <c r="AM135" s="25">
        <v>47592.487200000003</v>
      </c>
      <c r="AN135" s="25">
        <v>47592.487200000003</v>
      </c>
      <c r="AO135" s="25">
        <v>47592.487200000003</v>
      </c>
      <c r="AP135" s="25">
        <v>47592.487200000003</v>
      </c>
    </row>
    <row r="136" spans="1:42" ht="16.5" hidden="1" customHeight="1" x14ac:dyDescent="0.15">
      <c r="A136" s="9">
        <v>134</v>
      </c>
      <c r="B136" s="9" t="s">
        <v>34</v>
      </c>
      <c r="C136" s="15" t="s">
        <v>434</v>
      </c>
      <c r="D136" s="15" t="s">
        <v>435</v>
      </c>
      <c r="E136" s="9" t="s">
        <v>436</v>
      </c>
      <c r="F136" s="9" t="s">
        <v>37</v>
      </c>
      <c r="G136" s="9" t="s">
        <v>87</v>
      </c>
      <c r="H136" s="9" t="s">
        <v>58</v>
      </c>
      <c r="I136" s="9" t="s">
        <v>40</v>
      </c>
      <c r="J136" s="9" t="s">
        <v>53</v>
      </c>
      <c r="K136" s="9">
        <v>298.06</v>
      </c>
      <c r="L136" s="20">
        <v>43282</v>
      </c>
      <c r="M136" s="20">
        <v>44286</v>
      </c>
      <c r="N136" s="20">
        <v>44286</v>
      </c>
      <c r="O136" s="21">
        <f>R136*K136*6</f>
        <v>393439.19999999995</v>
      </c>
      <c r="P136" s="20">
        <v>43282</v>
      </c>
      <c r="Q136" s="20">
        <v>43646</v>
      </c>
      <c r="R136" s="24">
        <v>220</v>
      </c>
      <c r="S136" s="25">
        <v>65573.2</v>
      </c>
      <c r="T136" s="25">
        <v>65573.2</v>
      </c>
      <c r="U136" s="25">
        <v>65573.2</v>
      </c>
      <c r="V136" s="25">
        <v>65573.2</v>
      </c>
      <c r="W136" s="25">
        <v>65573.2</v>
      </c>
      <c r="X136" s="25">
        <v>65573.2</v>
      </c>
      <c r="Y136" s="25">
        <v>70163.323999999993</v>
      </c>
      <c r="Z136" s="25">
        <v>70163.323999999993</v>
      </c>
      <c r="AA136" s="25">
        <v>70163.323999999993</v>
      </c>
      <c r="AB136" s="25">
        <v>70163.323999999993</v>
      </c>
      <c r="AC136" s="25">
        <v>70163.323999999993</v>
      </c>
      <c r="AD136" s="25">
        <v>70163.323999999993</v>
      </c>
      <c r="AE136" s="25">
        <v>65573.2</v>
      </c>
      <c r="AF136" s="25">
        <v>65573.2</v>
      </c>
      <c r="AG136" s="25">
        <v>65573.2</v>
      </c>
      <c r="AH136" s="25">
        <v>65573.2</v>
      </c>
      <c r="AI136" s="25">
        <v>65573.2</v>
      </c>
      <c r="AJ136" s="25">
        <v>65573.2</v>
      </c>
      <c r="AK136" s="25">
        <v>70163.323999999993</v>
      </c>
      <c r="AL136" s="25">
        <v>70163.323999999993</v>
      </c>
      <c r="AM136" s="25">
        <v>70163.323999999993</v>
      </c>
      <c r="AN136" s="25">
        <v>70163.323999999993</v>
      </c>
      <c r="AO136" s="25">
        <v>70163.323999999993</v>
      </c>
      <c r="AP136" s="25">
        <v>70163.323999999993</v>
      </c>
    </row>
    <row r="137" spans="1:42" ht="16.5" hidden="1" customHeight="1" x14ac:dyDescent="0.15">
      <c r="A137" s="9">
        <v>135</v>
      </c>
      <c r="B137" s="9" t="s">
        <v>42</v>
      </c>
      <c r="C137" s="15" t="s">
        <v>139</v>
      </c>
      <c r="D137" s="17" t="s">
        <v>437</v>
      </c>
      <c r="E137" s="9" t="s">
        <v>438</v>
      </c>
      <c r="F137" s="9" t="s">
        <v>37</v>
      </c>
      <c r="G137" s="9" t="s">
        <v>87</v>
      </c>
      <c r="H137" s="9" t="s">
        <v>46</v>
      </c>
      <c r="I137" s="9" t="s">
        <v>40</v>
      </c>
      <c r="J137" s="9" t="s">
        <v>64</v>
      </c>
      <c r="K137" s="9">
        <v>27</v>
      </c>
      <c r="L137" s="20">
        <v>42917</v>
      </c>
      <c r="M137" s="20">
        <v>43639</v>
      </c>
      <c r="N137" s="20">
        <v>43639</v>
      </c>
      <c r="O137" s="21"/>
      <c r="P137" s="20">
        <v>43282</v>
      </c>
      <c r="Q137" s="20">
        <v>43639</v>
      </c>
      <c r="R137" s="24">
        <v>253.58</v>
      </c>
      <c r="S137" s="25">
        <v>6846.66</v>
      </c>
      <c r="T137" s="25">
        <v>6846.66</v>
      </c>
      <c r="U137" s="25">
        <v>6846.66</v>
      </c>
      <c r="V137" s="25">
        <v>6846.66</v>
      </c>
      <c r="W137" s="25">
        <v>6846.66</v>
      </c>
      <c r="X137" s="25">
        <v>5249.11</v>
      </c>
      <c r="Y137" s="25"/>
      <c r="Z137" s="25"/>
      <c r="AA137" s="25"/>
      <c r="AB137" s="25"/>
      <c r="AC137" s="25"/>
      <c r="AD137" s="25"/>
      <c r="AE137" s="25">
        <v>6846.66</v>
      </c>
      <c r="AF137" s="25">
        <v>6846.66</v>
      </c>
      <c r="AG137" s="25">
        <v>6846.66</v>
      </c>
      <c r="AH137" s="25">
        <v>6846.66</v>
      </c>
      <c r="AI137" s="25">
        <v>6846.66</v>
      </c>
      <c r="AJ137" s="25">
        <v>5249.11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</row>
    <row r="138" spans="1:42" ht="16.5" hidden="1" customHeight="1" x14ac:dyDescent="0.15">
      <c r="A138" s="9">
        <v>136</v>
      </c>
      <c r="B138" s="9" t="s">
        <v>34</v>
      </c>
      <c r="C138" s="15" t="s">
        <v>439</v>
      </c>
      <c r="D138" s="15" t="s">
        <v>440</v>
      </c>
      <c r="E138" s="9" t="s">
        <v>441</v>
      </c>
      <c r="F138" s="9" t="s">
        <v>37</v>
      </c>
      <c r="G138" s="9" t="s">
        <v>87</v>
      </c>
      <c r="H138" s="9" t="s">
        <v>39</v>
      </c>
      <c r="I138" s="9" t="s">
        <v>40</v>
      </c>
      <c r="J138" s="9" t="s">
        <v>41</v>
      </c>
      <c r="K138" s="9">
        <v>75.47</v>
      </c>
      <c r="L138" s="20">
        <v>43313</v>
      </c>
      <c r="M138" s="20">
        <v>44347</v>
      </c>
      <c r="N138" s="20">
        <v>44347</v>
      </c>
      <c r="O138" s="21">
        <f>R138*K138*5</f>
        <v>115091.75</v>
      </c>
      <c r="P138" s="20">
        <v>43313</v>
      </c>
      <c r="Q138" s="20">
        <v>43677</v>
      </c>
      <c r="R138" s="24">
        <v>305</v>
      </c>
      <c r="S138" s="25">
        <v>23018.35</v>
      </c>
      <c r="T138" s="25">
        <v>23018.35</v>
      </c>
      <c r="U138" s="25">
        <v>23018.35</v>
      </c>
      <c r="V138" s="25">
        <v>23018.35</v>
      </c>
      <c r="W138" s="25">
        <v>23018.35</v>
      </c>
      <c r="X138" s="25">
        <v>23018.35</v>
      </c>
      <c r="Y138" s="25">
        <v>23018.35</v>
      </c>
      <c r="Z138" s="25">
        <v>24629.6345</v>
      </c>
      <c r="AA138" s="25">
        <v>24629.6345</v>
      </c>
      <c r="AB138" s="25">
        <v>24629.6345</v>
      </c>
      <c r="AC138" s="25">
        <v>24629.6345</v>
      </c>
      <c r="AD138" s="25">
        <v>24629.6345</v>
      </c>
      <c r="AE138" s="25">
        <v>23018.35</v>
      </c>
      <c r="AF138" s="25">
        <v>23018.35</v>
      </c>
      <c r="AG138" s="25">
        <v>23018.35</v>
      </c>
      <c r="AH138" s="25">
        <v>23018.35</v>
      </c>
      <c r="AI138" s="25">
        <v>23018.35</v>
      </c>
      <c r="AJ138" s="25">
        <v>23018.35</v>
      </c>
      <c r="AK138" s="25">
        <v>23018.35</v>
      </c>
      <c r="AL138" s="25">
        <v>24629.6345</v>
      </c>
      <c r="AM138" s="25">
        <v>24629.6345</v>
      </c>
      <c r="AN138" s="25">
        <v>24629.6345</v>
      </c>
      <c r="AO138" s="25">
        <v>24629.6345</v>
      </c>
      <c r="AP138" s="25">
        <v>24629.6345</v>
      </c>
    </row>
    <row r="139" spans="1:42" ht="16.5" hidden="1" customHeight="1" x14ac:dyDescent="0.15">
      <c r="A139" s="9">
        <v>137</v>
      </c>
      <c r="B139" s="16" t="s">
        <v>42</v>
      </c>
      <c r="C139" s="15" t="s">
        <v>442</v>
      </c>
      <c r="D139" s="15" t="s">
        <v>443</v>
      </c>
      <c r="E139" s="9" t="s">
        <v>444</v>
      </c>
      <c r="F139" s="9" t="s">
        <v>37</v>
      </c>
      <c r="G139" s="9" t="s">
        <v>87</v>
      </c>
      <c r="H139" s="9" t="s">
        <v>46</v>
      </c>
      <c r="I139" s="9" t="s">
        <v>40</v>
      </c>
      <c r="J139" s="9" t="s">
        <v>64</v>
      </c>
      <c r="K139" s="9">
        <v>43.4</v>
      </c>
      <c r="L139" s="20">
        <v>43282</v>
      </c>
      <c r="M139" s="20">
        <v>44012</v>
      </c>
      <c r="N139" s="20">
        <v>43646</v>
      </c>
      <c r="O139" s="21">
        <f>R139*K139*6</f>
        <v>63798</v>
      </c>
      <c r="P139" s="20">
        <v>43282</v>
      </c>
      <c r="Q139" s="20">
        <v>43646</v>
      </c>
      <c r="R139" s="24">
        <v>245</v>
      </c>
      <c r="S139" s="25">
        <v>10633</v>
      </c>
      <c r="T139" s="25">
        <v>10633</v>
      </c>
      <c r="U139" s="25">
        <v>10633</v>
      </c>
      <c r="V139" s="25">
        <v>10633</v>
      </c>
      <c r="W139" s="25">
        <v>10633</v>
      </c>
      <c r="X139" s="25">
        <v>10633</v>
      </c>
      <c r="Y139" s="25"/>
      <c r="Z139" s="25"/>
      <c r="AA139" s="25"/>
      <c r="AB139" s="25"/>
      <c r="AC139" s="25"/>
      <c r="AD139" s="25"/>
      <c r="AE139" s="25">
        <v>10633</v>
      </c>
      <c r="AF139" s="25">
        <v>10633</v>
      </c>
      <c r="AG139" s="25">
        <v>10633</v>
      </c>
      <c r="AH139" s="25">
        <v>10633</v>
      </c>
      <c r="AI139" s="25">
        <v>10633</v>
      </c>
      <c r="AJ139" s="25">
        <v>10633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</row>
    <row r="140" spans="1:42" ht="16.5" hidden="1" customHeight="1" x14ac:dyDescent="0.15">
      <c r="A140" s="9">
        <v>138</v>
      </c>
      <c r="B140" s="9" t="s">
        <v>34</v>
      </c>
      <c r="C140" s="15" t="s">
        <v>445</v>
      </c>
      <c r="D140" s="15" t="s">
        <v>446</v>
      </c>
      <c r="E140" s="9" t="s">
        <v>447</v>
      </c>
      <c r="F140" s="9" t="s">
        <v>37</v>
      </c>
      <c r="G140" s="9" t="s">
        <v>87</v>
      </c>
      <c r="H140" s="9" t="s">
        <v>46</v>
      </c>
      <c r="I140" s="9" t="s">
        <v>102</v>
      </c>
      <c r="J140" s="9" t="s">
        <v>64</v>
      </c>
      <c r="K140" s="9">
        <v>164.8</v>
      </c>
      <c r="L140" s="20">
        <v>43282</v>
      </c>
      <c r="M140" s="20">
        <v>44347</v>
      </c>
      <c r="N140" s="20">
        <v>44347</v>
      </c>
      <c r="O140" s="21">
        <f>R140*K140*6</f>
        <v>158208</v>
      </c>
      <c r="P140" s="20">
        <v>43282</v>
      </c>
      <c r="Q140" s="20">
        <v>43646</v>
      </c>
      <c r="R140" s="24">
        <v>160</v>
      </c>
      <c r="S140" s="25">
        <v>26368</v>
      </c>
      <c r="T140" s="25">
        <v>26368</v>
      </c>
      <c r="U140" s="25">
        <v>26368</v>
      </c>
      <c r="V140" s="25">
        <v>26368</v>
      </c>
      <c r="W140" s="25">
        <v>26368</v>
      </c>
      <c r="X140" s="25">
        <v>26368</v>
      </c>
      <c r="Y140" s="25">
        <v>27686.400000000001</v>
      </c>
      <c r="Z140" s="25">
        <v>27686.400000000001</v>
      </c>
      <c r="AA140" s="25">
        <v>27686.400000000001</v>
      </c>
      <c r="AB140" s="25">
        <v>27686.400000000001</v>
      </c>
      <c r="AC140" s="25">
        <v>27686.400000000001</v>
      </c>
      <c r="AD140" s="25">
        <v>27686.400000000001</v>
      </c>
      <c r="AE140" s="25">
        <v>26368</v>
      </c>
      <c r="AF140" s="25">
        <v>26368</v>
      </c>
      <c r="AG140" s="25">
        <v>26368</v>
      </c>
      <c r="AH140" s="25">
        <v>26368</v>
      </c>
      <c r="AI140" s="25">
        <v>26368</v>
      </c>
      <c r="AJ140" s="25">
        <v>26368</v>
      </c>
      <c r="AK140" s="25">
        <v>27686.400000000001</v>
      </c>
      <c r="AL140" s="25">
        <v>27686.400000000001</v>
      </c>
      <c r="AM140" s="25">
        <v>27686.400000000001</v>
      </c>
      <c r="AN140" s="25">
        <v>27686.400000000001</v>
      </c>
      <c r="AO140" s="25">
        <v>27686.400000000001</v>
      </c>
      <c r="AP140" s="25">
        <v>27686.400000000001</v>
      </c>
    </row>
    <row r="141" spans="1:42" ht="16.5" hidden="1" customHeight="1" x14ac:dyDescent="0.15">
      <c r="A141" s="9">
        <v>139</v>
      </c>
      <c r="B141" s="9" t="s">
        <v>34</v>
      </c>
      <c r="C141" s="15" t="s">
        <v>448</v>
      </c>
      <c r="D141" s="15" t="s">
        <v>449</v>
      </c>
      <c r="E141" s="9" t="s">
        <v>450</v>
      </c>
      <c r="F141" s="9" t="s">
        <v>37</v>
      </c>
      <c r="G141" s="9" t="s">
        <v>87</v>
      </c>
      <c r="H141" s="9" t="s">
        <v>46</v>
      </c>
      <c r="I141" s="22" t="s">
        <v>102</v>
      </c>
      <c r="J141" s="9" t="s">
        <v>64</v>
      </c>
      <c r="K141" s="9">
        <v>399.35</v>
      </c>
      <c r="L141" s="20">
        <v>43282</v>
      </c>
      <c r="M141" s="20">
        <v>44309</v>
      </c>
      <c r="N141" s="20">
        <v>44309</v>
      </c>
      <c r="O141" s="21">
        <f>R141*K141*6</f>
        <v>343433.01300000004</v>
      </c>
      <c r="P141" s="20">
        <v>43367</v>
      </c>
      <c r="Q141" s="20">
        <v>43731</v>
      </c>
      <c r="R141" s="24">
        <v>143.33000000000001</v>
      </c>
      <c r="S141" s="25">
        <v>57238.84</v>
      </c>
      <c r="T141" s="25">
        <v>57238.84</v>
      </c>
      <c r="U141" s="25">
        <v>57238.84</v>
      </c>
      <c r="V141" s="25">
        <v>57238.84</v>
      </c>
      <c r="W141" s="25">
        <v>57238.84</v>
      </c>
      <c r="X141" s="25">
        <v>57238.84</v>
      </c>
      <c r="Y141" s="25">
        <v>57238.84</v>
      </c>
      <c r="Z141" s="25">
        <v>57238.84</v>
      </c>
      <c r="AA141" s="25">
        <v>57906.95</v>
      </c>
      <c r="AB141" s="25">
        <v>60102.18</v>
      </c>
      <c r="AC141" s="25">
        <v>60102.18</v>
      </c>
      <c r="AD141" s="25">
        <v>60102.18</v>
      </c>
      <c r="AE141" s="25">
        <v>57238.84</v>
      </c>
      <c r="AF141" s="25">
        <v>57238.84</v>
      </c>
      <c r="AG141" s="25">
        <v>57238.84</v>
      </c>
      <c r="AH141" s="25">
        <v>57238.84</v>
      </c>
      <c r="AI141" s="25">
        <v>57238.84</v>
      </c>
      <c r="AJ141" s="25">
        <v>19079.616333333299</v>
      </c>
      <c r="AK141" s="25">
        <v>19079.616333333299</v>
      </c>
      <c r="AL141" s="25">
        <v>57238.84</v>
      </c>
      <c r="AM141" s="25">
        <v>57906.95</v>
      </c>
      <c r="AN141" s="25">
        <v>60102.18</v>
      </c>
      <c r="AO141" s="25">
        <v>60102.18</v>
      </c>
      <c r="AP141" s="25">
        <v>60102.18</v>
      </c>
    </row>
    <row r="142" spans="1:42" ht="16.5" hidden="1" customHeight="1" x14ac:dyDescent="0.15">
      <c r="A142" s="9">
        <v>140</v>
      </c>
      <c r="B142" s="16" t="s">
        <v>42</v>
      </c>
      <c r="C142" s="15" t="s">
        <v>451</v>
      </c>
      <c r="D142" s="15" t="s">
        <v>452</v>
      </c>
      <c r="E142" s="9" t="s">
        <v>453</v>
      </c>
      <c r="F142" s="9" t="s">
        <v>37</v>
      </c>
      <c r="G142" s="9" t="s">
        <v>87</v>
      </c>
      <c r="H142" s="9" t="s">
        <v>39</v>
      </c>
      <c r="I142" s="9" t="s">
        <v>40</v>
      </c>
      <c r="J142" s="9" t="s">
        <v>41</v>
      </c>
      <c r="K142" s="9">
        <v>82.72</v>
      </c>
      <c r="L142" s="20">
        <v>43282</v>
      </c>
      <c r="M142" s="20">
        <v>44012</v>
      </c>
      <c r="N142" s="20">
        <v>43646</v>
      </c>
      <c r="O142" s="21">
        <f>R142*K142*6</f>
        <v>119116.79999999999</v>
      </c>
      <c r="P142" s="20">
        <v>43282</v>
      </c>
      <c r="Q142" s="20">
        <v>43646</v>
      </c>
      <c r="R142" s="24">
        <v>240</v>
      </c>
      <c r="S142" s="25">
        <v>19852.8</v>
      </c>
      <c r="T142" s="25">
        <v>19852.8</v>
      </c>
      <c r="U142" s="25">
        <v>19852.8</v>
      </c>
      <c r="V142" s="25">
        <v>19852.8</v>
      </c>
      <c r="W142" s="25">
        <v>19852.8</v>
      </c>
      <c r="X142" s="25">
        <v>19852.8</v>
      </c>
      <c r="Y142" s="25"/>
      <c r="Z142" s="25"/>
      <c r="AA142" s="25"/>
      <c r="AB142" s="25"/>
      <c r="AC142" s="25"/>
      <c r="AD142" s="25"/>
      <c r="AE142" s="25">
        <v>19852.8</v>
      </c>
      <c r="AF142" s="25">
        <v>19852.8</v>
      </c>
      <c r="AG142" s="25">
        <v>19852.8</v>
      </c>
      <c r="AH142" s="25">
        <v>19852.8</v>
      </c>
      <c r="AI142" s="25">
        <v>19852.8</v>
      </c>
      <c r="AJ142" s="25">
        <v>19852.8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</row>
    <row r="143" spans="1:42" ht="16.5" hidden="1" customHeight="1" x14ac:dyDescent="0.15">
      <c r="A143" s="9">
        <v>141</v>
      </c>
      <c r="B143" s="16" t="s">
        <v>42</v>
      </c>
      <c r="C143" s="15" t="s">
        <v>454</v>
      </c>
      <c r="D143" s="15" t="s">
        <v>455</v>
      </c>
      <c r="E143" s="9" t="s">
        <v>456</v>
      </c>
      <c r="F143" s="9" t="s">
        <v>37</v>
      </c>
      <c r="G143" s="9" t="s">
        <v>87</v>
      </c>
      <c r="H143" s="9" t="s">
        <v>39</v>
      </c>
      <c r="I143" s="22" t="s">
        <v>102</v>
      </c>
      <c r="J143" s="9" t="s">
        <v>41</v>
      </c>
      <c r="K143" s="9">
        <v>81.290000000000006</v>
      </c>
      <c r="L143" s="20">
        <v>43252</v>
      </c>
      <c r="M143" s="20">
        <v>44255</v>
      </c>
      <c r="N143" s="20">
        <v>43646</v>
      </c>
      <c r="O143" s="21">
        <f>R143*K143</f>
        <v>15445.1</v>
      </c>
      <c r="P143" s="20">
        <v>43252</v>
      </c>
      <c r="Q143" s="20">
        <v>43616</v>
      </c>
      <c r="R143" s="24">
        <v>190</v>
      </c>
      <c r="S143" s="25">
        <v>15445.1</v>
      </c>
      <c r="T143" s="25">
        <v>15445.1</v>
      </c>
      <c r="U143" s="25">
        <v>15445.1</v>
      </c>
      <c r="V143" s="25">
        <v>15445.1</v>
      </c>
      <c r="W143" s="25">
        <v>15445.1</v>
      </c>
      <c r="X143" s="25">
        <v>16526.257000000001</v>
      </c>
      <c r="Y143" s="25"/>
      <c r="Z143" s="25"/>
      <c r="AA143" s="25"/>
      <c r="AB143" s="25"/>
      <c r="AC143" s="25"/>
      <c r="AD143" s="25"/>
      <c r="AE143" s="25">
        <v>15445.1</v>
      </c>
      <c r="AF143" s="25">
        <v>15445.1</v>
      </c>
      <c r="AG143" s="25">
        <v>15445.1</v>
      </c>
      <c r="AH143" s="25">
        <v>15445.1</v>
      </c>
      <c r="AI143" s="25">
        <v>15445.1</v>
      </c>
      <c r="AJ143" s="25">
        <v>16526.257000000001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</row>
    <row r="144" spans="1:42" ht="16.5" hidden="1" customHeight="1" x14ac:dyDescent="0.15">
      <c r="A144" s="9">
        <v>142</v>
      </c>
      <c r="B144" s="16" t="s">
        <v>42</v>
      </c>
      <c r="C144" s="15" t="s">
        <v>457</v>
      </c>
      <c r="D144" s="15" t="s">
        <v>458</v>
      </c>
      <c r="E144" s="9" t="s">
        <v>459</v>
      </c>
      <c r="F144" s="9" t="s">
        <v>37</v>
      </c>
      <c r="G144" s="9" t="s">
        <v>87</v>
      </c>
      <c r="H144" s="9" t="s">
        <v>122</v>
      </c>
      <c r="I144" s="9" t="s">
        <v>102</v>
      </c>
      <c r="J144" s="9" t="s">
        <v>47</v>
      </c>
      <c r="K144" s="9">
        <v>71.03</v>
      </c>
      <c r="L144" s="20">
        <v>43252</v>
      </c>
      <c r="M144" s="20">
        <v>44255</v>
      </c>
      <c r="N144" s="20">
        <v>43646</v>
      </c>
      <c r="O144" s="21">
        <f>R144*K144</f>
        <v>14206</v>
      </c>
      <c r="P144" s="20">
        <v>43252</v>
      </c>
      <c r="Q144" s="20">
        <v>43616</v>
      </c>
      <c r="R144" s="24">
        <v>200</v>
      </c>
      <c r="S144" s="25">
        <v>14206</v>
      </c>
      <c r="T144" s="25">
        <v>14206</v>
      </c>
      <c r="U144" s="25">
        <v>14206</v>
      </c>
      <c r="V144" s="25">
        <v>14206</v>
      </c>
      <c r="W144" s="25">
        <v>14206</v>
      </c>
      <c r="X144" s="25">
        <v>14916.3</v>
      </c>
      <c r="Y144" s="25"/>
      <c r="Z144" s="25"/>
      <c r="AA144" s="25"/>
      <c r="AB144" s="25"/>
      <c r="AC144" s="25"/>
      <c r="AD144" s="25"/>
      <c r="AE144" s="25">
        <v>9470.6666666666697</v>
      </c>
      <c r="AF144" s="25">
        <v>9470.6666666666697</v>
      </c>
      <c r="AG144" s="25">
        <v>9506</v>
      </c>
      <c r="AH144" s="25">
        <v>9470.6666666666697</v>
      </c>
      <c r="AI144" s="25">
        <v>9470.6666666666697</v>
      </c>
      <c r="AJ144" s="25">
        <v>10180.9666666667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</row>
    <row r="145" spans="1:42" ht="16.5" hidden="1" customHeight="1" x14ac:dyDescent="0.15">
      <c r="A145" s="9">
        <v>143</v>
      </c>
      <c r="B145" s="9" t="s">
        <v>34</v>
      </c>
      <c r="C145" s="15" t="s">
        <v>460</v>
      </c>
      <c r="D145" s="15" t="s">
        <v>461</v>
      </c>
      <c r="E145" s="9" t="s">
        <v>462</v>
      </c>
      <c r="F145" s="9" t="s">
        <v>37</v>
      </c>
      <c r="G145" s="9" t="s">
        <v>87</v>
      </c>
      <c r="H145" s="9" t="s">
        <v>122</v>
      </c>
      <c r="I145" s="9" t="s">
        <v>40</v>
      </c>
      <c r="J145" s="9" t="s">
        <v>47</v>
      </c>
      <c r="K145" s="9">
        <v>123.73</v>
      </c>
      <c r="L145" s="20">
        <v>42826</v>
      </c>
      <c r="M145" s="20">
        <v>43890</v>
      </c>
      <c r="N145" s="20">
        <v>43890</v>
      </c>
      <c r="O145" s="21"/>
      <c r="P145" s="20">
        <v>43191</v>
      </c>
      <c r="Q145" s="20">
        <v>43555</v>
      </c>
      <c r="R145" s="24">
        <v>141.75</v>
      </c>
      <c r="S145" s="25">
        <v>17538.73</v>
      </c>
      <c r="T145" s="25">
        <v>17538.73</v>
      </c>
      <c r="U145" s="25">
        <v>17538.73</v>
      </c>
      <c r="V145" s="25">
        <v>18415.663874999998</v>
      </c>
      <c r="W145" s="25">
        <v>18415.663874999998</v>
      </c>
      <c r="X145" s="25">
        <v>18415.663874999998</v>
      </c>
      <c r="Y145" s="25">
        <v>18415.663874999998</v>
      </c>
      <c r="Z145" s="25">
        <v>18415.663874999998</v>
      </c>
      <c r="AA145" s="25">
        <v>18415.663874999998</v>
      </c>
      <c r="AB145" s="25">
        <v>18415.663874999998</v>
      </c>
      <c r="AC145" s="25">
        <v>18415.663874999998</v>
      </c>
      <c r="AD145" s="25">
        <v>18415.663874999998</v>
      </c>
      <c r="AE145" s="25">
        <v>17538.73</v>
      </c>
      <c r="AF145" s="25">
        <v>17538.73</v>
      </c>
      <c r="AG145" s="25">
        <v>17538.73</v>
      </c>
      <c r="AH145" s="25">
        <v>18415.663874999998</v>
      </c>
      <c r="AI145" s="25">
        <v>18415.663874999998</v>
      </c>
      <c r="AJ145" s="25">
        <v>18415.663874999998</v>
      </c>
      <c r="AK145" s="25">
        <v>18415.663874999998</v>
      </c>
      <c r="AL145" s="25">
        <v>18415.663874999998</v>
      </c>
      <c r="AM145" s="25">
        <v>18415.663874999998</v>
      </c>
      <c r="AN145" s="25">
        <v>18415.663874999998</v>
      </c>
      <c r="AO145" s="25">
        <v>18415.663874999998</v>
      </c>
      <c r="AP145" s="25">
        <v>18415.663874999998</v>
      </c>
    </row>
    <row r="146" spans="1:42" ht="16.5" hidden="1" customHeight="1" x14ac:dyDescent="0.15">
      <c r="A146" s="9">
        <v>144</v>
      </c>
      <c r="B146" s="9" t="s">
        <v>34</v>
      </c>
      <c r="C146" s="15" t="s">
        <v>463</v>
      </c>
      <c r="D146" s="17" t="s">
        <v>464</v>
      </c>
      <c r="E146" s="9" t="s">
        <v>465</v>
      </c>
      <c r="F146" s="9" t="s">
        <v>37</v>
      </c>
      <c r="G146" s="9" t="s">
        <v>87</v>
      </c>
      <c r="H146" s="9" t="s">
        <v>46</v>
      </c>
      <c r="I146" s="9" t="s">
        <v>40</v>
      </c>
      <c r="J146" s="9" t="s">
        <v>47</v>
      </c>
      <c r="K146" s="9">
        <v>27.26</v>
      </c>
      <c r="L146" s="20">
        <v>43556</v>
      </c>
      <c r="M146" s="20">
        <v>43921</v>
      </c>
      <c r="N146" s="20">
        <v>43921</v>
      </c>
      <c r="O146" s="20"/>
      <c r="P146" s="20">
        <v>43556</v>
      </c>
      <c r="Q146" s="20">
        <v>43921</v>
      </c>
      <c r="R146" s="24">
        <v>390</v>
      </c>
      <c r="S146" s="25"/>
      <c r="T146" s="25"/>
      <c r="U146" s="25"/>
      <c r="V146" s="25">
        <v>10631.4</v>
      </c>
      <c r="W146" s="25">
        <v>10631.4</v>
      </c>
      <c r="X146" s="25">
        <v>10631.4</v>
      </c>
      <c r="Y146" s="25">
        <v>10631.4</v>
      </c>
      <c r="Z146" s="25">
        <v>10631.4</v>
      </c>
      <c r="AA146" s="25">
        <v>10631.4</v>
      </c>
      <c r="AB146" s="25">
        <v>10631.4</v>
      </c>
      <c r="AC146" s="25">
        <v>10631.4</v>
      </c>
      <c r="AD146" s="25">
        <v>10631.4</v>
      </c>
      <c r="AE146" s="25">
        <v>0</v>
      </c>
      <c r="AF146" s="25">
        <v>0</v>
      </c>
      <c r="AG146" s="25">
        <v>0</v>
      </c>
      <c r="AH146" s="25">
        <v>10631.4</v>
      </c>
      <c r="AI146" s="25">
        <v>10631.4</v>
      </c>
      <c r="AJ146" s="25">
        <v>10631.4</v>
      </c>
      <c r="AK146" s="25">
        <v>10631.4</v>
      </c>
      <c r="AL146" s="25">
        <v>10631.4</v>
      </c>
      <c r="AM146" s="25">
        <v>10631.4</v>
      </c>
      <c r="AN146" s="25">
        <v>10631.4</v>
      </c>
      <c r="AO146" s="25">
        <v>10631.4</v>
      </c>
      <c r="AP146" s="25">
        <v>10631.4</v>
      </c>
    </row>
    <row r="147" spans="1:42" ht="16.5" hidden="1" customHeight="1" x14ac:dyDescent="0.15">
      <c r="A147" s="9">
        <v>145</v>
      </c>
      <c r="B147" s="9" t="s">
        <v>34</v>
      </c>
      <c r="C147" s="15" t="s">
        <v>466</v>
      </c>
      <c r="D147" s="15" t="s">
        <v>467</v>
      </c>
      <c r="E147" s="9" t="s">
        <v>468</v>
      </c>
      <c r="F147" s="9" t="s">
        <v>37</v>
      </c>
      <c r="G147" s="9" t="s">
        <v>87</v>
      </c>
      <c r="H147" s="9" t="s">
        <v>46</v>
      </c>
      <c r="I147" s="9" t="s">
        <v>40</v>
      </c>
      <c r="J147" s="9" t="s">
        <v>64</v>
      </c>
      <c r="K147" s="9">
        <v>324.31</v>
      </c>
      <c r="L147" s="20">
        <v>42887</v>
      </c>
      <c r="M147" s="20">
        <v>44309</v>
      </c>
      <c r="N147" s="20">
        <v>44309</v>
      </c>
      <c r="O147" s="21"/>
      <c r="P147" s="20">
        <v>43252</v>
      </c>
      <c r="Q147" s="20">
        <v>43616</v>
      </c>
      <c r="R147" s="24">
        <v>131.25</v>
      </c>
      <c r="S147" s="25">
        <v>42565.69</v>
      </c>
      <c r="T147" s="25">
        <v>42565.69</v>
      </c>
      <c r="U147" s="25">
        <v>42565.69</v>
      </c>
      <c r="V147" s="25">
        <v>42565.69</v>
      </c>
      <c r="W147" s="25">
        <v>42565.69</v>
      </c>
      <c r="X147" s="25">
        <v>44693.971875000003</v>
      </c>
      <c r="Y147" s="25">
        <v>44693.971875000003</v>
      </c>
      <c r="Z147" s="25">
        <v>44693.971875000003</v>
      </c>
      <c r="AA147" s="25">
        <v>44693.971875000003</v>
      </c>
      <c r="AB147" s="25">
        <v>44693.971875000003</v>
      </c>
      <c r="AC147" s="25">
        <v>44693.971875000003</v>
      </c>
      <c r="AD147" s="25">
        <v>44693.971875000003</v>
      </c>
      <c r="AE147" s="25">
        <v>42565.69</v>
      </c>
      <c r="AF147" s="25">
        <v>42565.69</v>
      </c>
      <c r="AG147" s="25">
        <v>42565.69</v>
      </c>
      <c r="AH147" s="25">
        <v>42565.69</v>
      </c>
      <c r="AI147" s="25">
        <v>42565.69</v>
      </c>
      <c r="AJ147" s="25">
        <v>44693.971875000003</v>
      </c>
      <c r="AK147" s="25">
        <v>44693.971875000003</v>
      </c>
      <c r="AL147" s="25">
        <v>44693.971875000003</v>
      </c>
      <c r="AM147" s="25">
        <v>44693.971875000003</v>
      </c>
      <c r="AN147" s="25">
        <v>44693.971875000003</v>
      </c>
      <c r="AO147" s="25">
        <v>44693.971875000003</v>
      </c>
      <c r="AP147" s="25">
        <v>44693.971875000003</v>
      </c>
    </row>
    <row r="148" spans="1:42" ht="16.5" hidden="1" customHeight="1" x14ac:dyDescent="0.15">
      <c r="A148" s="9">
        <v>146</v>
      </c>
      <c r="B148" s="9" t="s">
        <v>34</v>
      </c>
      <c r="C148" s="15" t="s">
        <v>469</v>
      </c>
      <c r="D148" s="15" t="s">
        <v>470</v>
      </c>
      <c r="E148" s="9" t="s">
        <v>471</v>
      </c>
      <c r="F148" s="9" t="s">
        <v>37</v>
      </c>
      <c r="G148" s="9" t="s">
        <v>87</v>
      </c>
      <c r="H148" s="9" t="s">
        <v>46</v>
      </c>
      <c r="I148" s="22" t="s">
        <v>102</v>
      </c>
      <c r="J148" s="9" t="s">
        <v>64</v>
      </c>
      <c r="K148" s="9">
        <v>370.85</v>
      </c>
      <c r="L148" s="20">
        <v>42917</v>
      </c>
      <c r="M148" s="20">
        <v>44620</v>
      </c>
      <c r="N148" s="20">
        <v>44620</v>
      </c>
      <c r="O148" s="21"/>
      <c r="P148" s="20">
        <v>43282</v>
      </c>
      <c r="Q148" s="20">
        <v>43646</v>
      </c>
      <c r="R148" s="24">
        <v>157.5</v>
      </c>
      <c r="S148" s="25">
        <v>58408.88</v>
      </c>
      <c r="T148" s="25">
        <v>58408.88</v>
      </c>
      <c r="U148" s="25">
        <v>58408.88</v>
      </c>
      <c r="V148" s="25">
        <v>58408.88</v>
      </c>
      <c r="W148" s="25">
        <v>58408.88</v>
      </c>
      <c r="X148" s="25">
        <v>58408.88</v>
      </c>
      <c r="Y148" s="25">
        <v>61331.173000000003</v>
      </c>
      <c r="Z148" s="25">
        <v>61331.173000000003</v>
      </c>
      <c r="AA148" s="25">
        <v>61331.173000000003</v>
      </c>
      <c r="AB148" s="25">
        <v>61331.173000000003</v>
      </c>
      <c r="AC148" s="25">
        <v>61331.173000000003</v>
      </c>
      <c r="AD148" s="25">
        <v>61331.173000000003</v>
      </c>
      <c r="AE148" s="25">
        <v>58408.88</v>
      </c>
      <c r="AF148" s="25">
        <v>58408.88</v>
      </c>
      <c r="AG148" s="25">
        <v>58408.88</v>
      </c>
      <c r="AH148" s="25">
        <v>48674.067499999997</v>
      </c>
      <c r="AI148" s="25">
        <v>48674.067499999997</v>
      </c>
      <c r="AJ148" s="25">
        <v>58408.88</v>
      </c>
      <c r="AK148" s="25">
        <v>51109.3108333333</v>
      </c>
      <c r="AL148" s="25">
        <v>51109.3108333333</v>
      </c>
      <c r="AM148" s="25">
        <v>51109.3108333333</v>
      </c>
      <c r="AN148" s="25">
        <v>61331.173000000003</v>
      </c>
      <c r="AO148" s="25">
        <v>61331.173000000003</v>
      </c>
      <c r="AP148" s="25">
        <v>61331.173000000003</v>
      </c>
    </row>
    <row r="149" spans="1:42" ht="16.5" hidden="1" customHeight="1" x14ac:dyDescent="0.15">
      <c r="A149" s="9">
        <v>147</v>
      </c>
      <c r="B149" s="16" t="s">
        <v>42</v>
      </c>
      <c r="C149" s="17" t="s">
        <v>472</v>
      </c>
      <c r="D149" s="15" t="s">
        <v>473</v>
      </c>
      <c r="E149" s="9" t="s">
        <v>474</v>
      </c>
      <c r="F149" s="9" t="s">
        <v>37</v>
      </c>
      <c r="G149" s="9" t="s">
        <v>87</v>
      </c>
      <c r="H149" s="9" t="s">
        <v>46</v>
      </c>
      <c r="I149" s="22" t="s">
        <v>102</v>
      </c>
      <c r="J149" s="9" t="s">
        <v>64</v>
      </c>
      <c r="K149" s="9">
        <v>464.19</v>
      </c>
      <c r="L149" s="20">
        <v>43019</v>
      </c>
      <c r="M149" s="20">
        <v>44309</v>
      </c>
      <c r="N149" s="20">
        <v>43616</v>
      </c>
      <c r="O149" s="21"/>
      <c r="P149" s="20">
        <v>43384</v>
      </c>
      <c r="Q149" s="20">
        <v>43748</v>
      </c>
      <c r="R149" s="24">
        <v>147</v>
      </c>
      <c r="S149" s="25">
        <v>68235.929999999993</v>
      </c>
      <c r="T149" s="25">
        <v>68235.929999999993</v>
      </c>
      <c r="U149" s="25">
        <v>68235.929999999993</v>
      </c>
      <c r="V149" s="25">
        <v>68235.929999999993</v>
      </c>
      <c r="W149" s="25">
        <v>68235.929999999993</v>
      </c>
      <c r="X149" s="25"/>
      <c r="Y149" s="25"/>
      <c r="Z149" s="25"/>
      <c r="AA149" s="25"/>
      <c r="AB149" s="25"/>
      <c r="AC149" s="25"/>
      <c r="AD149" s="25"/>
      <c r="AE149" s="25">
        <v>68235.929999999993</v>
      </c>
      <c r="AF149" s="25">
        <v>68235.929999999993</v>
      </c>
      <c r="AG149" s="25">
        <v>68235.929999999993</v>
      </c>
      <c r="AH149" s="25">
        <v>68235.929999999993</v>
      </c>
      <c r="AI149" s="25">
        <v>68235.929999999993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</row>
    <row r="150" spans="1:42" ht="16.5" hidden="1" customHeight="1" x14ac:dyDescent="0.15">
      <c r="A150" s="9">
        <v>148</v>
      </c>
      <c r="B150" s="9" t="s">
        <v>34</v>
      </c>
      <c r="C150" s="15" t="s">
        <v>475</v>
      </c>
      <c r="D150" s="15" t="s">
        <v>476</v>
      </c>
      <c r="E150" s="9" t="s">
        <v>477</v>
      </c>
      <c r="F150" s="9" t="s">
        <v>37</v>
      </c>
      <c r="G150" s="9" t="s">
        <v>87</v>
      </c>
      <c r="H150" s="9" t="s">
        <v>46</v>
      </c>
      <c r="I150" s="9" t="s">
        <v>40</v>
      </c>
      <c r="J150" s="9" t="s">
        <v>64</v>
      </c>
      <c r="K150" s="9">
        <v>371.4</v>
      </c>
      <c r="L150" s="20">
        <v>43040</v>
      </c>
      <c r="M150" s="20">
        <v>44865</v>
      </c>
      <c r="N150" s="20">
        <v>44865</v>
      </c>
      <c r="O150" s="21"/>
      <c r="P150" s="20">
        <v>43405</v>
      </c>
      <c r="Q150" s="20">
        <v>43769</v>
      </c>
      <c r="R150" s="24">
        <v>162.75</v>
      </c>
      <c r="S150" s="25">
        <v>60445.35</v>
      </c>
      <c r="T150" s="25">
        <v>60445.35</v>
      </c>
      <c r="U150" s="25">
        <v>60445.35</v>
      </c>
      <c r="V150" s="25">
        <v>60445.35</v>
      </c>
      <c r="W150" s="25">
        <v>60445.35</v>
      </c>
      <c r="X150" s="25">
        <v>60445.35</v>
      </c>
      <c r="Y150" s="25">
        <v>60445.35</v>
      </c>
      <c r="Z150" s="25">
        <v>60445.35</v>
      </c>
      <c r="AA150" s="25">
        <v>60445.35</v>
      </c>
      <c r="AB150" s="25">
        <v>60445.35</v>
      </c>
      <c r="AC150" s="25">
        <v>63468.546000000002</v>
      </c>
      <c r="AD150" s="25">
        <v>63468.546000000002</v>
      </c>
      <c r="AE150" s="25">
        <v>60445.35</v>
      </c>
      <c r="AF150" s="25">
        <v>60445.35</v>
      </c>
      <c r="AG150" s="25">
        <v>60445.35</v>
      </c>
      <c r="AH150" s="25">
        <v>60445.35</v>
      </c>
      <c r="AI150" s="25">
        <v>60445.35</v>
      </c>
      <c r="AJ150" s="25">
        <v>60445.35</v>
      </c>
      <c r="AK150" s="25">
        <v>60445.35</v>
      </c>
      <c r="AL150" s="25">
        <v>60445.35</v>
      </c>
      <c r="AM150" s="25">
        <v>60445.35</v>
      </c>
      <c r="AN150" s="25">
        <v>60445.35</v>
      </c>
      <c r="AO150" s="25">
        <v>63468.546000000002</v>
      </c>
      <c r="AP150" s="25">
        <v>63468.546000000002</v>
      </c>
    </row>
    <row r="151" spans="1:42" ht="16.5" hidden="1" customHeight="1" x14ac:dyDescent="0.15">
      <c r="A151" s="9">
        <v>149</v>
      </c>
      <c r="B151" s="9" t="s">
        <v>34</v>
      </c>
      <c r="C151" s="15" t="s">
        <v>478</v>
      </c>
      <c r="D151" s="15" t="s">
        <v>479</v>
      </c>
      <c r="E151" s="9" t="s">
        <v>480</v>
      </c>
      <c r="F151" s="9" t="s">
        <v>37</v>
      </c>
      <c r="G151" s="9" t="s">
        <v>87</v>
      </c>
      <c r="H151" s="9" t="s">
        <v>39</v>
      </c>
      <c r="I151" s="9" t="s">
        <v>40</v>
      </c>
      <c r="J151" s="9" t="s">
        <v>53</v>
      </c>
      <c r="K151" s="9">
        <v>539.67999999999995</v>
      </c>
      <c r="L151" s="20">
        <v>43101</v>
      </c>
      <c r="M151" s="20">
        <v>44931</v>
      </c>
      <c r="N151" s="20">
        <v>44931</v>
      </c>
      <c r="O151" s="21">
        <f>R151*K151*12</f>
        <v>917995.67999999993</v>
      </c>
      <c r="P151" s="20">
        <v>43466</v>
      </c>
      <c r="Q151" s="20">
        <v>43830</v>
      </c>
      <c r="R151" s="24">
        <v>141.75</v>
      </c>
      <c r="S151" s="25">
        <v>76499.64</v>
      </c>
      <c r="T151" s="25">
        <v>76499.64</v>
      </c>
      <c r="U151" s="25">
        <v>76499.64</v>
      </c>
      <c r="V151" s="25">
        <v>76499.64</v>
      </c>
      <c r="W151" s="25">
        <v>76499.64</v>
      </c>
      <c r="X151" s="25">
        <v>76499.64</v>
      </c>
      <c r="Y151" s="25">
        <v>76499.64</v>
      </c>
      <c r="Z151" s="25">
        <v>76499.64</v>
      </c>
      <c r="AA151" s="25">
        <v>76499.64</v>
      </c>
      <c r="AB151" s="25">
        <v>76499.64</v>
      </c>
      <c r="AC151" s="25">
        <v>76499.64</v>
      </c>
      <c r="AD151" s="25">
        <v>76499.64</v>
      </c>
      <c r="AE151" s="25">
        <v>76499.64</v>
      </c>
      <c r="AF151" s="25">
        <v>76499.64</v>
      </c>
      <c r="AG151" s="25">
        <v>76499.64</v>
      </c>
      <c r="AH151" s="25">
        <v>76499.64</v>
      </c>
      <c r="AI151" s="25">
        <v>76499.64</v>
      </c>
      <c r="AJ151" s="25">
        <v>76499.64</v>
      </c>
      <c r="AK151" s="25">
        <v>76499.64</v>
      </c>
      <c r="AL151" s="25">
        <v>76499.64</v>
      </c>
      <c r="AM151" s="25">
        <v>76499.64</v>
      </c>
      <c r="AN151" s="25">
        <v>76499.64</v>
      </c>
      <c r="AO151" s="25">
        <v>76499.64</v>
      </c>
      <c r="AP151" s="25">
        <v>76499.64</v>
      </c>
    </row>
    <row r="152" spans="1:42" ht="16.5" hidden="1" customHeight="1" x14ac:dyDescent="0.15">
      <c r="A152" s="9">
        <v>150</v>
      </c>
      <c r="B152" s="9" t="s">
        <v>34</v>
      </c>
      <c r="C152" s="15" t="s">
        <v>481</v>
      </c>
      <c r="D152" s="15" t="s">
        <v>482</v>
      </c>
      <c r="E152" s="9" t="s">
        <v>483</v>
      </c>
      <c r="F152" s="9" t="s">
        <v>37</v>
      </c>
      <c r="G152" s="9" t="s">
        <v>87</v>
      </c>
      <c r="H152" s="9" t="s">
        <v>46</v>
      </c>
      <c r="I152" s="9" t="s">
        <v>40</v>
      </c>
      <c r="J152" s="9" t="s">
        <v>64</v>
      </c>
      <c r="K152" s="9">
        <v>363.69</v>
      </c>
      <c r="L152" s="20">
        <v>43101</v>
      </c>
      <c r="M152" s="20">
        <v>44931</v>
      </c>
      <c r="N152" s="20">
        <v>44931</v>
      </c>
      <c r="O152" s="21">
        <f>R152*K152*12</f>
        <v>733199.04</v>
      </c>
      <c r="P152" s="20">
        <v>43466</v>
      </c>
      <c r="Q152" s="20">
        <v>43830</v>
      </c>
      <c r="R152" s="24">
        <v>168</v>
      </c>
      <c r="S152" s="25">
        <v>61099.92</v>
      </c>
      <c r="T152" s="25">
        <v>61099.92</v>
      </c>
      <c r="U152" s="25">
        <v>61099.92</v>
      </c>
      <c r="V152" s="25">
        <v>61099.92</v>
      </c>
      <c r="W152" s="25">
        <v>61099.92</v>
      </c>
      <c r="X152" s="25">
        <v>61099.92</v>
      </c>
      <c r="Y152" s="25">
        <v>61099.92</v>
      </c>
      <c r="Z152" s="25">
        <v>61099.92</v>
      </c>
      <c r="AA152" s="25">
        <v>61099.92</v>
      </c>
      <c r="AB152" s="25">
        <v>61099.92</v>
      </c>
      <c r="AC152" s="25">
        <v>61099.92</v>
      </c>
      <c r="AD152" s="25">
        <v>61099.92</v>
      </c>
      <c r="AE152" s="25">
        <v>61099.92</v>
      </c>
      <c r="AF152" s="25">
        <v>61099.92</v>
      </c>
      <c r="AG152" s="25">
        <v>61099.92</v>
      </c>
      <c r="AH152" s="25">
        <v>61099.92</v>
      </c>
      <c r="AI152" s="25">
        <v>61099.92</v>
      </c>
      <c r="AJ152" s="25">
        <v>61099.92</v>
      </c>
      <c r="AK152" s="25">
        <v>61099.92</v>
      </c>
      <c r="AL152" s="25">
        <v>61099.92</v>
      </c>
      <c r="AM152" s="25">
        <v>61099.92</v>
      </c>
      <c r="AN152" s="25">
        <v>61099.92</v>
      </c>
      <c r="AO152" s="25">
        <v>61099.92</v>
      </c>
      <c r="AP152" s="25">
        <v>61099.92</v>
      </c>
    </row>
    <row r="153" spans="1:42" ht="16.5" hidden="1" customHeight="1" x14ac:dyDescent="0.15">
      <c r="A153" s="9">
        <v>151</v>
      </c>
      <c r="B153" s="9" t="s">
        <v>34</v>
      </c>
      <c r="C153" s="15" t="s">
        <v>484</v>
      </c>
      <c r="D153" s="15" t="s">
        <v>485</v>
      </c>
      <c r="E153" s="9" t="s">
        <v>486</v>
      </c>
      <c r="F153" s="9" t="s">
        <v>175</v>
      </c>
      <c r="G153" s="9" t="s">
        <v>87</v>
      </c>
      <c r="H153" s="9" t="s">
        <v>39</v>
      </c>
      <c r="I153" s="9" t="s">
        <v>102</v>
      </c>
      <c r="J153" s="9" t="s">
        <v>53</v>
      </c>
      <c r="K153" s="9">
        <v>1921.27</v>
      </c>
      <c r="L153" s="20">
        <v>43101</v>
      </c>
      <c r="M153" s="20">
        <v>46022</v>
      </c>
      <c r="N153" s="20">
        <v>46022</v>
      </c>
      <c r="O153" s="21">
        <f>R153*K153*12</f>
        <v>1558534.2239999999</v>
      </c>
      <c r="P153" s="20">
        <v>43466</v>
      </c>
      <c r="Q153" s="20">
        <v>43830</v>
      </c>
      <c r="R153" s="24">
        <v>67.599999999999994</v>
      </c>
      <c r="S153" s="25">
        <v>129877.85</v>
      </c>
      <c r="T153" s="25">
        <v>129877.85</v>
      </c>
      <c r="U153" s="25">
        <v>129877.85</v>
      </c>
      <c r="V153" s="25">
        <v>129877.85</v>
      </c>
      <c r="W153" s="25">
        <v>129877.85</v>
      </c>
      <c r="X153" s="25">
        <v>129877.85</v>
      </c>
      <c r="Y153" s="25">
        <v>129877.85</v>
      </c>
      <c r="Z153" s="25">
        <v>129877.85</v>
      </c>
      <c r="AA153" s="25">
        <v>129877.85</v>
      </c>
      <c r="AB153" s="25">
        <v>129877.85</v>
      </c>
      <c r="AC153" s="25">
        <v>129877.85</v>
      </c>
      <c r="AD153" s="25">
        <v>129877.85</v>
      </c>
      <c r="AE153" s="25">
        <v>129877.85</v>
      </c>
      <c r="AF153" s="25">
        <v>129877.85</v>
      </c>
      <c r="AG153" s="25">
        <v>129877.85</v>
      </c>
      <c r="AH153" s="25">
        <v>129877.85</v>
      </c>
      <c r="AI153" s="25">
        <v>129877.85</v>
      </c>
      <c r="AJ153" s="25">
        <v>129877.85</v>
      </c>
      <c r="AK153" s="25">
        <v>129877.85</v>
      </c>
      <c r="AL153" s="25">
        <v>129877.85</v>
      </c>
      <c r="AM153" s="25">
        <v>129877.85</v>
      </c>
      <c r="AN153" s="25">
        <v>129877.85</v>
      </c>
      <c r="AO153" s="25">
        <v>129877.85</v>
      </c>
      <c r="AP153" s="25">
        <v>129877.85</v>
      </c>
    </row>
    <row r="154" spans="1:42" ht="16.5" hidden="1" customHeight="1" x14ac:dyDescent="0.15">
      <c r="A154" s="9">
        <v>152</v>
      </c>
      <c r="B154" s="9" t="s">
        <v>34</v>
      </c>
      <c r="C154" s="15" t="s">
        <v>487</v>
      </c>
      <c r="D154" s="15" t="s">
        <v>488</v>
      </c>
      <c r="E154" s="9" t="s">
        <v>489</v>
      </c>
      <c r="F154" s="9" t="s">
        <v>37</v>
      </c>
      <c r="G154" s="9" t="s">
        <v>87</v>
      </c>
      <c r="H154" s="9" t="s">
        <v>46</v>
      </c>
      <c r="I154" s="9" t="s">
        <v>40</v>
      </c>
      <c r="J154" s="9" t="s">
        <v>64</v>
      </c>
      <c r="K154" s="9">
        <v>243.53</v>
      </c>
      <c r="L154" s="20">
        <v>43102</v>
      </c>
      <c r="M154" s="20">
        <v>44895</v>
      </c>
      <c r="N154" s="20">
        <v>44895</v>
      </c>
      <c r="O154" s="21">
        <f>R154*K154*12</f>
        <v>583010.82000000007</v>
      </c>
      <c r="P154" s="20">
        <v>43467</v>
      </c>
      <c r="Q154" s="20">
        <v>43831</v>
      </c>
      <c r="R154" s="24">
        <v>199.5</v>
      </c>
      <c r="S154" s="25">
        <v>48584.24</v>
      </c>
      <c r="T154" s="25">
        <v>48584.24</v>
      </c>
      <c r="U154" s="25">
        <v>48584.24</v>
      </c>
      <c r="V154" s="25">
        <v>48584.24</v>
      </c>
      <c r="W154" s="25">
        <v>48584.24</v>
      </c>
      <c r="X154" s="25">
        <v>48584.24</v>
      </c>
      <c r="Y154" s="25">
        <v>48584.24</v>
      </c>
      <c r="Z154" s="25">
        <v>48584.24</v>
      </c>
      <c r="AA154" s="25">
        <v>48584.24</v>
      </c>
      <c r="AB154" s="25">
        <v>48584.24</v>
      </c>
      <c r="AC154" s="25">
        <v>48584.24</v>
      </c>
      <c r="AD154" s="25">
        <v>48584.24</v>
      </c>
      <c r="AE154" s="25">
        <v>48584.24</v>
      </c>
      <c r="AF154" s="25">
        <v>48584.24</v>
      </c>
      <c r="AG154" s="25">
        <v>48584.24</v>
      </c>
      <c r="AH154" s="25">
        <v>48584.24</v>
      </c>
      <c r="AI154" s="25">
        <v>48584.24</v>
      </c>
      <c r="AJ154" s="25">
        <v>48584.24</v>
      </c>
      <c r="AK154" s="25">
        <v>48584.24</v>
      </c>
      <c r="AL154" s="25">
        <v>48584.24</v>
      </c>
      <c r="AM154" s="25">
        <v>48584.24</v>
      </c>
      <c r="AN154" s="25">
        <v>48584.24</v>
      </c>
      <c r="AO154" s="25">
        <v>48584.24</v>
      </c>
      <c r="AP154" s="25">
        <v>48584.24</v>
      </c>
    </row>
    <row r="155" spans="1:42" ht="16.5" hidden="1" customHeight="1" x14ac:dyDescent="0.15">
      <c r="A155" s="9">
        <v>153</v>
      </c>
      <c r="B155" s="9" t="s">
        <v>34</v>
      </c>
      <c r="C155" s="15" t="s">
        <v>490</v>
      </c>
      <c r="D155" s="15" t="s">
        <v>491</v>
      </c>
      <c r="E155" s="9" t="s">
        <v>492</v>
      </c>
      <c r="F155" s="9" t="s">
        <v>37</v>
      </c>
      <c r="G155" s="9" t="s">
        <v>87</v>
      </c>
      <c r="H155" s="9" t="s">
        <v>46</v>
      </c>
      <c r="I155" s="9" t="s">
        <v>102</v>
      </c>
      <c r="J155" s="9" t="s">
        <v>47</v>
      </c>
      <c r="K155" s="9">
        <v>216.09</v>
      </c>
      <c r="L155" s="20">
        <v>43160</v>
      </c>
      <c r="M155" s="20">
        <v>44309</v>
      </c>
      <c r="N155" s="20">
        <v>44309</v>
      </c>
      <c r="O155" s="21">
        <f>R155*K155*10</f>
        <v>238239.22500000001</v>
      </c>
      <c r="P155" s="20">
        <v>43525</v>
      </c>
      <c r="Q155" s="20">
        <v>43889</v>
      </c>
      <c r="R155" s="24">
        <v>110.25</v>
      </c>
      <c r="S155" s="25">
        <v>22689.45</v>
      </c>
      <c r="T155" s="25">
        <v>22689.45</v>
      </c>
      <c r="U155" s="25">
        <v>23823.922500000001</v>
      </c>
      <c r="V155" s="25">
        <v>23823.922500000001</v>
      </c>
      <c r="W155" s="25">
        <v>7436.6584999999995</v>
      </c>
      <c r="X155" s="27"/>
      <c r="Y155" s="25"/>
      <c r="Z155" s="25"/>
      <c r="AA155" s="25"/>
      <c r="AB155" s="25"/>
      <c r="AC155" s="25"/>
      <c r="AD155" s="25"/>
      <c r="AE155" s="25">
        <v>14748.1425</v>
      </c>
      <c r="AF155" s="25">
        <v>15504.4575</v>
      </c>
      <c r="AG155" s="25">
        <v>16223.922500000001</v>
      </c>
      <c r="AH155" s="25">
        <v>23823.922500000001</v>
      </c>
      <c r="AI155" s="25">
        <v>7436.6584999999995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</row>
    <row r="156" spans="1:42" ht="16.5" hidden="1" customHeight="1" x14ac:dyDescent="0.15">
      <c r="A156" s="9">
        <v>154</v>
      </c>
      <c r="B156" s="9" t="s">
        <v>34</v>
      </c>
      <c r="C156" s="15" t="s">
        <v>490</v>
      </c>
      <c r="D156" s="15" t="s">
        <v>493</v>
      </c>
      <c r="E156" s="9" t="s">
        <v>494</v>
      </c>
      <c r="F156" s="9" t="s">
        <v>37</v>
      </c>
      <c r="G156" s="9" t="s">
        <v>87</v>
      </c>
      <c r="H156" s="9" t="s">
        <v>46</v>
      </c>
      <c r="I156" s="9" t="s">
        <v>102</v>
      </c>
      <c r="J156" s="9" t="s">
        <v>47</v>
      </c>
      <c r="K156" s="9">
        <v>247.28</v>
      </c>
      <c r="L156" s="20">
        <v>43160</v>
      </c>
      <c r="M156" s="20">
        <v>44309</v>
      </c>
      <c r="N156" s="20">
        <v>44309</v>
      </c>
      <c r="O156" s="21">
        <f>R156*K156*10</f>
        <v>272626.2</v>
      </c>
      <c r="P156" s="20">
        <v>43525</v>
      </c>
      <c r="Q156" s="20">
        <v>43889</v>
      </c>
      <c r="R156" s="24">
        <v>110.25</v>
      </c>
      <c r="S156" s="25">
        <v>25964.400000000001</v>
      </c>
      <c r="T156" s="25">
        <v>25964.400000000001</v>
      </c>
      <c r="U156" s="25">
        <v>27262.62</v>
      </c>
      <c r="V156" s="25">
        <v>27262.62</v>
      </c>
      <c r="W156" s="25">
        <v>3997.9609999999998</v>
      </c>
      <c r="X156" s="27"/>
      <c r="Y156" s="25"/>
      <c r="Z156" s="25"/>
      <c r="AA156" s="25"/>
      <c r="AB156" s="25"/>
      <c r="AC156" s="25"/>
      <c r="AD156" s="25"/>
      <c r="AE156" s="25">
        <v>16876.86</v>
      </c>
      <c r="AF156" s="25">
        <v>17742.34</v>
      </c>
      <c r="AG156" s="25">
        <v>18562.62</v>
      </c>
      <c r="AH156" s="25">
        <v>27262.62</v>
      </c>
      <c r="AI156" s="25">
        <v>3997.9609999999998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</row>
    <row r="157" spans="1:42" ht="16.5" hidden="1" customHeight="1" x14ac:dyDescent="0.15">
      <c r="A157" s="9">
        <v>155</v>
      </c>
      <c r="B157" s="9" t="s">
        <v>34</v>
      </c>
      <c r="C157" s="15" t="s">
        <v>495</v>
      </c>
      <c r="D157" s="15" t="s">
        <v>496</v>
      </c>
      <c r="E157" s="9" t="s">
        <v>497</v>
      </c>
      <c r="F157" s="9" t="s">
        <v>37</v>
      </c>
      <c r="G157" s="9" t="s">
        <v>87</v>
      </c>
      <c r="H157" s="9" t="s">
        <v>179</v>
      </c>
      <c r="I157" s="9" t="s">
        <v>40</v>
      </c>
      <c r="J157" s="9" t="s">
        <v>47</v>
      </c>
      <c r="K157" s="9">
        <v>66.069999999999993</v>
      </c>
      <c r="L157" s="20">
        <v>43191</v>
      </c>
      <c r="M157" s="20">
        <v>44165</v>
      </c>
      <c r="N157" s="20">
        <v>44165</v>
      </c>
      <c r="O157" s="21">
        <f>R157*K157*9</f>
        <v>165426.06599999999</v>
      </c>
      <c r="P157" s="20">
        <v>43556</v>
      </c>
      <c r="Q157" s="20">
        <v>43921</v>
      </c>
      <c r="R157" s="24">
        <v>278.2</v>
      </c>
      <c r="S157" s="25">
        <v>17178.2</v>
      </c>
      <c r="T157" s="25">
        <v>17178.2</v>
      </c>
      <c r="U157" s="25">
        <v>17178.2</v>
      </c>
      <c r="V157" s="25">
        <v>18380.673999999999</v>
      </c>
      <c r="W157" s="25">
        <v>18380.673999999999</v>
      </c>
      <c r="X157" s="25">
        <v>18380.673999999999</v>
      </c>
      <c r="Y157" s="25">
        <v>18380.673999999999</v>
      </c>
      <c r="Z157" s="25">
        <v>18380.673999999999</v>
      </c>
      <c r="AA157" s="25">
        <v>18380.673999999999</v>
      </c>
      <c r="AB157" s="25">
        <v>18380.673999999999</v>
      </c>
      <c r="AC157" s="25">
        <v>18380.673999999999</v>
      </c>
      <c r="AD157" s="25">
        <v>18380.673999999999</v>
      </c>
      <c r="AE157" s="25">
        <v>17178.2</v>
      </c>
      <c r="AF157" s="25">
        <v>17178.2</v>
      </c>
      <c r="AG157" s="25">
        <v>17178.2</v>
      </c>
      <c r="AH157" s="25">
        <v>18380.673999999999</v>
      </c>
      <c r="AI157" s="25">
        <v>18380.673999999999</v>
      </c>
      <c r="AJ157" s="25">
        <v>18380.673999999999</v>
      </c>
      <c r="AK157" s="25">
        <v>18380.673999999999</v>
      </c>
      <c r="AL157" s="25">
        <v>18380.673999999999</v>
      </c>
      <c r="AM157" s="25">
        <v>18380.673999999999</v>
      </c>
      <c r="AN157" s="25">
        <v>18380.673999999999</v>
      </c>
      <c r="AO157" s="25">
        <v>18380.673999999999</v>
      </c>
      <c r="AP157" s="25">
        <v>18380.673999999999</v>
      </c>
    </row>
    <row r="158" spans="1:42" ht="16.5" hidden="1" customHeight="1" x14ac:dyDescent="0.15">
      <c r="A158" s="9">
        <v>156</v>
      </c>
      <c r="B158" s="9" t="s">
        <v>34</v>
      </c>
      <c r="C158" s="15" t="s">
        <v>498</v>
      </c>
      <c r="D158" s="15" t="s">
        <v>499</v>
      </c>
      <c r="E158" s="9" t="s">
        <v>500</v>
      </c>
      <c r="F158" s="9" t="s">
        <v>37</v>
      </c>
      <c r="G158" s="9" t="s">
        <v>87</v>
      </c>
      <c r="H158" s="9" t="s">
        <v>39</v>
      </c>
      <c r="I158" s="9" t="s">
        <v>40</v>
      </c>
      <c r="J158" s="9" t="s">
        <v>53</v>
      </c>
      <c r="K158" s="9">
        <v>131.72</v>
      </c>
      <c r="L158" s="20">
        <v>43175</v>
      </c>
      <c r="M158" s="20">
        <v>44270</v>
      </c>
      <c r="N158" s="20">
        <v>44270</v>
      </c>
      <c r="O158" s="21">
        <f>R158*K158*10</f>
        <v>352351</v>
      </c>
      <c r="P158" s="20">
        <v>43540</v>
      </c>
      <c r="Q158" s="20">
        <v>43905</v>
      </c>
      <c r="R158" s="24">
        <v>267.5</v>
      </c>
      <c r="S158" s="25">
        <v>32930</v>
      </c>
      <c r="T158" s="25">
        <v>32930</v>
      </c>
      <c r="U158" s="25">
        <v>34159.386666666702</v>
      </c>
      <c r="V158" s="25">
        <v>35235.1</v>
      </c>
      <c r="W158" s="25">
        <v>35235.1</v>
      </c>
      <c r="X158" s="25">
        <v>35235.1</v>
      </c>
      <c r="Y158" s="25">
        <v>35235.1</v>
      </c>
      <c r="Z158" s="25">
        <v>35235.1</v>
      </c>
      <c r="AA158" s="25">
        <v>35235.1</v>
      </c>
      <c r="AB158" s="25">
        <v>35235.1</v>
      </c>
      <c r="AC158" s="25">
        <v>35235.1</v>
      </c>
      <c r="AD158" s="25">
        <v>35235.1</v>
      </c>
      <c r="AE158" s="25">
        <v>32930</v>
      </c>
      <c r="AF158" s="25">
        <v>32930</v>
      </c>
      <c r="AG158" s="25">
        <v>34159.386666666702</v>
      </c>
      <c r="AH158" s="25">
        <v>35235.1</v>
      </c>
      <c r="AI158" s="25">
        <v>35235.1</v>
      </c>
      <c r="AJ158" s="25">
        <v>35235.1</v>
      </c>
      <c r="AK158" s="25">
        <v>35235.1</v>
      </c>
      <c r="AL158" s="25">
        <v>35235.1</v>
      </c>
      <c r="AM158" s="25">
        <v>35235.1</v>
      </c>
      <c r="AN158" s="25">
        <v>35235.1</v>
      </c>
      <c r="AO158" s="25">
        <v>35235.1</v>
      </c>
      <c r="AP158" s="25">
        <v>35235.1</v>
      </c>
    </row>
    <row r="159" spans="1:42" ht="16.5" hidden="1" customHeight="1" x14ac:dyDescent="0.15">
      <c r="A159" s="9">
        <v>157</v>
      </c>
      <c r="B159" s="9" t="s">
        <v>34</v>
      </c>
      <c r="C159" s="15" t="s">
        <v>501</v>
      </c>
      <c r="D159" s="15" t="s">
        <v>502</v>
      </c>
      <c r="E159" s="9" t="s">
        <v>503</v>
      </c>
      <c r="F159" s="9" t="s">
        <v>175</v>
      </c>
      <c r="G159" s="9" t="s">
        <v>87</v>
      </c>
      <c r="H159" s="9" t="s">
        <v>39</v>
      </c>
      <c r="I159" s="9" t="s">
        <v>102</v>
      </c>
      <c r="J159" s="9" t="s">
        <v>53</v>
      </c>
      <c r="K159" s="9">
        <v>1823</v>
      </c>
      <c r="L159" s="20">
        <v>43191</v>
      </c>
      <c r="M159" s="20">
        <v>46112</v>
      </c>
      <c r="N159" s="20">
        <v>46112</v>
      </c>
      <c r="O159" s="21">
        <f>R159*K159*9</f>
        <v>902385</v>
      </c>
      <c r="P159" s="20">
        <v>43556</v>
      </c>
      <c r="Q159" s="20">
        <v>43921</v>
      </c>
      <c r="R159" s="24">
        <v>55</v>
      </c>
      <c r="S159" s="25">
        <v>100265</v>
      </c>
      <c r="T159" s="25">
        <v>100265</v>
      </c>
      <c r="U159" s="25">
        <v>100265</v>
      </c>
      <c r="V159" s="25">
        <v>100265</v>
      </c>
      <c r="W159" s="25">
        <v>100265</v>
      </c>
      <c r="X159" s="25">
        <v>100265</v>
      </c>
      <c r="Y159" s="25">
        <v>100265</v>
      </c>
      <c r="Z159" s="25">
        <v>100265</v>
      </c>
      <c r="AA159" s="25">
        <v>100265</v>
      </c>
      <c r="AB159" s="25">
        <v>100265</v>
      </c>
      <c r="AC159" s="25">
        <v>100265</v>
      </c>
      <c r="AD159" s="25">
        <v>100265</v>
      </c>
      <c r="AE159" s="25">
        <v>100265</v>
      </c>
      <c r="AF159" s="25">
        <v>100265</v>
      </c>
      <c r="AG159" s="25">
        <v>100265</v>
      </c>
      <c r="AH159" s="25">
        <v>100265</v>
      </c>
      <c r="AI159" s="25">
        <v>100265</v>
      </c>
      <c r="AJ159" s="25">
        <v>100265</v>
      </c>
      <c r="AK159" s="25">
        <v>100265</v>
      </c>
      <c r="AL159" s="25">
        <v>100265</v>
      </c>
      <c r="AM159" s="25">
        <v>100265</v>
      </c>
      <c r="AN159" s="25">
        <v>100265</v>
      </c>
      <c r="AO159" s="25">
        <v>100265</v>
      </c>
      <c r="AP159" s="25">
        <v>100265</v>
      </c>
    </row>
    <row r="160" spans="1:42" ht="16.5" hidden="1" customHeight="1" x14ac:dyDescent="0.15">
      <c r="A160" s="9">
        <v>158</v>
      </c>
      <c r="B160" s="9" t="s">
        <v>34</v>
      </c>
      <c r="C160" s="15" t="s">
        <v>504</v>
      </c>
      <c r="D160" s="15" t="s">
        <v>505</v>
      </c>
      <c r="E160" s="9" t="s">
        <v>506</v>
      </c>
      <c r="F160" s="9" t="s">
        <v>37</v>
      </c>
      <c r="G160" s="9" t="s">
        <v>87</v>
      </c>
      <c r="H160" s="9" t="s">
        <v>46</v>
      </c>
      <c r="I160" s="9" t="s">
        <v>40</v>
      </c>
      <c r="J160" s="9" t="s">
        <v>47</v>
      </c>
      <c r="K160" s="9">
        <v>89.34</v>
      </c>
      <c r="L160" s="20">
        <v>43222</v>
      </c>
      <c r="M160" s="20">
        <v>44227</v>
      </c>
      <c r="N160" s="20">
        <v>44227</v>
      </c>
      <c r="O160" s="21">
        <f>R160*K160*8</f>
        <v>191366.28</v>
      </c>
      <c r="P160" s="20">
        <v>43222</v>
      </c>
      <c r="Q160" s="20">
        <v>43586</v>
      </c>
      <c r="R160" s="24">
        <v>267.75</v>
      </c>
      <c r="S160" s="25">
        <v>23920.785</v>
      </c>
      <c r="T160" s="25">
        <v>23920.785</v>
      </c>
      <c r="U160" s="25">
        <v>23920.785</v>
      </c>
      <c r="V160" s="25">
        <v>23920.785</v>
      </c>
      <c r="W160" s="25">
        <v>25117.047600000002</v>
      </c>
      <c r="X160" s="25">
        <v>25117.047600000002</v>
      </c>
      <c r="Y160" s="25">
        <v>25117.047600000002</v>
      </c>
      <c r="Z160" s="25">
        <v>25117.047600000002</v>
      </c>
      <c r="AA160" s="25">
        <v>25117.047600000002</v>
      </c>
      <c r="AB160" s="25">
        <v>25117.047600000002</v>
      </c>
      <c r="AC160" s="25">
        <v>25117.047600000002</v>
      </c>
      <c r="AD160" s="25">
        <v>25117.047600000002</v>
      </c>
      <c r="AE160" s="25">
        <v>23920.785</v>
      </c>
      <c r="AF160" s="25">
        <v>23920.785</v>
      </c>
      <c r="AG160" s="25">
        <v>23920.785</v>
      </c>
      <c r="AH160" s="25">
        <v>23920.785</v>
      </c>
      <c r="AI160" s="25">
        <v>25117.047600000002</v>
      </c>
      <c r="AJ160" s="25">
        <v>25117.047600000002</v>
      </c>
      <c r="AK160" s="25">
        <v>25117.047600000002</v>
      </c>
      <c r="AL160" s="25">
        <v>25117.047600000002</v>
      </c>
      <c r="AM160" s="25">
        <v>25117.047600000002</v>
      </c>
      <c r="AN160" s="25">
        <v>25117.047600000002</v>
      </c>
      <c r="AO160" s="25">
        <v>25117.047600000002</v>
      </c>
      <c r="AP160" s="25">
        <v>25117.047600000002</v>
      </c>
    </row>
    <row r="161" spans="1:42" ht="16.5" hidden="1" customHeight="1" x14ac:dyDescent="0.15">
      <c r="A161" s="9">
        <v>159</v>
      </c>
      <c r="B161" s="9" t="s">
        <v>42</v>
      </c>
      <c r="C161" s="15" t="s">
        <v>507</v>
      </c>
      <c r="D161" s="15" t="s">
        <v>508</v>
      </c>
      <c r="E161" s="9" t="s">
        <v>509</v>
      </c>
      <c r="F161" s="9" t="s">
        <v>37</v>
      </c>
      <c r="G161" s="9" t="s">
        <v>87</v>
      </c>
      <c r="H161" s="9" t="s">
        <v>39</v>
      </c>
      <c r="I161" s="9" t="s">
        <v>40</v>
      </c>
      <c r="J161" s="9" t="s">
        <v>41</v>
      </c>
      <c r="K161" s="9">
        <v>67.14</v>
      </c>
      <c r="L161" s="20">
        <v>42637</v>
      </c>
      <c r="M161" s="20">
        <v>43639</v>
      </c>
      <c r="N161" s="20">
        <v>43639</v>
      </c>
      <c r="O161" s="21"/>
      <c r="P161" s="20">
        <v>43367</v>
      </c>
      <c r="Q161" s="20">
        <v>43639</v>
      </c>
      <c r="R161" s="24">
        <v>320.57</v>
      </c>
      <c r="S161" s="25">
        <v>21523.07</v>
      </c>
      <c r="T161" s="25">
        <v>21523.07</v>
      </c>
      <c r="U161" s="25">
        <v>21523.07</v>
      </c>
      <c r="V161" s="25">
        <v>21523.07</v>
      </c>
      <c r="W161" s="25">
        <v>21523.07</v>
      </c>
      <c r="X161" s="25">
        <v>16501.02</v>
      </c>
      <c r="Y161" s="25"/>
      <c r="Z161" s="25"/>
      <c r="AA161" s="25"/>
      <c r="AB161" s="25"/>
      <c r="AC161" s="25"/>
      <c r="AD161" s="25"/>
      <c r="AE161" s="25">
        <v>21523.07</v>
      </c>
      <c r="AF161" s="25">
        <v>21523.07</v>
      </c>
      <c r="AG161" s="25">
        <v>21523.07</v>
      </c>
      <c r="AH161" s="25">
        <v>21523.07</v>
      </c>
      <c r="AI161" s="25">
        <v>21523.07</v>
      </c>
      <c r="AJ161" s="25">
        <v>16501.02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</row>
    <row r="162" spans="1:42" ht="16.5" hidden="1" customHeight="1" x14ac:dyDescent="0.15">
      <c r="A162" s="9">
        <v>160</v>
      </c>
      <c r="B162" s="9" t="s">
        <v>42</v>
      </c>
      <c r="C162" s="15" t="s">
        <v>510</v>
      </c>
      <c r="D162" s="15" t="s">
        <v>511</v>
      </c>
      <c r="E162" s="9" t="s">
        <v>512</v>
      </c>
      <c r="F162" s="9" t="s">
        <v>37</v>
      </c>
      <c r="G162" s="9" t="s">
        <v>87</v>
      </c>
      <c r="H162" s="9" t="s">
        <v>39</v>
      </c>
      <c r="I162" s="9" t="s">
        <v>40</v>
      </c>
      <c r="J162" s="9" t="s">
        <v>53</v>
      </c>
      <c r="K162" s="9">
        <v>163.99</v>
      </c>
      <c r="L162" s="20">
        <v>42637</v>
      </c>
      <c r="M162" s="20">
        <v>43639</v>
      </c>
      <c r="N162" s="20">
        <v>43639</v>
      </c>
      <c r="O162" s="21"/>
      <c r="P162" s="20">
        <v>43367</v>
      </c>
      <c r="Q162" s="20">
        <v>43639</v>
      </c>
      <c r="R162" s="24">
        <v>303.39999999999998</v>
      </c>
      <c r="S162" s="25">
        <v>49754.57</v>
      </c>
      <c r="T162" s="25">
        <v>49754.57</v>
      </c>
      <c r="U162" s="25">
        <v>49754.57</v>
      </c>
      <c r="V162" s="25">
        <v>49754.57</v>
      </c>
      <c r="W162" s="25">
        <v>49754.57</v>
      </c>
      <c r="X162" s="25">
        <v>38145.17</v>
      </c>
      <c r="Y162" s="25"/>
      <c r="Z162" s="25"/>
      <c r="AA162" s="25"/>
      <c r="AB162" s="25"/>
      <c r="AC162" s="25"/>
      <c r="AD162" s="25"/>
      <c r="AE162" s="25">
        <v>49754.57</v>
      </c>
      <c r="AF162" s="25">
        <v>49754.57</v>
      </c>
      <c r="AG162" s="25">
        <v>49754.57</v>
      </c>
      <c r="AH162" s="25">
        <v>49754.57</v>
      </c>
      <c r="AI162" s="25">
        <v>49754.57</v>
      </c>
      <c r="AJ162" s="25">
        <v>38145.17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</row>
    <row r="163" spans="1:42" ht="16.5" hidden="1" customHeight="1" x14ac:dyDescent="0.15">
      <c r="A163" s="9">
        <v>161</v>
      </c>
      <c r="B163" s="16" t="s">
        <v>42</v>
      </c>
      <c r="C163" s="15" t="s">
        <v>513</v>
      </c>
      <c r="D163" s="15" t="s">
        <v>514</v>
      </c>
      <c r="E163" s="9" t="s">
        <v>515</v>
      </c>
      <c r="F163" s="9" t="s">
        <v>37</v>
      </c>
      <c r="G163" s="9" t="s">
        <v>87</v>
      </c>
      <c r="H163" s="9" t="s">
        <v>46</v>
      </c>
      <c r="I163" s="22" t="s">
        <v>102</v>
      </c>
      <c r="J163" s="9" t="s">
        <v>64</v>
      </c>
      <c r="K163" s="9">
        <v>226.1</v>
      </c>
      <c r="L163" s="20">
        <v>42637</v>
      </c>
      <c r="M163" s="20">
        <v>44309</v>
      </c>
      <c r="N163" s="20">
        <v>43616</v>
      </c>
      <c r="O163" s="21"/>
      <c r="P163" s="20">
        <v>43367</v>
      </c>
      <c r="Q163" s="20">
        <v>43731</v>
      </c>
      <c r="R163" s="24">
        <v>181.91</v>
      </c>
      <c r="S163" s="25">
        <v>41129.85</v>
      </c>
      <c r="T163" s="25">
        <v>41129.85</v>
      </c>
      <c r="U163" s="25">
        <v>41129.85</v>
      </c>
      <c r="V163" s="25">
        <v>41129.85</v>
      </c>
      <c r="W163" s="25">
        <v>41129.85</v>
      </c>
      <c r="X163" s="25"/>
      <c r="Y163" s="25"/>
      <c r="Z163" s="25"/>
      <c r="AA163" s="25"/>
      <c r="AB163" s="25"/>
      <c r="AC163" s="25"/>
      <c r="AD163" s="25"/>
      <c r="AE163" s="25">
        <v>41129.85</v>
      </c>
      <c r="AF163" s="25">
        <v>41129.85</v>
      </c>
      <c r="AG163" s="25">
        <v>41129.85</v>
      </c>
      <c r="AH163" s="25">
        <v>41129.85</v>
      </c>
      <c r="AI163" s="25">
        <v>41129.85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</row>
    <row r="164" spans="1:42" ht="16.5" hidden="1" customHeight="1" x14ac:dyDescent="0.15">
      <c r="A164" s="9">
        <v>162</v>
      </c>
      <c r="B164" s="9" t="s">
        <v>42</v>
      </c>
      <c r="C164" s="15" t="s">
        <v>516</v>
      </c>
      <c r="D164" s="15" t="s">
        <v>517</v>
      </c>
      <c r="E164" s="9" t="s">
        <v>518</v>
      </c>
      <c r="F164" s="9" t="s">
        <v>37</v>
      </c>
      <c r="G164" s="9" t="s">
        <v>87</v>
      </c>
      <c r="H164" s="9" t="s">
        <v>58</v>
      </c>
      <c r="I164" s="9" t="s">
        <v>40</v>
      </c>
      <c r="J164" s="9" t="s">
        <v>53</v>
      </c>
      <c r="K164" s="9">
        <v>246.41</v>
      </c>
      <c r="L164" s="20">
        <v>42637</v>
      </c>
      <c r="M164" s="20">
        <v>43639</v>
      </c>
      <c r="N164" s="20">
        <v>43639</v>
      </c>
      <c r="O164" s="21"/>
      <c r="P164" s="20">
        <v>43367</v>
      </c>
      <c r="Q164" s="20">
        <v>43639</v>
      </c>
      <c r="R164" s="24">
        <v>240.43</v>
      </c>
      <c r="S164" s="25">
        <v>59244.36</v>
      </c>
      <c r="T164" s="25">
        <v>59244.36</v>
      </c>
      <c r="U164" s="25">
        <v>59244.36</v>
      </c>
      <c r="V164" s="25">
        <v>59244.36</v>
      </c>
      <c r="W164" s="25">
        <v>59244.36</v>
      </c>
      <c r="X164" s="25">
        <v>45420.67</v>
      </c>
      <c r="Y164" s="25"/>
      <c r="Z164" s="25"/>
      <c r="AA164" s="25"/>
      <c r="AB164" s="25"/>
      <c r="AC164" s="25"/>
      <c r="AD164" s="25"/>
      <c r="AE164" s="25">
        <v>59244.36</v>
      </c>
      <c r="AF164" s="25">
        <v>59244.36</v>
      </c>
      <c r="AG164" s="25">
        <v>59244.36</v>
      </c>
      <c r="AH164" s="25">
        <v>59244.36</v>
      </c>
      <c r="AI164" s="25">
        <v>59244.36</v>
      </c>
      <c r="AJ164" s="25">
        <v>45420.67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</row>
    <row r="165" spans="1:42" ht="16.5" hidden="1" customHeight="1" x14ac:dyDescent="0.15">
      <c r="A165" s="9">
        <v>163</v>
      </c>
      <c r="B165" s="9" t="s">
        <v>42</v>
      </c>
      <c r="C165" s="15" t="s">
        <v>519</v>
      </c>
      <c r="D165" s="15" t="s">
        <v>520</v>
      </c>
      <c r="E165" s="9" t="s">
        <v>521</v>
      </c>
      <c r="F165" s="9" t="s">
        <v>37</v>
      </c>
      <c r="G165" s="9" t="s">
        <v>87</v>
      </c>
      <c r="H165" s="9" t="s">
        <v>58</v>
      </c>
      <c r="I165" s="9" t="s">
        <v>40</v>
      </c>
      <c r="J165" s="9" t="s">
        <v>41</v>
      </c>
      <c r="K165" s="9">
        <v>224.61</v>
      </c>
      <c r="L165" s="20">
        <v>42917</v>
      </c>
      <c r="M165" s="20">
        <v>43639</v>
      </c>
      <c r="N165" s="20">
        <v>43639</v>
      </c>
      <c r="O165" s="21"/>
      <c r="P165" s="20">
        <v>43282</v>
      </c>
      <c r="Q165" s="20">
        <v>43639</v>
      </c>
      <c r="R165" s="24">
        <v>224.7</v>
      </c>
      <c r="S165" s="25">
        <v>50469.87</v>
      </c>
      <c r="T165" s="25">
        <v>50469.87</v>
      </c>
      <c r="U165" s="25">
        <v>50469.87</v>
      </c>
      <c r="V165" s="25">
        <v>50469.87</v>
      </c>
      <c r="W165" s="25">
        <v>50469.87</v>
      </c>
      <c r="X165" s="25">
        <v>38693.56</v>
      </c>
      <c r="Y165" s="25"/>
      <c r="Z165" s="25"/>
      <c r="AA165" s="25"/>
      <c r="AB165" s="25"/>
      <c r="AC165" s="25"/>
      <c r="AD165" s="25"/>
      <c r="AE165" s="25">
        <v>50469.87</v>
      </c>
      <c r="AF165" s="25">
        <v>50469.87</v>
      </c>
      <c r="AG165" s="25">
        <v>50469.87</v>
      </c>
      <c r="AH165" s="25">
        <v>50469.87</v>
      </c>
      <c r="AI165" s="25">
        <v>50469.87</v>
      </c>
      <c r="AJ165" s="25">
        <v>38693.56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</row>
    <row r="166" spans="1:42" ht="16.5" hidden="1" customHeight="1" x14ac:dyDescent="0.15">
      <c r="A166" s="9">
        <v>164</v>
      </c>
      <c r="B166" s="9" t="s">
        <v>42</v>
      </c>
      <c r="C166" s="15" t="s">
        <v>522</v>
      </c>
      <c r="D166" s="15" t="s">
        <v>523</v>
      </c>
      <c r="E166" s="9" t="s">
        <v>524</v>
      </c>
      <c r="F166" s="9" t="s">
        <v>37</v>
      </c>
      <c r="G166" s="9" t="s">
        <v>87</v>
      </c>
      <c r="H166" s="9" t="s">
        <v>39</v>
      </c>
      <c r="I166" s="9" t="s">
        <v>102</v>
      </c>
      <c r="J166" s="9" t="s">
        <v>53</v>
      </c>
      <c r="K166" s="9">
        <v>130.51</v>
      </c>
      <c r="L166" s="20">
        <v>42637</v>
      </c>
      <c r="M166" s="20">
        <v>43639</v>
      </c>
      <c r="N166" s="20">
        <v>43639</v>
      </c>
      <c r="O166" s="21"/>
      <c r="P166" s="20">
        <v>43405</v>
      </c>
      <c r="Q166" s="20">
        <v>43639</v>
      </c>
      <c r="R166" s="24">
        <v>297.67</v>
      </c>
      <c r="S166" s="25">
        <v>38848.910000000003</v>
      </c>
      <c r="T166" s="25">
        <v>38848.910000000003</v>
      </c>
      <c r="U166" s="25">
        <v>38848.910000000003</v>
      </c>
      <c r="V166" s="25">
        <v>38848.910000000003</v>
      </c>
      <c r="W166" s="25">
        <v>38848.910000000003</v>
      </c>
      <c r="X166" s="25">
        <v>29784.17</v>
      </c>
      <c r="Y166" s="25"/>
      <c r="Z166" s="25"/>
      <c r="AA166" s="25"/>
      <c r="AB166" s="25"/>
      <c r="AC166" s="25"/>
      <c r="AD166" s="25"/>
      <c r="AE166" s="25">
        <v>38848.910000000003</v>
      </c>
      <c r="AF166" s="25">
        <v>38848.910000000003</v>
      </c>
      <c r="AG166" s="25">
        <v>38848.910000000003</v>
      </c>
      <c r="AH166" s="25">
        <v>38848.910000000003</v>
      </c>
      <c r="AI166" s="25">
        <v>38848.910000000003</v>
      </c>
      <c r="AJ166" s="25">
        <v>29784.17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</row>
    <row r="167" spans="1:42" ht="16.5" hidden="1" customHeight="1" x14ac:dyDescent="0.15">
      <c r="A167" s="9">
        <v>165</v>
      </c>
      <c r="B167" s="9" t="s">
        <v>42</v>
      </c>
      <c r="C167" s="15" t="s">
        <v>525</v>
      </c>
      <c r="D167" s="15" t="s">
        <v>526</v>
      </c>
      <c r="E167" s="9" t="s">
        <v>527</v>
      </c>
      <c r="F167" s="9" t="s">
        <v>37</v>
      </c>
      <c r="G167" s="9" t="s">
        <v>87</v>
      </c>
      <c r="H167" s="9" t="s">
        <v>39</v>
      </c>
      <c r="I167" s="9" t="s">
        <v>102</v>
      </c>
      <c r="J167" s="9" t="s">
        <v>53</v>
      </c>
      <c r="K167" s="9">
        <v>53.92</v>
      </c>
      <c r="L167" s="20">
        <v>43405</v>
      </c>
      <c r="M167" s="20">
        <v>43639</v>
      </c>
      <c r="N167" s="20">
        <v>43639</v>
      </c>
      <c r="O167" s="21">
        <f>R167*K167*2</f>
        <v>37039.804800000005</v>
      </c>
      <c r="P167" s="20">
        <v>43367</v>
      </c>
      <c r="Q167" s="20">
        <v>43639</v>
      </c>
      <c r="R167" s="24">
        <v>343.47</v>
      </c>
      <c r="S167" s="25">
        <v>18519.900000000001</v>
      </c>
      <c r="T167" s="25">
        <v>18519.900000000001</v>
      </c>
      <c r="U167" s="25">
        <v>18519.900000000001</v>
      </c>
      <c r="V167" s="25">
        <v>18519.900000000001</v>
      </c>
      <c r="W167" s="25">
        <v>18519.900000000001</v>
      </c>
      <c r="X167" s="25">
        <v>14198.59</v>
      </c>
      <c r="Y167" s="25"/>
      <c r="Z167" s="25"/>
      <c r="AA167" s="25"/>
      <c r="AB167" s="25"/>
      <c r="AC167" s="25"/>
      <c r="AD167" s="25"/>
      <c r="AE167" s="25">
        <v>18519.900000000001</v>
      </c>
      <c r="AF167" s="25">
        <v>18519.900000000001</v>
      </c>
      <c r="AG167" s="25">
        <v>18519.900000000001</v>
      </c>
      <c r="AH167" s="25">
        <v>18519.900000000001</v>
      </c>
      <c r="AI167" s="25">
        <v>18519.900000000001</v>
      </c>
      <c r="AJ167" s="25">
        <v>14198.59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</row>
    <row r="168" spans="1:42" ht="16.5" hidden="1" customHeight="1" x14ac:dyDescent="0.15">
      <c r="A168" s="9">
        <v>166</v>
      </c>
      <c r="B168" s="9" t="s">
        <v>42</v>
      </c>
      <c r="C168" s="17" t="s">
        <v>528</v>
      </c>
      <c r="D168" s="15" t="s">
        <v>529</v>
      </c>
      <c r="E168" s="9" t="s">
        <v>530</v>
      </c>
      <c r="F168" s="9" t="s">
        <v>37</v>
      </c>
      <c r="G168" s="9" t="s">
        <v>87</v>
      </c>
      <c r="H168" s="9" t="s">
        <v>39</v>
      </c>
      <c r="I168" s="9" t="s">
        <v>102</v>
      </c>
      <c r="J168" s="9" t="s">
        <v>53</v>
      </c>
      <c r="K168" s="9">
        <v>100.33</v>
      </c>
      <c r="L168" s="20">
        <v>42637</v>
      </c>
      <c r="M168" s="20">
        <v>43639</v>
      </c>
      <c r="N168" s="20">
        <v>43639</v>
      </c>
      <c r="O168" s="21"/>
      <c r="P168" s="20">
        <v>43405</v>
      </c>
      <c r="Q168" s="20">
        <v>43639</v>
      </c>
      <c r="R168" s="24">
        <v>297.67</v>
      </c>
      <c r="S168" s="25">
        <v>29865.23</v>
      </c>
      <c r="T168" s="25">
        <v>29865.23</v>
      </c>
      <c r="U168" s="25">
        <v>29865.23</v>
      </c>
      <c r="V168" s="25">
        <v>29865.23</v>
      </c>
      <c r="W168" s="25">
        <v>29865.23</v>
      </c>
      <c r="X168" s="25">
        <v>22896.68</v>
      </c>
      <c r="Y168" s="25"/>
      <c r="Z168" s="25"/>
      <c r="AA168" s="25"/>
      <c r="AB168" s="25"/>
      <c r="AC168" s="25"/>
      <c r="AD168" s="25"/>
      <c r="AE168" s="25">
        <v>29865.23</v>
      </c>
      <c r="AF168" s="25">
        <v>29865.23</v>
      </c>
      <c r="AG168" s="25">
        <v>29865.23</v>
      </c>
      <c r="AH168" s="25">
        <v>29865.23</v>
      </c>
      <c r="AI168" s="25">
        <v>29865.23</v>
      </c>
      <c r="AJ168" s="25">
        <v>22896.68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</row>
    <row r="169" spans="1:42" ht="16.5" hidden="1" customHeight="1" x14ac:dyDescent="0.15">
      <c r="A169" s="9">
        <v>167</v>
      </c>
      <c r="B169" s="9" t="s">
        <v>34</v>
      </c>
      <c r="C169" s="15" t="s">
        <v>531</v>
      </c>
      <c r="D169" s="15" t="s">
        <v>532</v>
      </c>
      <c r="E169" s="9" t="s">
        <v>533</v>
      </c>
      <c r="F169" s="9" t="s">
        <v>37</v>
      </c>
      <c r="G169" s="9" t="s">
        <v>87</v>
      </c>
      <c r="H169" s="9" t="s">
        <v>39</v>
      </c>
      <c r="I169" s="9" t="s">
        <v>102</v>
      </c>
      <c r="J169" s="9" t="s">
        <v>47</v>
      </c>
      <c r="K169" s="9">
        <v>101.66</v>
      </c>
      <c r="L169" s="20">
        <v>43313</v>
      </c>
      <c r="M169" s="20">
        <v>43677</v>
      </c>
      <c r="N169" s="20">
        <v>43677</v>
      </c>
      <c r="O169" s="21">
        <f>R169*K169*5</f>
        <v>116934.41500000001</v>
      </c>
      <c r="P169" s="20">
        <v>43313</v>
      </c>
      <c r="Q169" s="20">
        <v>43677</v>
      </c>
      <c r="R169" s="24">
        <v>230.05</v>
      </c>
      <c r="S169" s="25">
        <v>23386.883000000002</v>
      </c>
      <c r="T169" s="25">
        <v>23386.883000000002</v>
      </c>
      <c r="U169" s="25">
        <v>23386.883000000002</v>
      </c>
      <c r="V169" s="25">
        <v>23386.883000000002</v>
      </c>
      <c r="W169" s="25">
        <v>23386.883000000002</v>
      </c>
      <c r="X169" s="25">
        <v>23386.883000000002</v>
      </c>
      <c r="Y169" s="25">
        <v>23386.883000000002</v>
      </c>
      <c r="Z169" s="25"/>
      <c r="AA169" s="25"/>
      <c r="AB169" s="25"/>
      <c r="AC169" s="25"/>
      <c r="AD169" s="25"/>
      <c r="AE169" s="25">
        <v>11686.883</v>
      </c>
      <c r="AF169" s="25">
        <v>11686.883</v>
      </c>
      <c r="AG169" s="25">
        <v>11686.883</v>
      </c>
      <c r="AH169" s="25">
        <v>11693.441500000001</v>
      </c>
      <c r="AI169" s="25">
        <v>23386.883000000002</v>
      </c>
      <c r="AJ169" s="25">
        <v>11693.441500000001</v>
      </c>
      <c r="AK169" s="25">
        <v>11693.441500000001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</row>
    <row r="170" spans="1:42" ht="16.5" hidden="1" customHeight="1" x14ac:dyDescent="0.15">
      <c r="A170" s="9">
        <v>168</v>
      </c>
      <c r="B170" s="9" t="s">
        <v>34</v>
      </c>
      <c r="C170" s="15" t="s">
        <v>534</v>
      </c>
      <c r="D170" s="15" t="s">
        <v>535</v>
      </c>
      <c r="E170" s="9" t="s">
        <v>536</v>
      </c>
      <c r="F170" s="9" t="s">
        <v>537</v>
      </c>
      <c r="G170" s="9" t="s">
        <v>359</v>
      </c>
      <c r="H170" s="9" t="s">
        <v>39</v>
      </c>
      <c r="I170" s="9" t="s">
        <v>40</v>
      </c>
      <c r="J170" s="9" t="s">
        <v>41</v>
      </c>
      <c r="K170" s="9">
        <v>2298.14</v>
      </c>
      <c r="L170" s="20">
        <v>42637</v>
      </c>
      <c r="M170" s="20">
        <v>46288</v>
      </c>
      <c r="N170" s="20">
        <v>46288</v>
      </c>
      <c r="O170" s="21"/>
      <c r="P170" s="20">
        <v>43367</v>
      </c>
      <c r="Q170" s="20">
        <v>43731</v>
      </c>
      <c r="R170" s="24">
        <v>52</v>
      </c>
      <c r="S170" s="25">
        <v>119503.28</v>
      </c>
      <c r="T170" s="25">
        <v>119503.28</v>
      </c>
      <c r="U170" s="25">
        <v>119503.28</v>
      </c>
      <c r="V170" s="25">
        <v>119503.28</v>
      </c>
      <c r="W170" s="25">
        <v>119503.28</v>
      </c>
      <c r="X170" s="25">
        <v>119503.28</v>
      </c>
      <c r="Y170" s="25">
        <v>119503.28</v>
      </c>
      <c r="Z170" s="25">
        <v>119503.28</v>
      </c>
      <c r="AA170" s="25">
        <v>119503.28</v>
      </c>
      <c r="AB170" s="25">
        <v>119503.28</v>
      </c>
      <c r="AC170" s="25">
        <v>119503.28</v>
      </c>
      <c r="AD170" s="25">
        <v>119503.28</v>
      </c>
      <c r="AE170" s="25">
        <v>119503.28</v>
      </c>
      <c r="AF170" s="25">
        <v>119503.28</v>
      </c>
      <c r="AG170" s="25">
        <v>119503.28</v>
      </c>
      <c r="AH170" s="25">
        <v>119503.28</v>
      </c>
      <c r="AI170" s="25">
        <v>119503.28</v>
      </c>
      <c r="AJ170" s="25">
        <v>119503.28</v>
      </c>
      <c r="AK170" s="25">
        <v>119503.28</v>
      </c>
      <c r="AL170" s="25">
        <v>119503.28</v>
      </c>
      <c r="AM170" s="25">
        <v>119503.28</v>
      </c>
      <c r="AN170" s="25">
        <v>119503.28</v>
      </c>
      <c r="AO170" s="25">
        <v>119503.28</v>
      </c>
      <c r="AP170" s="25">
        <v>119503.28</v>
      </c>
    </row>
    <row r="171" spans="1:42" ht="16.5" hidden="1" customHeight="1" x14ac:dyDescent="0.15">
      <c r="A171" s="9">
        <v>169</v>
      </c>
      <c r="B171" s="9" t="s">
        <v>42</v>
      </c>
      <c r="C171" s="15" t="s">
        <v>538</v>
      </c>
      <c r="D171" s="15" t="s">
        <v>539</v>
      </c>
      <c r="E171" s="9" t="s">
        <v>540</v>
      </c>
      <c r="F171" s="9" t="s">
        <v>37</v>
      </c>
      <c r="G171" s="9" t="s">
        <v>87</v>
      </c>
      <c r="H171" s="9" t="s">
        <v>46</v>
      </c>
      <c r="I171" s="9" t="s">
        <v>40</v>
      </c>
      <c r="J171" s="9" t="s">
        <v>47</v>
      </c>
      <c r="K171" s="9">
        <v>159.19999999999999</v>
      </c>
      <c r="L171" s="20">
        <v>42637</v>
      </c>
      <c r="M171" s="20">
        <v>43639</v>
      </c>
      <c r="N171" s="20">
        <v>43639</v>
      </c>
      <c r="O171" s="21"/>
      <c r="P171" s="20">
        <v>43367</v>
      </c>
      <c r="Q171" s="20">
        <v>43639</v>
      </c>
      <c r="R171" s="24">
        <v>198.45</v>
      </c>
      <c r="S171" s="25">
        <v>31593.24</v>
      </c>
      <c r="T171" s="25">
        <v>31593.24</v>
      </c>
      <c r="U171" s="25">
        <v>31593.24</v>
      </c>
      <c r="V171" s="25">
        <v>31593.24</v>
      </c>
      <c r="W171" s="25">
        <v>31593.24</v>
      </c>
      <c r="X171" s="25">
        <v>24221.48</v>
      </c>
      <c r="Y171" s="25"/>
      <c r="Z171" s="25"/>
      <c r="AA171" s="25"/>
      <c r="AB171" s="25"/>
      <c r="AC171" s="25"/>
      <c r="AD171" s="25"/>
      <c r="AE171" s="25">
        <v>31593.24</v>
      </c>
      <c r="AF171" s="25">
        <v>31593.24</v>
      </c>
      <c r="AG171" s="25">
        <v>31593.24</v>
      </c>
      <c r="AH171" s="25">
        <v>31593.24</v>
      </c>
      <c r="AI171" s="25">
        <v>31593.24</v>
      </c>
      <c r="AJ171" s="25">
        <v>24221.48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</row>
    <row r="172" spans="1:42" ht="16.5" hidden="1" customHeight="1" x14ac:dyDescent="0.15">
      <c r="A172" s="9">
        <v>170</v>
      </c>
      <c r="B172" s="9" t="s">
        <v>34</v>
      </c>
      <c r="C172" s="15" t="s">
        <v>541</v>
      </c>
      <c r="D172" s="15" t="s">
        <v>542</v>
      </c>
      <c r="E172" s="9" t="s">
        <v>543</v>
      </c>
      <c r="F172" s="9" t="s">
        <v>37</v>
      </c>
      <c r="G172" s="9" t="s">
        <v>87</v>
      </c>
      <c r="H172" s="9" t="s">
        <v>46</v>
      </c>
      <c r="I172" s="9" t="s">
        <v>40</v>
      </c>
      <c r="J172" s="9" t="s">
        <v>47</v>
      </c>
      <c r="K172" s="9">
        <v>61.11</v>
      </c>
      <c r="L172" s="20">
        <v>43191</v>
      </c>
      <c r="M172" s="20">
        <v>43921</v>
      </c>
      <c r="N172" s="20">
        <v>43921</v>
      </c>
      <c r="O172" s="21">
        <f>R172*K172*9</f>
        <v>131667.606</v>
      </c>
      <c r="P172" s="20">
        <v>43556</v>
      </c>
      <c r="Q172" s="20">
        <v>43921</v>
      </c>
      <c r="R172" s="24">
        <v>239.4</v>
      </c>
      <c r="S172" s="25">
        <v>13933.08</v>
      </c>
      <c r="T172" s="25">
        <v>13933.08</v>
      </c>
      <c r="U172" s="25">
        <v>13933.08</v>
      </c>
      <c r="V172" s="25">
        <v>14629.734</v>
      </c>
      <c r="W172" s="25">
        <v>14629.734</v>
      </c>
      <c r="X172" s="25">
        <v>14629.734</v>
      </c>
      <c r="Y172" s="25">
        <v>14629.734</v>
      </c>
      <c r="Z172" s="25">
        <v>14629.734</v>
      </c>
      <c r="AA172" s="25">
        <v>14629.734</v>
      </c>
      <c r="AB172" s="25">
        <v>14629.734</v>
      </c>
      <c r="AC172" s="25">
        <v>14629.734</v>
      </c>
      <c r="AD172" s="25">
        <v>14629.734</v>
      </c>
      <c r="AE172" s="25">
        <v>9288.7199999999993</v>
      </c>
      <c r="AF172" s="25">
        <v>9288.7199999999993</v>
      </c>
      <c r="AG172" s="25">
        <v>9288.7199999999993</v>
      </c>
      <c r="AH172" s="25">
        <v>9985.3739999999998</v>
      </c>
      <c r="AI172" s="25">
        <v>9985.3739999999998</v>
      </c>
      <c r="AJ172" s="25">
        <v>9985.3739999999998</v>
      </c>
      <c r="AK172" s="25">
        <v>9753.1560000000009</v>
      </c>
      <c r="AL172" s="25">
        <v>9753.1560000000009</v>
      </c>
      <c r="AM172" s="25">
        <v>9753.1560000000009</v>
      </c>
      <c r="AN172" s="25">
        <v>14629.734</v>
      </c>
      <c r="AO172" s="25">
        <v>14629.734</v>
      </c>
      <c r="AP172" s="25">
        <v>14629.734</v>
      </c>
    </row>
    <row r="173" spans="1:42" ht="16.5" hidden="1" customHeight="1" x14ac:dyDescent="0.15">
      <c r="A173" s="9">
        <v>171</v>
      </c>
      <c r="B173" s="9" t="s">
        <v>42</v>
      </c>
      <c r="C173" s="15" t="s">
        <v>544</v>
      </c>
      <c r="D173" s="17" t="s">
        <v>545</v>
      </c>
      <c r="E173" s="9" t="s">
        <v>546</v>
      </c>
      <c r="F173" s="9" t="s">
        <v>37</v>
      </c>
      <c r="G173" s="9" t="s">
        <v>87</v>
      </c>
      <c r="H173" s="9" t="s">
        <v>39</v>
      </c>
      <c r="I173" s="9" t="s">
        <v>40</v>
      </c>
      <c r="J173" s="9" t="s">
        <v>41</v>
      </c>
      <c r="K173" s="9">
        <v>185.35</v>
      </c>
      <c r="L173" s="20">
        <v>42637</v>
      </c>
      <c r="M173" s="20">
        <v>43639</v>
      </c>
      <c r="N173" s="20">
        <v>43639</v>
      </c>
      <c r="O173" s="21"/>
      <c r="P173" s="20">
        <v>43367</v>
      </c>
      <c r="Q173" s="20">
        <v>43639</v>
      </c>
      <c r="R173" s="24">
        <v>228.98</v>
      </c>
      <c r="S173" s="25">
        <v>42441.440000000002</v>
      </c>
      <c r="T173" s="25">
        <v>42441.440000000002</v>
      </c>
      <c r="U173" s="25">
        <v>42441.440000000002</v>
      </c>
      <c r="V173" s="25">
        <v>42441.440000000002</v>
      </c>
      <c r="W173" s="25">
        <v>42441.440000000002</v>
      </c>
      <c r="X173" s="25">
        <v>32538.44</v>
      </c>
      <c r="Y173" s="25"/>
      <c r="Z173" s="25"/>
      <c r="AA173" s="25"/>
      <c r="AB173" s="25"/>
      <c r="AC173" s="25"/>
      <c r="AD173" s="25"/>
      <c r="AE173" s="25">
        <v>42441.440000000002</v>
      </c>
      <c r="AF173" s="25">
        <v>42441.440000000002</v>
      </c>
      <c r="AG173" s="25">
        <v>42441.440000000002</v>
      </c>
      <c r="AH173" s="25">
        <v>42441.440000000002</v>
      </c>
      <c r="AI173" s="25">
        <v>42441.440000000002</v>
      </c>
      <c r="AJ173" s="25">
        <v>32538.44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</row>
    <row r="174" spans="1:42" ht="16.5" hidden="1" customHeight="1" x14ac:dyDescent="0.15">
      <c r="A174" s="9">
        <v>172</v>
      </c>
      <c r="B174" s="9" t="s">
        <v>42</v>
      </c>
      <c r="C174" s="15" t="s">
        <v>547</v>
      </c>
      <c r="D174" s="15" t="s">
        <v>548</v>
      </c>
      <c r="E174" s="9" t="s">
        <v>549</v>
      </c>
      <c r="F174" s="9" t="s">
        <v>37</v>
      </c>
      <c r="G174" s="9" t="s">
        <v>87</v>
      </c>
      <c r="H174" s="9" t="s">
        <v>46</v>
      </c>
      <c r="I174" s="9" t="s">
        <v>40</v>
      </c>
      <c r="J174" s="9" t="s">
        <v>47</v>
      </c>
      <c r="K174" s="9">
        <v>162.34</v>
      </c>
      <c r="L174" s="20">
        <v>42735</v>
      </c>
      <c r="M174" s="20">
        <v>43639</v>
      </c>
      <c r="N174" s="20">
        <v>43639</v>
      </c>
      <c r="O174" s="21"/>
      <c r="P174" s="20">
        <v>43367</v>
      </c>
      <c r="Q174" s="20">
        <v>43639</v>
      </c>
      <c r="R174" s="24">
        <v>181.91</v>
      </c>
      <c r="S174" s="25">
        <v>29531.27</v>
      </c>
      <c r="T174" s="25">
        <v>29531.27</v>
      </c>
      <c r="U174" s="25">
        <v>29531.27</v>
      </c>
      <c r="V174" s="25">
        <v>29531.27</v>
      </c>
      <c r="W174" s="25">
        <v>29531.27</v>
      </c>
      <c r="X174" s="25">
        <v>22640.639999999999</v>
      </c>
      <c r="Y174" s="25"/>
      <c r="Z174" s="25"/>
      <c r="AA174" s="25"/>
      <c r="AB174" s="25"/>
      <c r="AC174" s="25"/>
      <c r="AD174" s="25"/>
      <c r="AE174" s="25">
        <v>19687.513533333298</v>
      </c>
      <c r="AF174" s="25">
        <v>19687.513533333298</v>
      </c>
      <c r="AG174" s="25">
        <v>19687.513533333298</v>
      </c>
      <c r="AH174" s="25">
        <v>19687.513533333298</v>
      </c>
      <c r="AI174" s="25">
        <v>19687.513533333298</v>
      </c>
      <c r="AJ174" s="25">
        <v>12796.883533333301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</row>
    <row r="175" spans="1:42" ht="16.5" hidden="1" customHeight="1" x14ac:dyDescent="0.15">
      <c r="A175" s="9">
        <v>173</v>
      </c>
      <c r="B175" s="9" t="s">
        <v>42</v>
      </c>
      <c r="C175" s="15" t="s">
        <v>417</v>
      </c>
      <c r="D175" s="15" t="s">
        <v>550</v>
      </c>
      <c r="E175" s="9" t="s">
        <v>551</v>
      </c>
      <c r="F175" s="9" t="s">
        <v>37</v>
      </c>
      <c r="G175" s="9" t="s">
        <v>87</v>
      </c>
      <c r="H175" s="9" t="s">
        <v>39</v>
      </c>
      <c r="I175" s="9" t="s">
        <v>40</v>
      </c>
      <c r="J175" s="9" t="s">
        <v>53</v>
      </c>
      <c r="K175" s="9">
        <v>86.69</v>
      </c>
      <c r="L175" s="20">
        <v>42637</v>
      </c>
      <c r="M175" s="20">
        <v>43639</v>
      </c>
      <c r="N175" s="20">
        <v>43639</v>
      </c>
      <c r="O175" s="21"/>
      <c r="P175" s="20">
        <v>43367</v>
      </c>
      <c r="Q175" s="20">
        <v>43639</v>
      </c>
      <c r="R175" s="24">
        <v>297.67</v>
      </c>
      <c r="S175" s="25">
        <v>25805.01</v>
      </c>
      <c r="T175" s="25">
        <v>25805.01</v>
      </c>
      <c r="U175" s="25">
        <v>25805.01</v>
      </c>
      <c r="V175" s="25">
        <v>25805.01</v>
      </c>
      <c r="W175" s="25">
        <v>25805.01</v>
      </c>
      <c r="X175" s="25">
        <v>19783.84</v>
      </c>
      <c r="Y175" s="25"/>
      <c r="Z175" s="25"/>
      <c r="AA175" s="25"/>
      <c r="AB175" s="25"/>
      <c r="AC175" s="25"/>
      <c r="AD175" s="25"/>
      <c r="AE175" s="25">
        <v>25805.01</v>
      </c>
      <c r="AF175" s="25">
        <v>25805.01</v>
      </c>
      <c r="AG175" s="25">
        <v>25805.01</v>
      </c>
      <c r="AH175" s="25">
        <v>25805.01</v>
      </c>
      <c r="AI175" s="25">
        <v>25805.01</v>
      </c>
      <c r="AJ175" s="25">
        <v>19783.84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</row>
    <row r="176" spans="1:42" ht="16.5" hidden="1" customHeight="1" x14ac:dyDescent="0.15">
      <c r="A176" s="9">
        <v>174</v>
      </c>
      <c r="B176" s="16" t="s">
        <v>42</v>
      </c>
      <c r="C176" s="15" t="s">
        <v>552</v>
      </c>
      <c r="D176" s="15" t="s">
        <v>553</v>
      </c>
      <c r="E176" s="9" t="s">
        <v>554</v>
      </c>
      <c r="F176" s="9" t="s">
        <v>37</v>
      </c>
      <c r="G176" s="9" t="s">
        <v>87</v>
      </c>
      <c r="H176" s="9" t="s">
        <v>46</v>
      </c>
      <c r="I176" s="9" t="s">
        <v>40</v>
      </c>
      <c r="J176" s="9" t="s">
        <v>47</v>
      </c>
      <c r="K176" s="9">
        <v>79.87</v>
      </c>
      <c r="L176" s="20">
        <v>42735</v>
      </c>
      <c r="M176" s="20">
        <v>43639</v>
      </c>
      <c r="N176" s="20">
        <v>43555</v>
      </c>
      <c r="O176" s="21"/>
      <c r="P176" s="20">
        <v>43367</v>
      </c>
      <c r="Q176" s="20">
        <v>43639</v>
      </c>
      <c r="R176" s="24">
        <v>231.53</v>
      </c>
      <c r="S176" s="25">
        <v>12328.2007333333</v>
      </c>
      <c r="T176" s="25">
        <v>12328.2007333333</v>
      </c>
      <c r="U176" s="25">
        <v>12328.2007333333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>
        <v>6164.1003666666702</v>
      </c>
      <c r="AF176" s="25">
        <v>6164.1003666666702</v>
      </c>
      <c r="AG176" s="25">
        <v>6164.1003666666702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</row>
    <row r="177" spans="1:42" ht="16.5" hidden="1" customHeight="1" x14ac:dyDescent="0.15">
      <c r="A177" s="9">
        <v>175</v>
      </c>
      <c r="B177" s="9" t="s">
        <v>34</v>
      </c>
      <c r="C177" s="15" t="s">
        <v>555</v>
      </c>
      <c r="D177" s="15" t="s">
        <v>556</v>
      </c>
      <c r="E177" s="9" t="s">
        <v>557</v>
      </c>
      <c r="F177" s="9" t="s">
        <v>37</v>
      </c>
      <c r="G177" s="9" t="s">
        <v>87</v>
      </c>
      <c r="H177" s="9" t="s">
        <v>46</v>
      </c>
      <c r="I177" s="22" t="s">
        <v>40</v>
      </c>
      <c r="J177" s="9" t="s">
        <v>47</v>
      </c>
      <c r="K177" s="9">
        <v>87.04</v>
      </c>
      <c r="L177" s="20">
        <v>43282</v>
      </c>
      <c r="M177" s="20">
        <v>44165</v>
      </c>
      <c r="N177" s="20">
        <v>44165</v>
      </c>
      <c r="O177" s="21">
        <f>R177*K177*6</f>
        <v>104186.88</v>
      </c>
      <c r="P177" s="20">
        <v>43466</v>
      </c>
      <c r="Q177" s="20">
        <v>43830</v>
      </c>
      <c r="R177" s="24">
        <v>199.5</v>
      </c>
      <c r="S177" s="25">
        <v>17364.48</v>
      </c>
      <c r="T177" s="25">
        <v>17364.48</v>
      </c>
      <c r="U177" s="25">
        <v>17364.48</v>
      </c>
      <c r="V177" s="25">
        <v>17364.48</v>
      </c>
      <c r="W177" s="25">
        <v>17364.48</v>
      </c>
      <c r="X177" s="25">
        <v>17364.48</v>
      </c>
      <c r="Y177" s="25">
        <v>17364.48</v>
      </c>
      <c r="Z177" s="25">
        <v>17364.48</v>
      </c>
      <c r="AA177" s="25">
        <v>17364.48</v>
      </c>
      <c r="AB177" s="25">
        <v>17364.48</v>
      </c>
      <c r="AC177" s="25">
        <v>17364.48</v>
      </c>
      <c r="AD177" s="25">
        <v>17364.48</v>
      </c>
      <c r="AE177" s="25">
        <v>17364.48</v>
      </c>
      <c r="AF177" s="25">
        <v>17364.48</v>
      </c>
      <c r="AG177" s="25">
        <v>17364.48</v>
      </c>
      <c r="AH177" s="25">
        <v>17364.48</v>
      </c>
      <c r="AI177" s="25">
        <v>17364.48</v>
      </c>
      <c r="AJ177" s="25">
        <v>17364.48</v>
      </c>
      <c r="AK177" s="25">
        <v>11576.32</v>
      </c>
      <c r="AL177" s="25">
        <v>11576.32</v>
      </c>
      <c r="AM177" s="25">
        <v>11576.32</v>
      </c>
      <c r="AN177" s="25">
        <v>17364.48</v>
      </c>
      <c r="AO177" s="25">
        <v>17364.48</v>
      </c>
      <c r="AP177" s="25">
        <v>17364.48</v>
      </c>
    </row>
    <row r="178" spans="1:42" ht="16.5" hidden="1" customHeight="1" x14ac:dyDescent="0.15">
      <c r="A178" s="9">
        <v>176</v>
      </c>
      <c r="B178" s="9" t="s">
        <v>42</v>
      </c>
      <c r="C178" s="15" t="s">
        <v>558</v>
      </c>
      <c r="D178" s="15" t="s">
        <v>559</v>
      </c>
      <c r="E178" s="9" t="s">
        <v>560</v>
      </c>
      <c r="F178" s="9" t="s">
        <v>37</v>
      </c>
      <c r="G178" s="9" t="s">
        <v>87</v>
      </c>
      <c r="H178" s="9" t="s">
        <v>179</v>
      </c>
      <c r="I178" s="9" t="s">
        <v>40</v>
      </c>
      <c r="J178" s="9" t="s">
        <v>41</v>
      </c>
      <c r="K178" s="9">
        <v>108.13</v>
      </c>
      <c r="L178" s="20">
        <v>43374</v>
      </c>
      <c r="M178" s="20">
        <v>43639</v>
      </c>
      <c r="N178" s="20">
        <v>43639</v>
      </c>
      <c r="O178" s="21">
        <f>R178*K178*3</f>
        <v>83562.864000000001</v>
      </c>
      <c r="P178" s="20">
        <v>43367</v>
      </c>
      <c r="Q178" s="20">
        <v>43639</v>
      </c>
      <c r="R178" s="24">
        <v>257.60000000000002</v>
      </c>
      <c r="S178" s="25">
        <v>27854.29</v>
      </c>
      <c r="T178" s="25">
        <v>27854.29</v>
      </c>
      <c r="U178" s="25">
        <v>27854.29</v>
      </c>
      <c r="V178" s="25">
        <v>27854.29</v>
      </c>
      <c r="W178" s="25">
        <v>27854.29</v>
      </c>
      <c r="X178" s="25">
        <v>21354.95</v>
      </c>
      <c r="Y178" s="25"/>
      <c r="Z178" s="25"/>
      <c r="AA178" s="25"/>
      <c r="AB178" s="25"/>
      <c r="AC178" s="25"/>
      <c r="AD178" s="25"/>
      <c r="AE178" s="25">
        <v>27854.29</v>
      </c>
      <c r="AF178" s="25">
        <v>27854.29</v>
      </c>
      <c r="AG178" s="25">
        <v>27854.29</v>
      </c>
      <c r="AH178" s="25">
        <v>27854.29</v>
      </c>
      <c r="AI178" s="25">
        <v>27854.29</v>
      </c>
      <c r="AJ178" s="25">
        <v>21354.95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</row>
    <row r="179" spans="1:42" ht="16.5" hidden="1" customHeight="1" x14ac:dyDescent="0.15">
      <c r="A179" s="9">
        <v>177</v>
      </c>
      <c r="B179" s="16" t="s">
        <v>42</v>
      </c>
      <c r="C179" s="15" t="s">
        <v>561</v>
      </c>
      <c r="D179" s="15" t="s">
        <v>562</v>
      </c>
      <c r="E179" s="9" t="s">
        <v>563</v>
      </c>
      <c r="F179" s="9" t="s">
        <v>37</v>
      </c>
      <c r="G179" s="9" t="s">
        <v>87</v>
      </c>
      <c r="H179" s="9" t="s">
        <v>58</v>
      </c>
      <c r="I179" s="9" t="s">
        <v>40</v>
      </c>
      <c r="J179" s="9" t="s">
        <v>53</v>
      </c>
      <c r="K179" s="9">
        <v>179.47</v>
      </c>
      <c r="L179" s="20">
        <v>42917</v>
      </c>
      <c r="M179" s="20">
        <v>43639</v>
      </c>
      <c r="N179" s="20">
        <v>43585</v>
      </c>
      <c r="O179" s="21"/>
      <c r="P179" s="20">
        <v>43282</v>
      </c>
      <c r="Q179" s="20">
        <v>43639</v>
      </c>
      <c r="R179" s="24">
        <v>256.8</v>
      </c>
      <c r="S179" s="25">
        <v>46087.9</v>
      </c>
      <c r="T179" s="25">
        <v>46087.9</v>
      </c>
      <c r="U179" s="25">
        <v>46087.9</v>
      </c>
      <c r="V179" s="25">
        <v>46087.9</v>
      </c>
      <c r="W179" s="25"/>
      <c r="X179" s="25"/>
      <c r="Y179" s="25"/>
      <c r="Z179" s="25"/>
      <c r="AA179" s="25"/>
      <c r="AB179" s="25"/>
      <c r="AC179" s="25"/>
      <c r="AD179" s="25"/>
      <c r="AE179" s="25">
        <v>46087.9</v>
      </c>
      <c r="AF179" s="25">
        <v>46087.9</v>
      </c>
      <c r="AG179" s="25">
        <v>46087.9</v>
      </c>
      <c r="AH179" s="25">
        <v>46087.9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</row>
    <row r="180" spans="1:42" ht="16.5" hidden="1" customHeight="1" x14ac:dyDescent="0.15">
      <c r="A180" s="9">
        <v>178</v>
      </c>
      <c r="B180" s="9" t="s">
        <v>34</v>
      </c>
      <c r="C180" s="15" t="s">
        <v>564</v>
      </c>
      <c r="D180" s="15" t="s">
        <v>565</v>
      </c>
      <c r="E180" s="9" t="s">
        <v>566</v>
      </c>
      <c r="F180" s="9" t="s">
        <v>37</v>
      </c>
      <c r="G180" s="9" t="s">
        <v>87</v>
      </c>
      <c r="H180" s="9" t="s">
        <v>58</v>
      </c>
      <c r="I180" s="9" t="s">
        <v>40</v>
      </c>
      <c r="J180" s="9" t="s">
        <v>53</v>
      </c>
      <c r="K180" s="9">
        <v>199.71</v>
      </c>
      <c r="L180" s="20">
        <v>43191</v>
      </c>
      <c r="M180" s="20">
        <v>44255</v>
      </c>
      <c r="N180" s="20">
        <v>44255</v>
      </c>
      <c r="O180" s="21">
        <f>R180*K180*9</f>
        <v>461569.75200000004</v>
      </c>
      <c r="P180" s="20">
        <v>43556</v>
      </c>
      <c r="Q180" s="20">
        <v>43889</v>
      </c>
      <c r="R180" s="24">
        <v>256.8</v>
      </c>
      <c r="S180" s="25">
        <v>47930.400000000001</v>
      </c>
      <c r="T180" s="25">
        <v>47930.400000000001</v>
      </c>
      <c r="U180" s="25">
        <v>47930.400000000001</v>
      </c>
      <c r="V180" s="25">
        <v>51285.527999999998</v>
      </c>
      <c r="W180" s="25">
        <v>51285.527999999998</v>
      </c>
      <c r="X180" s="25">
        <v>51285.527999999998</v>
      </c>
      <c r="Y180" s="25">
        <v>51285.527999999998</v>
      </c>
      <c r="Z180" s="25">
        <v>51285.527999999998</v>
      </c>
      <c r="AA180" s="25">
        <v>51285.527999999998</v>
      </c>
      <c r="AB180" s="25">
        <v>51285.527999999998</v>
      </c>
      <c r="AC180" s="25">
        <v>51285.527999999998</v>
      </c>
      <c r="AD180" s="25">
        <v>51285.527999999998</v>
      </c>
      <c r="AE180" s="25">
        <v>47930.400000000001</v>
      </c>
      <c r="AF180" s="25">
        <v>47930.400000000001</v>
      </c>
      <c r="AG180" s="25">
        <v>47930.400000000001</v>
      </c>
      <c r="AH180" s="25">
        <v>51285.527999999998</v>
      </c>
      <c r="AI180" s="25">
        <v>51285.527999999998</v>
      </c>
      <c r="AJ180" s="25">
        <v>51285.527999999998</v>
      </c>
      <c r="AK180" s="25">
        <v>51285.527999999998</v>
      </c>
      <c r="AL180" s="25">
        <v>51285.527999999998</v>
      </c>
      <c r="AM180" s="25">
        <v>51285.527999999998</v>
      </c>
      <c r="AN180" s="25">
        <v>51285.527999999998</v>
      </c>
      <c r="AO180" s="25">
        <v>51285.527999999998</v>
      </c>
      <c r="AP180" s="25">
        <v>51285.527999999998</v>
      </c>
    </row>
    <row r="181" spans="1:42" ht="16.5" hidden="1" customHeight="1" x14ac:dyDescent="0.15">
      <c r="A181" s="9">
        <v>179</v>
      </c>
      <c r="B181" s="9" t="s">
        <v>42</v>
      </c>
      <c r="C181" s="15" t="s">
        <v>567</v>
      </c>
      <c r="D181" s="15" t="s">
        <v>568</v>
      </c>
      <c r="E181" s="9" t="s">
        <v>569</v>
      </c>
      <c r="F181" s="9" t="s">
        <v>37</v>
      </c>
      <c r="G181" s="9" t="s">
        <v>87</v>
      </c>
      <c r="H181" s="9" t="s">
        <v>39</v>
      </c>
      <c r="I181" s="9" t="s">
        <v>40</v>
      </c>
      <c r="J181" s="9" t="s">
        <v>47</v>
      </c>
      <c r="K181" s="9">
        <v>107.77</v>
      </c>
      <c r="L181" s="20">
        <v>42735</v>
      </c>
      <c r="M181" s="20">
        <v>43639</v>
      </c>
      <c r="N181" s="20">
        <v>43639</v>
      </c>
      <c r="O181" s="21"/>
      <c r="P181" s="20">
        <v>43367</v>
      </c>
      <c r="Q181" s="20">
        <v>43639</v>
      </c>
      <c r="R181" s="24">
        <v>246.15</v>
      </c>
      <c r="S181" s="25">
        <v>26527.59</v>
      </c>
      <c r="T181" s="25">
        <v>26527.59</v>
      </c>
      <c r="U181" s="25">
        <v>26527.59</v>
      </c>
      <c r="V181" s="25">
        <v>26527.59</v>
      </c>
      <c r="W181" s="25">
        <v>26527.59</v>
      </c>
      <c r="X181" s="25">
        <v>20337.82</v>
      </c>
      <c r="Y181" s="25"/>
      <c r="Z181" s="25"/>
      <c r="AA181" s="25"/>
      <c r="AB181" s="25"/>
      <c r="AC181" s="25"/>
      <c r="AD181" s="25"/>
      <c r="AE181" s="25">
        <v>17685.0615</v>
      </c>
      <c r="AF181" s="25">
        <v>17685.0615</v>
      </c>
      <c r="AG181" s="25">
        <v>17685.0615</v>
      </c>
      <c r="AH181" s="25">
        <v>17685.0615</v>
      </c>
      <c r="AI181" s="25">
        <v>17685.0615</v>
      </c>
      <c r="AJ181" s="25">
        <v>11495.291499999999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</row>
    <row r="182" spans="1:42" ht="16.5" hidden="1" customHeight="1" x14ac:dyDescent="0.15">
      <c r="A182" s="9">
        <v>180</v>
      </c>
      <c r="B182" s="16" t="s">
        <v>42</v>
      </c>
      <c r="C182" s="15" t="s">
        <v>570</v>
      </c>
      <c r="D182" s="15" t="s">
        <v>571</v>
      </c>
      <c r="E182" s="9" t="s">
        <v>572</v>
      </c>
      <c r="F182" s="9" t="s">
        <v>37</v>
      </c>
      <c r="G182" s="9" t="s">
        <v>87</v>
      </c>
      <c r="H182" s="9" t="s">
        <v>58</v>
      </c>
      <c r="I182" s="9" t="s">
        <v>40</v>
      </c>
      <c r="J182" s="9" t="s">
        <v>47</v>
      </c>
      <c r="K182" s="9">
        <v>192.15</v>
      </c>
      <c r="L182" s="20">
        <v>42637</v>
      </c>
      <c r="M182" s="20">
        <v>43639</v>
      </c>
      <c r="N182" s="20">
        <v>43555</v>
      </c>
      <c r="O182" s="21"/>
      <c r="P182" s="20">
        <v>43367</v>
      </c>
      <c r="Q182" s="20">
        <v>43639</v>
      </c>
      <c r="R182" s="24">
        <v>206.08</v>
      </c>
      <c r="S182" s="25">
        <v>26398.848000000002</v>
      </c>
      <c r="T182" s="25">
        <v>26398.848000000002</v>
      </c>
      <c r="U182" s="25">
        <v>26398.848000000002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>
        <v>13199.424000000001</v>
      </c>
      <c r="AF182" s="25">
        <v>13199.424000000001</v>
      </c>
      <c r="AG182" s="25">
        <v>13199.424000000001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</row>
    <row r="183" spans="1:42" ht="16.5" hidden="1" customHeight="1" x14ac:dyDescent="0.15">
      <c r="A183" s="9">
        <v>181</v>
      </c>
      <c r="B183" s="16" t="s">
        <v>42</v>
      </c>
      <c r="C183" s="15" t="s">
        <v>573</v>
      </c>
      <c r="D183" s="17" t="s">
        <v>574</v>
      </c>
      <c r="E183" s="9" t="s">
        <v>575</v>
      </c>
      <c r="F183" s="9" t="s">
        <v>37</v>
      </c>
      <c r="G183" s="9" t="s">
        <v>87</v>
      </c>
      <c r="H183" s="9" t="s">
        <v>39</v>
      </c>
      <c r="I183" s="9" t="s">
        <v>40</v>
      </c>
      <c r="J183" s="9" t="s">
        <v>47</v>
      </c>
      <c r="K183" s="9">
        <v>104.78</v>
      </c>
      <c r="L183" s="20">
        <v>42917</v>
      </c>
      <c r="M183" s="20">
        <v>43639</v>
      </c>
      <c r="N183" s="20">
        <v>43555</v>
      </c>
      <c r="O183" s="21"/>
      <c r="P183" s="20">
        <v>43367</v>
      </c>
      <c r="Q183" s="20">
        <v>43639</v>
      </c>
      <c r="R183" s="24">
        <v>274.77999999999997</v>
      </c>
      <c r="S183" s="25">
        <v>14395.724200000001</v>
      </c>
      <c r="T183" s="25">
        <v>14395.724200000001</v>
      </c>
      <c r="U183" s="25">
        <v>14395.724200000001</v>
      </c>
      <c r="V183" s="25"/>
      <c r="W183" s="25"/>
      <c r="X183" s="25"/>
      <c r="Y183" s="25"/>
      <c r="Z183" s="25"/>
      <c r="AA183" s="25"/>
      <c r="AB183" s="25"/>
      <c r="AC183" s="25"/>
      <c r="AD183" s="25"/>
      <c r="AE183" s="25">
        <v>0.20919999999750899</v>
      </c>
      <c r="AF183" s="25">
        <v>0.20919999999750899</v>
      </c>
      <c r="AG183" s="25">
        <v>0.20919999999750899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</row>
    <row r="184" spans="1:42" ht="16.5" hidden="1" customHeight="1" x14ac:dyDescent="0.15">
      <c r="A184" s="9">
        <v>182</v>
      </c>
      <c r="B184" s="16" t="s">
        <v>42</v>
      </c>
      <c r="C184" s="15" t="s">
        <v>576</v>
      </c>
      <c r="D184" s="15" t="s">
        <v>577</v>
      </c>
      <c r="E184" s="9" t="s">
        <v>578</v>
      </c>
      <c r="F184" s="9" t="s">
        <v>37</v>
      </c>
      <c r="G184" s="9" t="s">
        <v>87</v>
      </c>
      <c r="H184" s="9" t="s">
        <v>58</v>
      </c>
      <c r="I184" s="9" t="s">
        <v>102</v>
      </c>
      <c r="J184" s="9" t="s">
        <v>47</v>
      </c>
      <c r="K184" s="9">
        <v>175.42</v>
      </c>
      <c r="L184" s="20">
        <v>43191</v>
      </c>
      <c r="M184" s="20">
        <v>44165</v>
      </c>
      <c r="N184" s="20">
        <v>43555</v>
      </c>
      <c r="O184" s="21">
        <f>R184*K184*9</f>
        <v>253062.64619999999</v>
      </c>
      <c r="P184" s="20">
        <v>43556</v>
      </c>
      <c r="Q184" s="20">
        <v>43921</v>
      </c>
      <c r="R184" s="24">
        <v>160.29</v>
      </c>
      <c r="S184" s="25">
        <v>17518.6106666667</v>
      </c>
      <c r="T184" s="25">
        <v>17518.6106666667</v>
      </c>
      <c r="U184" s="25">
        <v>17518.6106666667</v>
      </c>
      <c r="V184" s="25"/>
      <c r="W184" s="25"/>
      <c r="X184" s="25"/>
      <c r="Y184" s="25"/>
      <c r="Z184" s="25"/>
      <c r="AA184" s="25"/>
      <c r="AB184" s="25"/>
      <c r="AC184" s="25"/>
      <c r="AD184" s="25"/>
      <c r="AE184" s="25">
        <v>8759.3053333333301</v>
      </c>
      <c r="AF184" s="25">
        <v>8759.3053333333301</v>
      </c>
      <c r="AG184" s="25">
        <v>8759.3053333333301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</row>
    <row r="185" spans="1:42" ht="16.5" hidden="1" customHeight="1" x14ac:dyDescent="0.15">
      <c r="A185" s="9">
        <v>183</v>
      </c>
      <c r="B185" s="9" t="s">
        <v>42</v>
      </c>
      <c r="C185" s="15" t="s">
        <v>579</v>
      </c>
      <c r="D185" s="15" t="s">
        <v>580</v>
      </c>
      <c r="E185" s="9" t="s">
        <v>581</v>
      </c>
      <c r="F185" s="9" t="s">
        <v>37</v>
      </c>
      <c r="G185" s="9" t="s">
        <v>87</v>
      </c>
      <c r="H185" s="9" t="s">
        <v>179</v>
      </c>
      <c r="I185" s="9" t="s">
        <v>40</v>
      </c>
      <c r="J185" s="9" t="s">
        <v>41</v>
      </c>
      <c r="K185" s="9">
        <v>215.7</v>
      </c>
      <c r="L185" s="20">
        <v>43282</v>
      </c>
      <c r="M185" s="20">
        <v>43639</v>
      </c>
      <c r="N185" s="20">
        <v>43639</v>
      </c>
      <c r="O185" s="21">
        <f>R185*K185*6</f>
        <v>142685.54999999999</v>
      </c>
      <c r="P185" s="20">
        <v>43367</v>
      </c>
      <c r="Q185" s="20">
        <v>43639</v>
      </c>
      <c r="R185" s="24">
        <v>110.25</v>
      </c>
      <c r="S185" s="25">
        <v>23780.93</v>
      </c>
      <c r="T185" s="25">
        <v>23780.93</v>
      </c>
      <c r="U185" s="25">
        <v>23780.93</v>
      </c>
      <c r="V185" s="25">
        <v>23780.93</v>
      </c>
      <c r="W185" s="25">
        <v>23780.93</v>
      </c>
      <c r="X185" s="25">
        <v>18232.04</v>
      </c>
      <c r="Y185" s="25"/>
      <c r="Z185" s="25"/>
      <c r="AA185" s="25"/>
      <c r="AB185" s="25"/>
      <c r="AC185" s="25"/>
      <c r="AD185" s="25"/>
      <c r="AE185" s="25">
        <v>23780.93</v>
      </c>
      <c r="AF185" s="25">
        <v>23780.93</v>
      </c>
      <c r="AG185" s="25">
        <v>23780.93</v>
      </c>
      <c r="AH185" s="25">
        <v>23780.93</v>
      </c>
      <c r="AI185" s="25">
        <v>23780.93</v>
      </c>
      <c r="AJ185" s="25">
        <v>18232.04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</row>
    <row r="186" spans="1:42" ht="16.5" hidden="1" customHeight="1" x14ac:dyDescent="0.15">
      <c r="A186" s="9">
        <v>184</v>
      </c>
      <c r="B186" s="9" t="s">
        <v>34</v>
      </c>
      <c r="C186" s="15" t="s">
        <v>558</v>
      </c>
      <c r="D186" s="15" t="s">
        <v>582</v>
      </c>
      <c r="E186" s="9" t="s">
        <v>583</v>
      </c>
      <c r="F186" s="9" t="s">
        <v>37</v>
      </c>
      <c r="G186" s="9" t="s">
        <v>87</v>
      </c>
      <c r="H186" s="9" t="s">
        <v>58</v>
      </c>
      <c r="I186" s="9" t="s">
        <v>40</v>
      </c>
      <c r="J186" s="9" t="s">
        <v>41</v>
      </c>
      <c r="K186" s="9">
        <v>107.45</v>
      </c>
      <c r="L186" s="20">
        <v>43175</v>
      </c>
      <c r="M186" s="20">
        <v>44165</v>
      </c>
      <c r="N186" s="20">
        <v>44165</v>
      </c>
      <c r="O186" s="21">
        <f>R186*K186*10</f>
        <v>333417.34999999998</v>
      </c>
      <c r="P186" s="20">
        <v>43540</v>
      </c>
      <c r="Q186" s="20">
        <v>43905</v>
      </c>
      <c r="R186" s="24">
        <v>310.3</v>
      </c>
      <c r="S186" s="25">
        <v>31160.5</v>
      </c>
      <c r="T186" s="25">
        <v>31160.5</v>
      </c>
      <c r="U186" s="25">
        <v>32323.825333333301</v>
      </c>
      <c r="V186" s="25">
        <v>33341.735000000001</v>
      </c>
      <c r="W186" s="25">
        <v>33341.735000000001</v>
      </c>
      <c r="X186" s="25">
        <v>33341.735000000001</v>
      </c>
      <c r="Y186" s="25">
        <v>33341.735000000001</v>
      </c>
      <c r="Z186" s="25">
        <v>33341.735000000001</v>
      </c>
      <c r="AA186" s="25">
        <v>33341.735000000001</v>
      </c>
      <c r="AB186" s="25">
        <v>33341.735000000001</v>
      </c>
      <c r="AC186" s="25">
        <v>33341.735000000001</v>
      </c>
      <c r="AD186" s="25">
        <v>33341.735000000001</v>
      </c>
      <c r="AE186" s="25">
        <v>31160.5</v>
      </c>
      <c r="AF186" s="25">
        <v>31160.5</v>
      </c>
      <c r="AG186" s="25">
        <v>32323.825333333301</v>
      </c>
      <c r="AH186" s="25">
        <v>33341.735000000001</v>
      </c>
      <c r="AI186" s="25">
        <v>33341.735000000001</v>
      </c>
      <c r="AJ186" s="25">
        <v>33341.735000000001</v>
      </c>
      <c r="AK186" s="25">
        <v>33341.735000000001</v>
      </c>
      <c r="AL186" s="25">
        <v>33341.735000000001</v>
      </c>
      <c r="AM186" s="25">
        <v>33341.735000000001</v>
      </c>
      <c r="AN186" s="25">
        <v>33341.735000000001</v>
      </c>
      <c r="AO186" s="25">
        <v>33341.735000000001</v>
      </c>
      <c r="AP186" s="25">
        <v>33341.735000000001</v>
      </c>
    </row>
    <row r="187" spans="1:42" ht="16.5" hidden="1" customHeight="1" x14ac:dyDescent="0.15">
      <c r="A187" s="9">
        <v>185</v>
      </c>
      <c r="B187" s="9" t="s">
        <v>34</v>
      </c>
      <c r="C187" s="15" t="s">
        <v>584</v>
      </c>
      <c r="D187" s="15" t="s">
        <v>585</v>
      </c>
      <c r="E187" s="9" t="s">
        <v>586</v>
      </c>
      <c r="F187" s="9" t="s">
        <v>37</v>
      </c>
      <c r="G187" s="9" t="s">
        <v>87</v>
      </c>
      <c r="H187" s="9" t="s">
        <v>39</v>
      </c>
      <c r="I187" s="9" t="s">
        <v>40</v>
      </c>
      <c r="J187" s="9" t="s">
        <v>41</v>
      </c>
      <c r="K187" s="9">
        <v>1004.77</v>
      </c>
      <c r="L187" s="20">
        <v>43070</v>
      </c>
      <c r="M187" s="20">
        <v>44895</v>
      </c>
      <c r="N187" s="20">
        <v>44895</v>
      </c>
      <c r="O187" s="21"/>
      <c r="P187" s="20">
        <v>43435</v>
      </c>
      <c r="Q187" s="20">
        <v>43799</v>
      </c>
      <c r="R187" s="24">
        <v>73.5</v>
      </c>
      <c r="S187" s="25">
        <v>73850.600000000006</v>
      </c>
      <c r="T187" s="25">
        <v>73850.600000000006</v>
      </c>
      <c r="U187" s="25">
        <v>73850.600000000006</v>
      </c>
      <c r="V187" s="25">
        <v>73850.600000000006</v>
      </c>
      <c r="W187" s="25">
        <v>73850.600000000006</v>
      </c>
      <c r="X187" s="25">
        <v>73850.600000000006</v>
      </c>
      <c r="Y187" s="25">
        <v>73850.600000000006</v>
      </c>
      <c r="Z187" s="25">
        <v>73850.600000000006</v>
      </c>
      <c r="AA187" s="25">
        <v>73850.600000000006</v>
      </c>
      <c r="AB187" s="25">
        <v>73850.600000000006</v>
      </c>
      <c r="AC187" s="25">
        <v>73850.600000000006</v>
      </c>
      <c r="AD187" s="25">
        <v>77548.1486</v>
      </c>
      <c r="AE187" s="25">
        <v>73850.600000000006</v>
      </c>
      <c r="AF187" s="25">
        <v>73850.600000000006</v>
      </c>
      <c r="AG187" s="25">
        <v>73850.600000000006</v>
      </c>
      <c r="AH187" s="25">
        <v>73850.600000000006</v>
      </c>
      <c r="AI187" s="25">
        <v>73850.600000000006</v>
      </c>
      <c r="AJ187" s="25">
        <v>73850.600000000006</v>
      </c>
      <c r="AK187" s="25">
        <v>73850.600000000006</v>
      </c>
      <c r="AL187" s="25">
        <v>73850.600000000006</v>
      </c>
      <c r="AM187" s="25">
        <v>73850.600000000006</v>
      </c>
      <c r="AN187" s="25">
        <v>73850.600000000006</v>
      </c>
      <c r="AO187" s="25">
        <v>73850.600000000006</v>
      </c>
      <c r="AP187" s="25">
        <v>77548.1486</v>
      </c>
    </row>
    <row r="188" spans="1:42" ht="16.5" hidden="1" customHeight="1" x14ac:dyDescent="0.15">
      <c r="A188" s="9">
        <v>186</v>
      </c>
      <c r="B188" s="16" t="s">
        <v>42</v>
      </c>
      <c r="C188" s="15" t="s">
        <v>587</v>
      </c>
      <c r="D188" s="15" t="s">
        <v>588</v>
      </c>
      <c r="E188" s="9" t="s">
        <v>589</v>
      </c>
      <c r="F188" s="9" t="s">
        <v>37</v>
      </c>
      <c r="G188" s="9" t="s">
        <v>87</v>
      </c>
      <c r="H188" s="9" t="s">
        <v>58</v>
      </c>
      <c r="I188" s="9" t="s">
        <v>102</v>
      </c>
      <c r="J188" s="9" t="s">
        <v>41</v>
      </c>
      <c r="K188" s="9">
        <v>164.25</v>
      </c>
      <c r="L188" s="20">
        <v>42637</v>
      </c>
      <c r="M188" s="20">
        <v>43639</v>
      </c>
      <c r="N188" s="20">
        <v>43555</v>
      </c>
      <c r="O188" s="21"/>
      <c r="P188" s="20">
        <v>43367</v>
      </c>
      <c r="Q188" s="20">
        <v>43639</v>
      </c>
      <c r="R188" s="24">
        <v>257.60000000000002</v>
      </c>
      <c r="S188" s="25">
        <v>42310.8</v>
      </c>
      <c r="T188" s="25">
        <v>42310.8</v>
      </c>
      <c r="U188" s="25">
        <v>42310.8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>
        <v>42310.8</v>
      </c>
      <c r="AF188" s="25">
        <v>42310.8</v>
      </c>
      <c r="AG188" s="25">
        <v>42310.8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0</v>
      </c>
    </row>
    <row r="189" spans="1:42" ht="16.5" hidden="1" customHeight="1" x14ac:dyDescent="0.15">
      <c r="A189" s="9">
        <v>187</v>
      </c>
      <c r="B189" s="9" t="s">
        <v>42</v>
      </c>
      <c r="C189" s="15" t="s">
        <v>417</v>
      </c>
      <c r="D189" s="15" t="s">
        <v>590</v>
      </c>
      <c r="E189" s="9" t="s">
        <v>591</v>
      </c>
      <c r="F189" s="9" t="s">
        <v>37</v>
      </c>
      <c r="G189" s="9" t="s">
        <v>87</v>
      </c>
      <c r="H189" s="9" t="s">
        <v>39</v>
      </c>
      <c r="I189" s="9" t="s">
        <v>40</v>
      </c>
      <c r="J189" s="9" t="s">
        <v>53</v>
      </c>
      <c r="K189" s="9">
        <v>103.82</v>
      </c>
      <c r="L189" s="20">
        <v>42637</v>
      </c>
      <c r="M189" s="20">
        <v>43639</v>
      </c>
      <c r="N189" s="20">
        <v>43639</v>
      </c>
      <c r="O189" s="21"/>
      <c r="P189" s="20">
        <v>43367</v>
      </c>
      <c r="Q189" s="20">
        <v>43639</v>
      </c>
      <c r="R189" s="24">
        <v>303.39999999999998</v>
      </c>
      <c r="S189" s="25">
        <v>31498.99</v>
      </c>
      <c r="T189" s="25">
        <v>31498.99</v>
      </c>
      <c r="U189" s="25">
        <v>31498.99</v>
      </c>
      <c r="V189" s="25">
        <v>31498.99</v>
      </c>
      <c r="W189" s="25">
        <v>31498.99</v>
      </c>
      <c r="X189" s="25">
        <v>24149.22</v>
      </c>
      <c r="Y189" s="25"/>
      <c r="Z189" s="25"/>
      <c r="AA189" s="25"/>
      <c r="AB189" s="25"/>
      <c r="AC189" s="25"/>
      <c r="AD189" s="25"/>
      <c r="AE189" s="25">
        <v>31498.99</v>
      </c>
      <c r="AF189" s="25">
        <v>31498.99</v>
      </c>
      <c r="AG189" s="25">
        <v>31498.99</v>
      </c>
      <c r="AH189" s="25">
        <v>31498.99</v>
      </c>
      <c r="AI189" s="25">
        <v>31498.99</v>
      </c>
      <c r="AJ189" s="25">
        <v>24149.22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0</v>
      </c>
    </row>
    <row r="190" spans="1:42" ht="16.5" hidden="1" customHeight="1" x14ac:dyDescent="0.15">
      <c r="A190" s="9">
        <v>188</v>
      </c>
      <c r="B190" s="9" t="s">
        <v>42</v>
      </c>
      <c r="C190" s="15" t="s">
        <v>592</v>
      </c>
      <c r="D190" s="15" t="s">
        <v>593</v>
      </c>
      <c r="E190" s="9" t="s">
        <v>594</v>
      </c>
      <c r="F190" s="9" t="s">
        <v>37</v>
      </c>
      <c r="G190" s="9" t="s">
        <v>87</v>
      </c>
      <c r="H190" s="9" t="s">
        <v>46</v>
      </c>
      <c r="I190" s="9" t="s">
        <v>102</v>
      </c>
      <c r="J190" s="9" t="s">
        <v>64</v>
      </c>
      <c r="K190" s="9">
        <v>194.02</v>
      </c>
      <c r="L190" s="20">
        <v>42637</v>
      </c>
      <c r="M190" s="20">
        <v>43639</v>
      </c>
      <c r="N190" s="20">
        <v>43639</v>
      </c>
      <c r="O190" s="21"/>
      <c r="P190" s="20">
        <v>43367</v>
      </c>
      <c r="Q190" s="20">
        <v>43639</v>
      </c>
      <c r="R190" s="24">
        <v>165.38</v>
      </c>
      <c r="S190" s="25">
        <v>32087.027600000001</v>
      </c>
      <c r="T190" s="25">
        <v>32087.027600000001</v>
      </c>
      <c r="U190" s="25">
        <v>32087.027600000001</v>
      </c>
      <c r="V190" s="25">
        <v>32087.027600000001</v>
      </c>
      <c r="W190" s="25">
        <v>32087.027600000001</v>
      </c>
      <c r="X190" s="25">
        <v>24600.0544933333</v>
      </c>
      <c r="Y190" s="25"/>
      <c r="Z190" s="25"/>
      <c r="AA190" s="25"/>
      <c r="AB190" s="25"/>
      <c r="AC190" s="25"/>
      <c r="AD190" s="25"/>
      <c r="AE190" s="25">
        <v>26739.189666666702</v>
      </c>
      <c r="AF190" s="25">
        <v>26739.189666666702</v>
      </c>
      <c r="AG190" s="25">
        <v>26739.189666666702</v>
      </c>
      <c r="AH190" s="25">
        <v>32087.027600000001</v>
      </c>
      <c r="AI190" s="25">
        <v>32087.027600000001</v>
      </c>
      <c r="AJ190" s="25">
        <v>24600.0544933333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</row>
    <row r="191" spans="1:42" ht="16.5" hidden="1" customHeight="1" x14ac:dyDescent="0.15">
      <c r="A191" s="9">
        <v>189</v>
      </c>
      <c r="B191" s="9" t="s">
        <v>42</v>
      </c>
      <c r="C191" s="15" t="s">
        <v>595</v>
      </c>
      <c r="D191" s="15" t="s">
        <v>596</v>
      </c>
      <c r="E191" s="9" t="s">
        <v>597</v>
      </c>
      <c r="F191" s="9" t="s">
        <v>37</v>
      </c>
      <c r="G191" s="9" t="s">
        <v>87</v>
      </c>
      <c r="H191" s="9" t="s">
        <v>39</v>
      </c>
      <c r="I191" s="9" t="s">
        <v>40</v>
      </c>
      <c r="J191" s="9" t="s">
        <v>47</v>
      </c>
      <c r="K191" s="9">
        <v>104.78</v>
      </c>
      <c r="L191" s="20">
        <v>42735</v>
      </c>
      <c r="M191" s="20">
        <v>43639</v>
      </c>
      <c r="N191" s="20">
        <v>43639</v>
      </c>
      <c r="O191" s="21"/>
      <c r="P191" s="20">
        <v>43367</v>
      </c>
      <c r="Q191" s="20">
        <v>43639</v>
      </c>
      <c r="R191" s="24">
        <v>246.15</v>
      </c>
      <c r="S191" s="25">
        <v>25791.599999999999</v>
      </c>
      <c r="T191" s="25">
        <v>25791.599999999999</v>
      </c>
      <c r="U191" s="25">
        <v>25791.599999999999</v>
      </c>
      <c r="V191" s="25">
        <v>25791.599999999999</v>
      </c>
      <c r="W191" s="25">
        <v>25791.599999999999</v>
      </c>
      <c r="X191" s="25">
        <v>19773.560000000001</v>
      </c>
      <c r="Y191" s="25"/>
      <c r="Z191" s="25"/>
      <c r="AA191" s="25"/>
      <c r="AB191" s="25"/>
      <c r="AC191" s="25"/>
      <c r="AD191" s="25"/>
      <c r="AE191" s="25">
        <v>17194.401000000002</v>
      </c>
      <c r="AF191" s="25">
        <v>17194.401000000002</v>
      </c>
      <c r="AG191" s="25">
        <v>17194.401000000002</v>
      </c>
      <c r="AH191" s="25">
        <v>17194.401000000002</v>
      </c>
      <c r="AI191" s="25">
        <v>17194.401000000002</v>
      </c>
      <c r="AJ191" s="25">
        <v>11176.361000000001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</row>
    <row r="192" spans="1:42" ht="16.5" hidden="1" customHeight="1" x14ac:dyDescent="0.15">
      <c r="A192" s="9">
        <v>190</v>
      </c>
      <c r="B192" s="16" t="s">
        <v>42</v>
      </c>
      <c r="C192" s="15" t="s">
        <v>598</v>
      </c>
      <c r="D192" s="15" t="s">
        <v>599</v>
      </c>
      <c r="E192" s="9" t="s">
        <v>600</v>
      </c>
      <c r="F192" s="9" t="s">
        <v>37</v>
      </c>
      <c r="G192" s="9" t="s">
        <v>87</v>
      </c>
      <c r="H192" s="9" t="s">
        <v>46</v>
      </c>
      <c r="I192" s="9" t="s">
        <v>40</v>
      </c>
      <c r="J192" s="9" t="s">
        <v>47</v>
      </c>
      <c r="K192" s="9">
        <v>110.79</v>
      </c>
      <c r="L192" s="20">
        <v>42917</v>
      </c>
      <c r="M192" s="20">
        <v>43639</v>
      </c>
      <c r="N192" s="20">
        <v>43555</v>
      </c>
      <c r="O192" s="21"/>
      <c r="P192" s="20">
        <v>43282</v>
      </c>
      <c r="Q192" s="20">
        <v>43639</v>
      </c>
      <c r="R192" s="24">
        <v>189</v>
      </c>
      <c r="S192" s="25">
        <v>10469.655000000001</v>
      </c>
      <c r="T192" s="25">
        <v>10469.655000000001</v>
      </c>
      <c r="U192" s="25">
        <v>10469.655000000001</v>
      </c>
      <c r="V192" s="25"/>
      <c r="W192" s="25"/>
      <c r="X192" s="25"/>
      <c r="Y192" s="25"/>
      <c r="Z192" s="25"/>
      <c r="AA192" s="25"/>
      <c r="AB192" s="25"/>
      <c r="AC192" s="25"/>
      <c r="AD192" s="25"/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</row>
    <row r="193" spans="1:42" ht="16.5" hidden="1" customHeight="1" x14ac:dyDescent="0.15">
      <c r="A193" s="9">
        <v>191</v>
      </c>
      <c r="B193" s="9" t="s">
        <v>34</v>
      </c>
      <c r="C193" s="15" t="s">
        <v>601</v>
      </c>
      <c r="D193" s="15" t="s">
        <v>602</v>
      </c>
      <c r="E193" s="9" t="s">
        <v>603</v>
      </c>
      <c r="F193" s="9" t="s">
        <v>37</v>
      </c>
      <c r="G193" s="9" t="s">
        <v>87</v>
      </c>
      <c r="H193" s="9" t="s">
        <v>46</v>
      </c>
      <c r="I193" s="22" t="s">
        <v>102</v>
      </c>
      <c r="J193" s="9" t="s">
        <v>64</v>
      </c>
      <c r="K193" s="9">
        <v>513.91999999999996</v>
      </c>
      <c r="L193" s="20">
        <v>42637</v>
      </c>
      <c r="M193" s="20">
        <v>44309</v>
      </c>
      <c r="N193" s="20">
        <v>44309</v>
      </c>
      <c r="O193" s="21"/>
      <c r="P193" s="20">
        <v>43367</v>
      </c>
      <c r="Q193" s="20">
        <v>43731</v>
      </c>
      <c r="R193" s="24">
        <v>110.25</v>
      </c>
      <c r="S193" s="25">
        <v>56659.68</v>
      </c>
      <c r="T193" s="25">
        <v>56659.68</v>
      </c>
      <c r="U193" s="25">
        <v>56659.68</v>
      </c>
      <c r="V193" s="25">
        <v>56659.68</v>
      </c>
      <c r="W193" s="25">
        <v>56659.68</v>
      </c>
      <c r="X193" s="25">
        <v>56659.68</v>
      </c>
      <c r="Y193" s="25">
        <v>56659.68</v>
      </c>
      <c r="Z193" s="25">
        <v>56659.68</v>
      </c>
      <c r="AA193" s="25">
        <v>57320.41</v>
      </c>
      <c r="AB193" s="25">
        <v>59491.38</v>
      </c>
      <c r="AC193" s="25">
        <v>59491.38</v>
      </c>
      <c r="AD193" s="25">
        <v>59491.38</v>
      </c>
      <c r="AE193" s="25">
        <v>56659.68</v>
      </c>
      <c r="AF193" s="25">
        <v>56659.68</v>
      </c>
      <c r="AG193" s="25">
        <v>56659.68</v>
      </c>
      <c r="AH193" s="25">
        <v>47216.4</v>
      </c>
      <c r="AI193" s="25">
        <v>47216.4</v>
      </c>
      <c r="AJ193" s="25">
        <v>47216.4</v>
      </c>
      <c r="AK193" s="25">
        <v>37773.120000000003</v>
      </c>
      <c r="AL193" s="25">
        <v>47216.4</v>
      </c>
      <c r="AM193" s="25">
        <v>57320.41</v>
      </c>
      <c r="AN193" s="25">
        <v>59491.38</v>
      </c>
      <c r="AO193" s="25">
        <v>59491.38</v>
      </c>
      <c r="AP193" s="25">
        <v>59491.38</v>
      </c>
    </row>
    <row r="194" spans="1:42" ht="16.5" hidden="1" customHeight="1" x14ac:dyDescent="0.15">
      <c r="A194" s="9">
        <v>192</v>
      </c>
      <c r="B194" s="9" t="s">
        <v>34</v>
      </c>
      <c r="C194" s="15" t="s">
        <v>604</v>
      </c>
      <c r="D194" s="15" t="s">
        <v>605</v>
      </c>
      <c r="E194" s="9" t="s">
        <v>606</v>
      </c>
      <c r="F194" s="9" t="s">
        <v>537</v>
      </c>
      <c r="G194" s="9" t="s">
        <v>87</v>
      </c>
      <c r="H194" s="9" t="s">
        <v>122</v>
      </c>
      <c r="I194" s="9" t="s">
        <v>40</v>
      </c>
      <c r="J194" s="9" t="s">
        <v>47</v>
      </c>
      <c r="K194" s="9">
        <v>1452.9</v>
      </c>
      <c r="L194" s="20">
        <v>42907</v>
      </c>
      <c r="M194" s="20">
        <v>45558</v>
      </c>
      <c r="N194" s="20">
        <v>45558</v>
      </c>
      <c r="O194" s="21"/>
      <c r="P194" s="20">
        <v>43272</v>
      </c>
      <c r="Q194" s="20">
        <v>43636</v>
      </c>
      <c r="R194" s="24">
        <v>33.17</v>
      </c>
      <c r="S194" s="25">
        <v>48192.692999999999</v>
      </c>
      <c r="T194" s="25">
        <v>48192.692999999999</v>
      </c>
      <c r="U194" s="25">
        <v>48192.692999999999</v>
      </c>
      <c r="V194" s="25">
        <v>48192.692999999999</v>
      </c>
      <c r="W194" s="25">
        <v>48192.692999999999</v>
      </c>
      <c r="X194" s="25">
        <v>49317.189169999998</v>
      </c>
      <c r="Y194" s="25">
        <v>51566.18</v>
      </c>
      <c r="Z194" s="25">
        <v>51566.18</v>
      </c>
      <c r="AA194" s="25">
        <v>51566.18</v>
      </c>
      <c r="AB194" s="25">
        <v>51566.18</v>
      </c>
      <c r="AC194" s="25">
        <v>51566.18</v>
      </c>
      <c r="AD194" s="25">
        <v>51566.18</v>
      </c>
      <c r="AE194" s="25">
        <v>32128.462</v>
      </c>
      <c r="AF194" s="25">
        <v>32128.462</v>
      </c>
      <c r="AG194" s="25">
        <v>32128.462</v>
      </c>
      <c r="AH194" s="25">
        <v>40160.577499999999</v>
      </c>
      <c r="AI194" s="25">
        <v>48192.692999999999</v>
      </c>
      <c r="AJ194" s="25">
        <v>49317.189169999998</v>
      </c>
      <c r="AK194" s="25">
        <v>43534.0645</v>
      </c>
      <c r="AL194" s="25">
        <v>51566.18</v>
      </c>
      <c r="AM194" s="25">
        <v>51566.18</v>
      </c>
      <c r="AN194" s="25">
        <v>51566.18</v>
      </c>
      <c r="AO194" s="25">
        <v>51566.18</v>
      </c>
      <c r="AP194" s="25">
        <v>51566.18</v>
      </c>
    </row>
    <row r="195" spans="1:42" ht="16.5" hidden="1" customHeight="1" x14ac:dyDescent="0.15">
      <c r="A195" s="9">
        <v>193</v>
      </c>
      <c r="B195" s="9" t="s">
        <v>34</v>
      </c>
      <c r="C195" s="15" t="s">
        <v>607</v>
      </c>
      <c r="D195" s="15" t="s">
        <v>608</v>
      </c>
      <c r="E195" s="9" t="s">
        <v>609</v>
      </c>
      <c r="F195" s="9" t="s">
        <v>37</v>
      </c>
      <c r="G195" s="9" t="s">
        <v>87</v>
      </c>
      <c r="H195" s="9" t="s">
        <v>46</v>
      </c>
      <c r="I195" s="9" t="s">
        <v>40</v>
      </c>
      <c r="J195" s="9" t="s">
        <v>47</v>
      </c>
      <c r="K195" s="9">
        <v>92.35</v>
      </c>
      <c r="L195" s="20">
        <v>43102</v>
      </c>
      <c r="M195" s="20">
        <v>44135</v>
      </c>
      <c r="N195" s="20">
        <v>44135</v>
      </c>
      <c r="O195" s="21">
        <f>R195*K195*12</f>
        <v>244358.09999999998</v>
      </c>
      <c r="P195" s="20">
        <v>43467</v>
      </c>
      <c r="Q195" s="20">
        <v>43831</v>
      </c>
      <c r="R195" s="24">
        <v>220.5</v>
      </c>
      <c r="S195" s="25">
        <v>20363.18</v>
      </c>
      <c r="T195" s="25">
        <v>20363.18</v>
      </c>
      <c r="U195" s="25">
        <v>20363.18</v>
      </c>
      <c r="V195" s="25">
        <v>20363.18</v>
      </c>
      <c r="W195" s="25">
        <v>20363.18</v>
      </c>
      <c r="X195" s="25">
        <v>20363.18</v>
      </c>
      <c r="Y195" s="25">
        <v>20363.18</v>
      </c>
      <c r="Z195" s="25">
        <v>20363.18</v>
      </c>
      <c r="AA195" s="25">
        <v>20363.18</v>
      </c>
      <c r="AB195" s="25">
        <v>20363.18</v>
      </c>
      <c r="AC195" s="25">
        <v>20363.18</v>
      </c>
      <c r="AD195" s="25">
        <v>20363.18</v>
      </c>
      <c r="AE195" s="25">
        <v>20363.18</v>
      </c>
      <c r="AF195" s="25">
        <v>20363.18</v>
      </c>
      <c r="AG195" s="25">
        <v>20363.18</v>
      </c>
      <c r="AH195" s="25">
        <v>20363.18</v>
      </c>
      <c r="AI195" s="25">
        <v>20363.18</v>
      </c>
      <c r="AJ195" s="25">
        <v>20363.18</v>
      </c>
      <c r="AK195" s="25">
        <v>20363.18</v>
      </c>
      <c r="AL195" s="25">
        <v>20363.18</v>
      </c>
      <c r="AM195" s="25">
        <v>20363.18</v>
      </c>
      <c r="AN195" s="25">
        <v>20363.18</v>
      </c>
      <c r="AO195" s="25">
        <v>20363.18</v>
      </c>
      <c r="AP195" s="25">
        <v>20363.18</v>
      </c>
    </row>
    <row r="196" spans="1:42" ht="16.5" hidden="1" customHeight="1" x14ac:dyDescent="0.15">
      <c r="A196" s="9">
        <v>194</v>
      </c>
      <c r="B196" s="9" t="s">
        <v>34</v>
      </c>
      <c r="C196" s="15" t="s">
        <v>610</v>
      </c>
      <c r="D196" s="15" t="s">
        <v>611</v>
      </c>
      <c r="E196" s="9" t="s">
        <v>612</v>
      </c>
      <c r="F196" s="9" t="s">
        <v>37</v>
      </c>
      <c r="G196" s="9" t="s">
        <v>87</v>
      </c>
      <c r="H196" s="9" t="s">
        <v>122</v>
      </c>
      <c r="I196" s="9" t="s">
        <v>40</v>
      </c>
      <c r="J196" s="9" t="s">
        <v>47</v>
      </c>
      <c r="K196" s="9">
        <v>89.49</v>
      </c>
      <c r="L196" s="20">
        <v>43191</v>
      </c>
      <c r="M196" s="20">
        <v>44165</v>
      </c>
      <c r="N196" s="20">
        <v>44165</v>
      </c>
      <c r="O196" s="21">
        <f>R196*K196*9</f>
        <v>143765.685</v>
      </c>
      <c r="P196" s="20">
        <v>43556</v>
      </c>
      <c r="Q196" s="20">
        <v>43921</v>
      </c>
      <c r="R196" s="24">
        <v>178.5</v>
      </c>
      <c r="S196" s="25">
        <v>15213.3</v>
      </c>
      <c r="T196" s="25">
        <v>15213.3</v>
      </c>
      <c r="U196" s="25">
        <v>15213.3</v>
      </c>
      <c r="V196" s="25">
        <v>15973.965</v>
      </c>
      <c r="W196" s="25">
        <v>15973.965</v>
      </c>
      <c r="X196" s="25">
        <v>15973.965</v>
      </c>
      <c r="Y196" s="25">
        <v>15973.965</v>
      </c>
      <c r="Z196" s="25">
        <v>15973.965</v>
      </c>
      <c r="AA196" s="25">
        <v>15973.965</v>
      </c>
      <c r="AB196" s="25">
        <v>15973.965</v>
      </c>
      <c r="AC196" s="25">
        <v>15973.965</v>
      </c>
      <c r="AD196" s="25">
        <v>15973.965</v>
      </c>
      <c r="AE196" s="25">
        <v>7606.65</v>
      </c>
      <c r="AF196" s="25">
        <v>7606.65</v>
      </c>
      <c r="AG196" s="25">
        <v>7606.65</v>
      </c>
      <c r="AH196" s="25">
        <v>10902.865</v>
      </c>
      <c r="AI196" s="25">
        <v>10902.865</v>
      </c>
      <c r="AJ196" s="25">
        <v>10902.865</v>
      </c>
      <c r="AK196" s="25">
        <v>10649.31</v>
      </c>
      <c r="AL196" s="25">
        <v>10649.31</v>
      </c>
      <c r="AM196" s="25">
        <v>10649.31</v>
      </c>
      <c r="AN196" s="25">
        <v>15973.965</v>
      </c>
      <c r="AO196" s="25">
        <v>15973.965</v>
      </c>
      <c r="AP196" s="25">
        <v>15973.965</v>
      </c>
    </row>
    <row r="197" spans="1:42" ht="16.5" hidden="1" customHeight="1" x14ac:dyDescent="0.15">
      <c r="A197" s="9">
        <v>195</v>
      </c>
      <c r="B197" s="9" t="s">
        <v>34</v>
      </c>
      <c r="C197" s="15" t="s">
        <v>613</v>
      </c>
      <c r="D197" s="15" t="s">
        <v>614</v>
      </c>
      <c r="E197" s="9" t="s">
        <v>615</v>
      </c>
      <c r="F197" s="9" t="s">
        <v>37</v>
      </c>
      <c r="G197" s="9" t="s">
        <v>87</v>
      </c>
      <c r="H197" s="9" t="s">
        <v>122</v>
      </c>
      <c r="I197" s="9" t="s">
        <v>102</v>
      </c>
      <c r="J197" s="9" t="s">
        <v>41</v>
      </c>
      <c r="K197" s="9">
        <v>382.64</v>
      </c>
      <c r="L197" s="20">
        <v>43221</v>
      </c>
      <c r="M197" s="20">
        <v>46142</v>
      </c>
      <c r="N197" s="20">
        <v>46142</v>
      </c>
      <c r="O197" s="21">
        <f>R197*K197*8</f>
        <v>229584</v>
      </c>
      <c r="P197" s="20">
        <v>43586</v>
      </c>
      <c r="Q197" s="20">
        <v>43951</v>
      </c>
      <c r="R197" s="24">
        <v>75</v>
      </c>
      <c r="S197" s="25">
        <v>28698</v>
      </c>
      <c r="T197" s="25">
        <v>28698</v>
      </c>
      <c r="U197" s="25">
        <v>28698</v>
      </c>
      <c r="V197" s="25">
        <v>28698</v>
      </c>
      <c r="W197" s="25">
        <v>28698</v>
      </c>
      <c r="X197" s="25">
        <v>28698</v>
      </c>
      <c r="Y197" s="25">
        <v>28698</v>
      </c>
      <c r="Z197" s="25">
        <v>28698</v>
      </c>
      <c r="AA197" s="25">
        <v>28698</v>
      </c>
      <c r="AB197" s="25">
        <v>28698</v>
      </c>
      <c r="AC197" s="25">
        <v>28698</v>
      </c>
      <c r="AD197" s="25">
        <v>28698</v>
      </c>
      <c r="AE197" s="25">
        <v>19132</v>
      </c>
      <c r="AF197" s="25">
        <v>19132</v>
      </c>
      <c r="AG197" s="25">
        <v>19132</v>
      </c>
      <c r="AH197" s="25">
        <v>19132</v>
      </c>
      <c r="AI197" s="25">
        <v>19132</v>
      </c>
      <c r="AJ197" s="25">
        <v>19132</v>
      </c>
      <c r="AK197" s="25">
        <v>19132</v>
      </c>
      <c r="AL197" s="25">
        <v>19132</v>
      </c>
      <c r="AM197" s="25">
        <v>19132</v>
      </c>
      <c r="AN197" s="25">
        <v>19132</v>
      </c>
      <c r="AO197" s="25">
        <v>19132</v>
      </c>
      <c r="AP197" s="25">
        <v>19132</v>
      </c>
    </row>
    <row r="198" spans="1:42" ht="16.5" hidden="1" customHeight="1" x14ac:dyDescent="0.15">
      <c r="A198" s="9">
        <v>196</v>
      </c>
      <c r="B198" s="9" t="s">
        <v>34</v>
      </c>
      <c r="C198" s="15" t="s">
        <v>616</v>
      </c>
      <c r="D198" s="15" t="s">
        <v>617</v>
      </c>
      <c r="E198" s="9" t="s">
        <v>618</v>
      </c>
      <c r="F198" s="9" t="s">
        <v>37</v>
      </c>
      <c r="G198" s="9" t="s">
        <v>87</v>
      </c>
      <c r="H198" s="9" t="s">
        <v>46</v>
      </c>
      <c r="I198" s="9" t="s">
        <v>102</v>
      </c>
      <c r="J198" s="9" t="s">
        <v>41</v>
      </c>
      <c r="K198" s="9">
        <v>90</v>
      </c>
      <c r="L198" s="20">
        <v>43221</v>
      </c>
      <c r="M198" s="20">
        <v>46142</v>
      </c>
      <c r="N198" s="20">
        <v>46142</v>
      </c>
      <c r="O198" s="21">
        <f>R198*K198*8</f>
        <v>54000</v>
      </c>
      <c r="P198" s="20">
        <v>43586</v>
      </c>
      <c r="Q198" s="20">
        <v>43951</v>
      </c>
      <c r="R198" s="24">
        <v>75</v>
      </c>
      <c r="S198" s="25">
        <v>6750</v>
      </c>
      <c r="T198" s="25">
        <v>6750</v>
      </c>
      <c r="U198" s="25">
        <v>6750</v>
      </c>
      <c r="V198" s="25">
        <v>6750</v>
      </c>
      <c r="W198" s="25">
        <v>6750</v>
      </c>
      <c r="X198" s="25">
        <v>6750</v>
      </c>
      <c r="Y198" s="25">
        <v>6750</v>
      </c>
      <c r="Z198" s="25">
        <v>6750</v>
      </c>
      <c r="AA198" s="25">
        <v>6750</v>
      </c>
      <c r="AB198" s="25">
        <v>6750</v>
      </c>
      <c r="AC198" s="25">
        <v>6750</v>
      </c>
      <c r="AD198" s="25">
        <v>6750</v>
      </c>
      <c r="AE198" s="25">
        <v>4500</v>
      </c>
      <c r="AF198" s="25">
        <v>4500</v>
      </c>
      <c r="AG198" s="25">
        <v>4500</v>
      </c>
      <c r="AH198" s="25">
        <v>4500</v>
      </c>
      <c r="AI198" s="25">
        <v>4500</v>
      </c>
      <c r="AJ198" s="25">
        <v>4500</v>
      </c>
      <c r="AK198" s="25">
        <v>4500</v>
      </c>
      <c r="AL198" s="25">
        <v>4500</v>
      </c>
      <c r="AM198" s="25">
        <v>4500</v>
      </c>
      <c r="AN198" s="25">
        <v>4500</v>
      </c>
      <c r="AO198" s="25">
        <v>4500</v>
      </c>
      <c r="AP198" s="25">
        <v>4500</v>
      </c>
    </row>
    <row r="199" spans="1:42" ht="16.5" hidden="1" customHeight="1" x14ac:dyDescent="0.15">
      <c r="A199" s="9">
        <v>197</v>
      </c>
      <c r="B199" s="9" t="s">
        <v>34</v>
      </c>
      <c r="C199" s="15" t="s">
        <v>619</v>
      </c>
      <c r="D199" s="15" t="s">
        <v>620</v>
      </c>
      <c r="E199" s="9">
        <v>3017</v>
      </c>
      <c r="F199" s="9" t="s">
        <v>37</v>
      </c>
      <c r="G199" s="9" t="s">
        <v>87</v>
      </c>
      <c r="H199" s="9" t="s">
        <v>46</v>
      </c>
      <c r="I199" s="9" t="s">
        <v>40</v>
      </c>
      <c r="J199" s="9" t="s">
        <v>64</v>
      </c>
      <c r="K199" s="9">
        <v>321.83999999999997</v>
      </c>
      <c r="L199" s="20">
        <v>43525</v>
      </c>
      <c r="M199" s="20">
        <v>45351</v>
      </c>
      <c r="N199" s="20">
        <v>45351</v>
      </c>
      <c r="O199" s="20"/>
      <c r="P199" s="20">
        <v>43525</v>
      </c>
      <c r="Q199" s="20">
        <v>43889</v>
      </c>
      <c r="R199" s="24">
        <v>155</v>
      </c>
      <c r="S199" s="25"/>
      <c r="T199" s="25"/>
      <c r="U199" s="25">
        <v>49885.2</v>
      </c>
      <c r="V199" s="25">
        <v>49885.2</v>
      </c>
      <c r="W199" s="25">
        <v>49885.2</v>
      </c>
      <c r="X199" s="25">
        <v>49885.2</v>
      </c>
      <c r="Y199" s="25">
        <v>49885.2</v>
      </c>
      <c r="Z199" s="25">
        <v>49885.2</v>
      </c>
      <c r="AA199" s="25">
        <v>49885.2</v>
      </c>
      <c r="AB199" s="25">
        <v>49885.2</v>
      </c>
      <c r="AC199" s="25">
        <v>49885.2</v>
      </c>
      <c r="AD199" s="25">
        <v>49885.2</v>
      </c>
      <c r="AE199" s="25">
        <v>0</v>
      </c>
      <c r="AF199" s="25">
        <v>0</v>
      </c>
      <c r="AG199" s="25">
        <v>33256.800000000003</v>
      </c>
      <c r="AH199" s="25">
        <v>33256.800000000003</v>
      </c>
      <c r="AI199" s="25">
        <v>33256.800000000003</v>
      </c>
      <c r="AJ199" s="25">
        <v>49885.2</v>
      </c>
      <c r="AK199" s="25">
        <v>49885.2</v>
      </c>
      <c r="AL199" s="25">
        <v>49885.2</v>
      </c>
      <c r="AM199" s="25">
        <v>49885.2</v>
      </c>
      <c r="AN199" s="25">
        <v>49885.2</v>
      </c>
      <c r="AO199" s="25">
        <v>49885.2</v>
      </c>
      <c r="AP199" s="25">
        <v>49885.2</v>
      </c>
    </row>
    <row r="200" spans="1:42" ht="16.5" hidden="1" customHeight="1" x14ac:dyDescent="0.15">
      <c r="A200" s="10">
        <v>198</v>
      </c>
      <c r="B200" s="10" t="s">
        <v>34</v>
      </c>
      <c r="C200" s="28" t="s">
        <v>621</v>
      </c>
      <c r="D200" s="28" t="s">
        <v>622</v>
      </c>
      <c r="E200" s="10" t="s">
        <v>623</v>
      </c>
      <c r="F200" s="10" t="s">
        <v>175</v>
      </c>
      <c r="G200" s="10" t="s">
        <v>115</v>
      </c>
      <c r="H200" s="10" t="s">
        <v>58</v>
      </c>
      <c r="I200" s="10" t="s">
        <v>102</v>
      </c>
      <c r="J200" s="10" t="s">
        <v>53</v>
      </c>
      <c r="K200" s="10">
        <v>2764.58</v>
      </c>
      <c r="L200" s="29">
        <v>43221</v>
      </c>
      <c r="M200" s="29">
        <v>43585</v>
      </c>
      <c r="N200" s="29">
        <v>43585</v>
      </c>
      <c r="O200" s="21">
        <f>R200*K200*8</f>
        <v>0</v>
      </c>
      <c r="P200" s="29">
        <v>43221</v>
      </c>
      <c r="Q200" s="29">
        <v>43585</v>
      </c>
      <c r="R200" s="30"/>
      <c r="S200" s="31">
        <v>21363.74</v>
      </c>
      <c r="T200" s="31">
        <v>2930.99</v>
      </c>
      <c r="U200" s="31">
        <v>11677.36</v>
      </c>
      <c r="V200" s="31">
        <v>4510.82</v>
      </c>
      <c r="W200" s="31">
        <v>18441.95</v>
      </c>
      <c r="X200" s="31"/>
      <c r="Y200" s="31"/>
      <c r="Z200" s="31"/>
      <c r="AA200" s="31"/>
      <c r="AB200" s="31"/>
      <c r="AC200" s="31"/>
      <c r="AD200" s="31"/>
      <c r="AE200" s="31">
        <v>21363.74</v>
      </c>
      <c r="AF200" s="31">
        <v>2930.99</v>
      </c>
      <c r="AG200" s="31">
        <v>11677.36</v>
      </c>
      <c r="AH200" s="31">
        <v>4510.82</v>
      </c>
      <c r="AI200" s="31">
        <v>18441.95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</row>
    <row r="201" spans="1:42" ht="16.5" hidden="1" customHeight="1" x14ac:dyDescent="0.15">
      <c r="A201" s="9">
        <v>199</v>
      </c>
      <c r="B201" s="9" t="s">
        <v>34</v>
      </c>
      <c r="C201" s="15" t="s">
        <v>624</v>
      </c>
      <c r="D201" s="15" t="s">
        <v>625</v>
      </c>
      <c r="E201" s="9" t="s">
        <v>626</v>
      </c>
      <c r="F201" s="9" t="s">
        <v>37</v>
      </c>
      <c r="G201" s="9" t="s">
        <v>87</v>
      </c>
      <c r="H201" s="16" t="s">
        <v>132</v>
      </c>
      <c r="I201" s="9" t="s">
        <v>40</v>
      </c>
      <c r="J201" s="9" t="s">
        <v>64</v>
      </c>
      <c r="K201" s="9">
        <v>182.46</v>
      </c>
      <c r="L201" s="20">
        <v>43556</v>
      </c>
      <c r="M201" s="20">
        <v>44651</v>
      </c>
      <c r="N201" s="20">
        <v>44651</v>
      </c>
      <c r="O201" s="20"/>
      <c r="P201" s="20">
        <v>43556</v>
      </c>
      <c r="Q201" s="20">
        <v>43921</v>
      </c>
      <c r="R201" s="24">
        <v>147</v>
      </c>
      <c r="S201" s="25"/>
      <c r="T201" s="25"/>
      <c r="U201" s="25"/>
      <c r="V201" s="25">
        <v>26821.62</v>
      </c>
      <c r="W201" s="25">
        <v>26821.62</v>
      </c>
      <c r="X201" s="25">
        <v>26821.62</v>
      </c>
      <c r="Y201" s="25">
        <v>26821.62</v>
      </c>
      <c r="Z201" s="25">
        <v>26821.62</v>
      </c>
      <c r="AA201" s="25">
        <v>26821.62</v>
      </c>
      <c r="AB201" s="25">
        <v>26821.62</v>
      </c>
      <c r="AC201" s="25">
        <v>26821.62</v>
      </c>
      <c r="AD201" s="25">
        <v>26821.62</v>
      </c>
      <c r="AE201" s="25">
        <v>0</v>
      </c>
      <c r="AF201" s="25">
        <v>0</v>
      </c>
      <c r="AG201" s="25">
        <v>0</v>
      </c>
      <c r="AH201" s="25">
        <v>0</v>
      </c>
      <c r="AI201" s="25">
        <v>26821.62</v>
      </c>
      <c r="AJ201" s="25">
        <v>26821.62</v>
      </c>
      <c r="AK201" s="25">
        <v>26821.62</v>
      </c>
      <c r="AL201" s="25">
        <v>26821.62</v>
      </c>
      <c r="AM201" s="25">
        <v>26821.62</v>
      </c>
      <c r="AN201" s="25">
        <v>26821.62</v>
      </c>
      <c r="AO201" s="25">
        <v>26821.62</v>
      </c>
      <c r="AP201" s="25">
        <v>26821.62</v>
      </c>
    </row>
    <row r="202" spans="1:42" ht="16.5" hidden="1" customHeight="1" x14ac:dyDescent="0.15">
      <c r="A202" s="9">
        <v>200</v>
      </c>
      <c r="B202" s="9" t="s">
        <v>34</v>
      </c>
      <c r="C202" s="15" t="s">
        <v>627</v>
      </c>
      <c r="D202" s="15" t="s">
        <v>628</v>
      </c>
      <c r="E202" s="9" t="s">
        <v>629</v>
      </c>
      <c r="F202" s="9" t="s">
        <v>37</v>
      </c>
      <c r="G202" s="9" t="s">
        <v>87</v>
      </c>
      <c r="H202" s="9" t="s">
        <v>39</v>
      </c>
      <c r="I202" s="9" t="s">
        <v>40</v>
      </c>
      <c r="J202" s="9" t="s">
        <v>47</v>
      </c>
      <c r="K202" s="9">
        <v>62.74</v>
      </c>
      <c r="L202" s="20">
        <v>43480</v>
      </c>
      <c r="M202" s="20">
        <v>44575</v>
      </c>
      <c r="N202" s="20">
        <v>44575</v>
      </c>
      <c r="O202" s="20"/>
      <c r="P202" s="20">
        <v>43480</v>
      </c>
      <c r="Q202" s="20">
        <v>43844</v>
      </c>
      <c r="R202" s="24">
        <v>286.23</v>
      </c>
      <c r="S202" s="25">
        <v>8979.0350999999991</v>
      </c>
      <c r="T202" s="25">
        <v>17958.07</v>
      </c>
      <c r="U202" s="25">
        <v>17958.07</v>
      </c>
      <c r="V202" s="25">
        <v>17958.07</v>
      </c>
      <c r="W202" s="25">
        <v>17958.07</v>
      </c>
      <c r="X202" s="25">
        <v>17958.07</v>
      </c>
      <c r="Y202" s="25">
        <v>17958.07</v>
      </c>
      <c r="Z202" s="25">
        <v>17958.07</v>
      </c>
      <c r="AA202" s="25">
        <v>17958.07</v>
      </c>
      <c r="AB202" s="25">
        <v>17958.07</v>
      </c>
      <c r="AC202" s="25">
        <v>17958.07</v>
      </c>
      <c r="AD202" s="25">
        <v>17958.07</v>
      </c>
      <c r="AE202" s="25">
        <v>0</v>
      </c>
      <c r="AF202" s="25">
        <v>17958.07</v>
      </c>
      <c r="AG202" s="25">
        <v>17958.07</v>
      </c>
      <c r="AH202" s="25">
        <v>17958.07</v>
      </c>
      <c r="AI202" s="25">
        <v>17958.07</v>
      </c>
      <c r="AJ202" s="25">
        <v>17958.07</v>
      </c>
      <c r="AK202" s="25">
        <v>17958.07</v>
      </c>
      <c r="AL202" s="25">
        <v>17958.07</v>
      </c>
      <c r="AM202" s="25">
        <v>17958.07</v>
      </c>
      <c r="AN202" s="25">
        <v>17958.07</v>
      </c>
      <c r="AO202" s="25">
        <v>17958.07</v>
      </c>
      <c r="AP202" s="25">
        <v>17958.07</v>
      </c>
    </row>
    <row r="203" spans="1:42" ht="16.5" hidden="1" customHeight="1" x14ac:dyDescent="0.15">
      <c r="A203" s="9">
        <v>201</v>
      </c>
      <c r="B203" s="9" t="s">
        <v>34</v>
      </c>
      <c r="C203" s="15" t="s">
        <v>630</v>
      </c>
      <c r="D203" s="15" t="s">
        <v>631</v>
      </c>
      <c r="E203" s="9" t="s">
        <v>632</v>
      </c>
      <c r="F203" s="9" t="s">
        <v>37</v>
      </c>
      <c r="G203" s="9" t="s">
        <v>87</v>
      </c>
      <c r="H203" s="9" t="s">
        <v>122</v>
      </c>
      <c r="I203" s="9" t="s">
        <v>102</v>
      </c>
      <c r="J203" s="9" t="s">
        <v>47</v>
      </c>
      <c r="K203" s="9">
        <v>213.13</v>
      </c>
      <c r="L203" s="20">
        <v>42795</v>
      </c>
      <c r="M203" s="20">
        <v>43799</v>
      </c>
      <c r="N203" s="20">
        <v>43646</v>
      </c>
      <c r="O203" s="21"/>
      <c r="P203" s="20">
        <v>43525</v>
      </c>
      <c r="Q203" s="20">
        <v>43799</v>
      </c>
      <c r="R203" s="24">
        <v>131.66</v>
      </c>
      <c r="S203" s="25">
        <v>26224.949345794401</v>
      </c>
      <c r="T203" s="25">
        <v>26224.949345794401</v>
      </c>
      <c r="U203" s="25">
        <v>28060.695800000001</v>
      </c>
      <c r="V203" s="25">
        <v>28060.695800000001</v>
      </c>
      <c r="W203" s="25">
        <v>28060.695800000001</v>
      </c>
      <c r="X203" s="25">
        <v>28060.695800000001</v>
      </c>
      <c r="Y203" s="25"/>
      <c r="Z203" s="25"/>
      <c r="AA203" s="25"/>
      <c r="AB203" s="25"/>
      <c r="AC203" s="26"/>
      <c r="AD203" s="25"/>
      <c r="AE203" s="25">
        <v>16871.3840791277</v>
      </c>
      <c r="AF203" s="25">
        <v>18094.7502791277</v>
      </c>
      <c r="AG203" s="25">
        <v>19360.695800000001</v>
      </c>
      <c r="AH203" s="25">
        <v>19318.813633333299</v>
      </c>
      <c r="AI203" s="25">
        <v>19318.813633333299</v>
      </c>
      <c r="AJ203" s="25">
        <v>19318.813633333299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</row>
    <row r="204" spans="1:42" ht="16.5" hidden="1" customHeight="1" x14ac:dyDescent="0.15">
      <c r="A204" s="9">
        <v>202</v>
      </c>
      <c r="B204" s="16" t="s">
        <v>42</v>
      </c>
      <c r="C204" s="15" t="s">
        <v>633</v>
      </c>
      <c r="D204" s="17" t="s">
        <v>634</v>
      </c>
      <c r="E204" s="9" t="s">
        <v>635</v>
      </c>
      <c r="F204" s="9" t="s">
        <v>37</v>
      </c>
      <c r="G204" s="9" t="s">
        <v>87</v>
      </c>
      <c r="H204" s="9" t="s">
        <v>46</v>
      </c>
      <c r="I204" s="22" t="s">
        <v>102</v>
      </c>
      <c r="J204" s="9" t="s">
        <v>47</v>
      </c>
      <c r="K204" s="9">
        <v>105</v>
      </c>
      <c r="L204" s="20">
        <v>43466</v>
      </c>
      <c r="M204" s="20">
        <v>44561</v>
      </c>
      <c r="N204" s="20">
        <v>43555</v>
      </c>
      <c r="O204" s="20"/>
      <c r="P204" s="20">
        <v>43466</v>
      </c>
      <c r="Q204" s="20">
        <v>43830</v>
      </c>
      <c r="R204" s="24">
        <v>200</v>
      </c>
      <c r="S204" s="25">
        <v>21000</v>
      </c>
      <c r="T204" s="25">
        <v>21000</v>
      </c>
      <c r="U204" s="25">
        <v>21000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>
        <v>21000</v>
      </c>
      <c r="AF204" s="25">
        <v>21000</v>
      </c>
      <c r="AG204" s="25">
        <v>21000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</row>
    <row r="205" spans="1:42" ht="16.5" hidden="1" customHeight="1" x14ac:dyDescent="0.15">
      <c r="A205" s="9">
        <v>203</v>
      </c>
      <c r="B205" s="16" t="s">
        <v>42</v>
      </c>
      <c r="C205" s="15" t="s">
        <v>636</v>
      </c>
      <c r="D205" s="15" t="s">
        <v>637</v>
      </c>
      <c r="E205" s="9" t="s">
        <v>638</v>
      </c>
      <c r="F205" s="9" t="s">
        <v>37</v>
      </c>
      <c r="G205" s="9" t="s">
        <v>87</v>
      </c>
      <c r="H205" s="9" t="s">
        <v>122</v>
      </c>
      <c r="I205" s="9" t="s">
        <v>40</v>
      </c>
      <c r="J205" s="9" t="s">
        <v>41</v>
      </c>
      <c r="K205" s="9">
        <v>169.46</v>
      </c>
      <c r="L205" s="20">
        <v>42917</v>
      </c>
      <c r="M205" s="20">
        <v>43982</v>
      </c>
      <c r="N205" s="20">
        <v>43585</v>
      </c>
      <c r="O205" s="21"/>
      <c r="P205" s="20">
        <v>43282</v>
      </c>
      <c r="Q205" s="20">
        <v>43646</v>
      </c>
      <c r="R205" s="24">
        <v>136.5</v>
      </c>
      <c r="S205" s="25">
        <v>23131.29</v>
      </c>
      <c r="T205" s="25">
        <v>23131.29</v>
      </c>
      <c r="U205" s="25">
        <v>23131.29</v>
      </c>
      <c r="V205" s="25">
        <v>23131.29</v>
      </c>
      <c r="W205" s="25"/>
      <c r="X205" s="25"/>
      <c r="Y205" s="25"/>
      <c r="Z205" s="25"/>
      <c r="AA205" s="25"/>
      <c r="AB205" s="25"/>
      <c r="AC205" s="25"/>
      <c r="AD205" s="25"/>
      <c r="AE205" s="25">
        <v>23131.29</v>
      </c>
      <c r="AF205" s="25">
        <v>23131.29</v>
      </c>
      <c r="AG205" s="25">
        <v>23131.29</v>
      </c>
      <c r="AH205" s="25">
        <v>23131.29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</row>
    <row r="206" spans="1:42" ht="16.5" hidden="1" customHeight="1" x14ac:dyDescent="0.15">
      <c r="A206" s="9">
        <v>204</v>
      </c>
      <c r="B206" s="9" t="s">
        <v>34</v>
      </c>
      <c r="C206" s="15" t="s">
        <v>639</v>
      </c>
      <c r="D206" s="15" t="s">
        <v>640</v>
      </c>
      <c r="E206" s="9" t="s">
        <v>641</v>
      </c>
      <c r="F206" s="9" t="s">
        <v>37</v>
      </c>
      <c r="G206" s="9" t="s">
        <v>87</v>
      </c>
      <c r="H206" s="9" t="s">
        <v>122</v>
      </c>
      <c r="I206" s="9" t="s">
        <v>40</v>
      </c>
      <c r="J206" s="9" t="s">
        <v>41</v>
      </c>
      <c r="K206" s="9">
        <v>355.61</v>
      </c>
      <c r="L206" s="20">
        <v>43160</v>
      </c>
      <c r="M206" s="20">
        <v>44773</v>
      </c>
      <c r="N206" s="20">
        <v>44773</v>
      </c>
      <c r="O206" s="21">
        <f>R206*K206*10</f>
        <v>373390.5</v>
      </c>
      <c r="P206" s="20">
        <v>43525</v>
      </c>
      <c r="Q206" s="20">
        <v>43890</v>
      </c>
      <c r="R206" s="24">
        <v>105</v>
      </c>
      <c r="S206" s="25">
        <v>35561</v>
      </c>
      <c r="T206" s="25">
        <v>35561</v>
      </c>
      <c r="U206" s="25">
        <v>37339.050000000003</v>
      </c>
      <c r="V206" s="25">
        <v>37339.050000000003</v>
      </c>
      <c r="W206" s="25">
        <v>37339.050000000003</v>
      </c>
      <c r="X206" s="25">
        <v>37339.050000000003</v>
      </c>
      <c r="Y206" s="25">
        <v>37339.050000000003</v>
      </c>
      <c r="Z206" s="25">
        <v>37339.050000000003</v>
      </c>
      <c r="AA206" s="25">
        <v>37339.050000000003</v>
      </c>
      <c r="AB206" s="25">
        <v>37339.050000000003</v>
      </c>
      <c r="AC206" s="25">
        <v>37339.050000000003</v>
      </c>
      <c r="AD206" s="25">
        <v>37339.050000000003</v>
      </c>
      <c r="AE206" s="25">
        <v>35561</v>
      </c>
      <c r="AF206" s="25">
        <v>35561</v>
      </c>
      <c r="AG206" s="25">
        <v>37339.050000000003</v>
      </c>
      <c r="AH206" s="25">
        <v>37339.050000000003</v>
      </c>
      <c r="AI206" s="25">
        <v>37339.050000000003</v>
      </c>
      <c r="AJ206" s="25">
        <v>37339.050000000003</v>
      </c>
      <c r="AK206" s="25">
        <v>37339.050000000003</v>
      </c>
      <c r="AL206" s="25">
        <v>37339.050000000003</v>
      </c>
      <c r="AM206" s="25">
        <v>37339.050000000003</v>
      </c>
      <c r="AN206" s="25">
        <v>37339.050000000003</v>
      </c>
      <c r="AO206" s="25">
        <v>37339.050000000003</v>
      </c>
      <c r="AP206" s="25">
        <v>37339.050000000003</v>
      </c>
    </row>
    <row r="207" spans="1:42" ht="16.5" hidden="1" customHeight="1" x14ac:dyDescent="0.15">
      <c r="A207" s="9">
        <v>205</v>
      </c>
      <c r="B207" s="9" t="s">
        <v>34</v>
      </c>
      <c r="C207" s="15" t="s">
        <v>642</v>
      </c>
      <c r="D207" s="15" t="s">
        <v>643</v>
      </c>
      <c r="E207" s="9" t="s">
        <v>644</v>
      </c>
      <c r="F207" s="9" t="s">
        <v>37</v>
      </c>
      <c r="G207" s="9" t="s">
        <v>87</v>
      </c>
      <c r="H207" s="9" t="s">
        <v>58</v>
      </c>
      <c r="I207" s="9" t="s">
        <v>40</v>
      </c>
      <c r="J207" s="9" t="s">
        <v>41</v>
      </c>
      <c r="K207" s="9">
        <v>208.33</v>
      </c>
      <c r="L207" s="20">
        <v>43222</v>
      </c>
      <c r="M207" s="20">
        <v>44227</v>
      </c>
      <c r="N207" s="20">
        <v>44227</v>
      </c>
      <c r="O207" s="21">
        <f>R207*K207*8</f>
        <v>374994</v>
      </c>
      <c r="P207" s="20">
        <v>43222</v>
      </c>
      <c r="Q207" s="20">
        <v>43586</v>
      </c>
      <c r="R207" s="24">
        <v>225</v>
      </c>
      <c r="S207" s="25">
        <v>46874.25</v>
      </c>
      <c r="T207" s="25">
        <v>46874.25</v>
      </c>
      <c r="U207" s="25">
        <v>46874.25</v>
      </c>
      <c r="V207" s="25">
        <v>46874.25</v>
      </c>
      <c r="W207" s="25">
        <v>50155.45</v>
      </c>
      <c r="X207" s="25">
        <v>50155.45</v>
      </c>
      <c r="Y207" s="25">
        <v>50155.45</v>
      </c>
      <c r="Z207" s="25">
        <v>50155.45</v>
      </c>
      <c r="AA207" s="25">
        <v>50155.45</v>
      </c>
      <c r="AB207" s="25">
        <v>50155.45</v>
      </c>
      <c r="AC207" s="25">
        <v>50155.45</v>
      </c>
      <c r="AD207" s="25">
        <v>50155.45</v>
      </c>
      <c r="AE207" s="25">
        <v>46874.25</v>
      </c>
      <c r="AF207" s="25">
        <v>46874.25</v>
      </c>
      <c r="AG207" s="25">
        <v>46874.25</v>
      </c>
      <c r="AH207" s="25">
        <v>46874.25</v>
      </c>
      <c r="AI207" s="25">
        <v>50155.45</v>
      </c>
      <c r="AJ207" s="25">
        <v>50155.45</v>
      </c>
      <c r="AK207" s="25">
        <v>50155.45</v>
      </c>
      <c r="AL207" s="25">
        <v>50155.45</v>
      </c>
      <c r="AM207" s="25">
        <v>50155.45</v>
      </c>
      <c r="AN207" s="25">
        <v>50155.45</v>
      </c>
      <c r="AO207" s="25">
        <v>50155.45</v>
      </c>
      <c r="AP207" s="25">
        <v>50155.45</v>
      </c>
    </row>
    <row r="208" spans="1:42" ht="16.5" hidden="1" customHeight="1" x14ac:dyDescent="0.15">
      <c r="A208" s="9">
        <v>206</v>
      </c>
      <c r="B208" s="9" t="s">
        <v>34</v>
      </c>
      <c r="C208" s="15" t="s">
        <v>645</v>
      </c>
      <c r="D208" s="15" t="s">
        <v>646</v>
      </c>
      <c r="E208" s="9" t="s">
        <v>647</v>
      </c>
      <c r="F208" s="9" t="s">
        <v>37</v>
      </c>
      <c r="G208" s="9" t="s">
        <v>87</v>
      </c>
      <c r="H208" s="9" t="s">
        <v>46</v>
      </c>
      <c r="I208" s="9" t="s">
        <v>102</v>
      </c>
      <c r="J208" s="9" t="s">
        <v>64</v>
      </c>
      <c r="K208" s="9">
        <v>363.9</v>
      </c>
      <c r="L208" s="20">
        <v>42637</v>
      </c>
      <c r="M208" s="20">
        <v>44309</v>
      </c>
      <c r="N208" s="20">
        <v>44309</v>
      </c>
      <c r="O208" s="21"/>
      <c r="P208" s="20">
        <v>43367</v>
      </c>
      <c r="Q208" s="20">
        <v>43731</v>
      </c>
      <c r="R208" s="24">
        <v>143.33000000000001</v>
      </c>
      <c r="S208" s="25">
        <v>52157.79</v>
      </c>
      <c r="T208" s="25">
        <v>52157.79</v>
      </c>
      <c r="U208" s="25">
        <v>52157.79</v>
      </c>
      <c r="V208" s="25">
        <v>52157.79</v>
      </c>
      <c r="W208" s="25">
        <v>52157.79</v>
      </c>
      <c r="X208" s="25">
        <v>52157.79</v>
      </c>
      <c r="Y208" s="25">
        <v>52157.79</v>
      </c>
      <c r="Z208" s="25">
        <v>52157.79</v>
      </c>
      <c r="AA208" s="25">
        <v>52766.59</v>
      </c>
      <c r="AB208" s="25">
        <v>54766.95</v>
      </c>
      <c r="AC208" s="25">
        <v>54766.95</v>
      </c>
      <c r="AD208" s="25">
        <v>54766.95</v>
      </c>
      <c r="AE208" s="25">
        <v>52157.79</v>
      </c>
      <c r="AF208" s="25">
        <v>52157.79</v>
      </c>
      <c r="AG208" s="25">
        <v>52157.79</v>
      </c>
      <c r="AH208" s="25">
        <v>52157.79</v>
      </c>
      <c r="AI208" s="25">
        <v>52157.79</v>
      </c>
      <c r="AJ208" s="25">
        <v>52157.79</v>
      </c>
      <c r="AK208" s="25">
        <v>52157.79</v>
      </c>
      <c r="AL208" s="25">
        <v>52157.79</v>
      </c>
      <c r="AM208" s="25">
        <v>52766.59</v>
      </c>
      <c r="AN208" s="25">
        <v>54766.95</v>
      </c>
      <c r="AO208" s="25">
        <v>54766.95</v>
      </c>
      <c r="AP208" s="25">
        <v>54766.95</v>
      </c>
    </row>
    <row r="209" spans="1:42" ht="16.5" hidden="1" customHeight="1" x14ac:dyDescent="0.15">
      <c r="A209" s="9">
        <v>207</v>
      </c>
      <c r="B209" s="9" t="s">
        <v>34</v>
      </c>
      <c r="C209" s="15" t="s">
        <v>648</v>
      </c>
      <c r="D209" s="15" t="s">
        <v>649</v>
      </c>
      <c r="E209" s="9" t="s">
        <v>650</v>
      </c>
      <c r="F209" s="9" t="s">
        <v>37</v>
      </c>
      <c r="G209" s="9" t="s">
        <v>87</v>
      </c>
      <c r="H209" s="9" t="s">
        <v>46</v>
      </c>
      <c r="I209" s="9" t="s">
        <v>40</v>
      </c>
      <c r="J209" s="9" t="s">
        <v>64</v>
      </c>
      <c r="K209" s="9">
        <v>154.30000000000001</v>
      </c>
      <c r="L209" s="20">
        <v>42637</v>
      </c>
      <c r="M209" s="20">
        <v>44309</v>
      </c>
      <c r="N209" s="20">
        <v>44309</v>
      </c>
      <c r="O209" s="21"/>
      <c r="P209" s="20">
        <v>43367</v>
      </c>
      <c r="Q209" s="20">
        <v>43731</v>
      </c>
      <c r="R209" s="24">
        <v>209.47</v>
      </c>
      <c r="S209" s="25">
        <v>32321.22</v>
      </c>
      <c r="T209" s="25">
        <v>32321.22</v>
      </c>
      <c r="U209" s="25">
        <v>32321.22</v>
      </c>
      <c r="V209" s="25">
        <v>32321.22</v>
      </c>
      <c r="W209" s="25">
        <v>32321.22</v>
      </c>
      <c r="X209" s="25">
        <v>32321.22</v>
      </c>
      <c r="Y209" s="25">
        <v>32321.22</v>
      </c>
      <c r="Z209" s="25">
        <v>32321.22</v>
      </c>
      <c r="AA209" s="25">
        <v>32698.18</v>
      </c>
      <c r="AB209" s="25">
        <v>33936.74</v>
      </c>
      <c r="AC209" s="25">
        <v>33936.74</v>
      </c>
      <c r="AD209" s="25">
        <v>33936.74</v>
      </c>
      <c r="AE209" s="25">
        <v>32321.22</v>
      </c>
      <c r="AF209" s="25">
        <v>32321.22</v>
      </c>
      <c r="AG209" s="25">
        <v>32321.22</v>
      </c>
      <c r="AH209" s="25">
        <v>32321.22</v>
      </c>
      <c r="AI209" s="25">
        <v>32321.22</v>
      </c>
      <c r="AJ209" s="25">
        <v>32321.22</v>
      </c>
      <c r="AK209" s="25">
        <v>32321.22</v>
      </c>
      <c r="AL209" s="25">
        <v>32321.22</v>
      </c>
      <c r="AM209" s="25">
        <v>32698.18</v>
      </c>
      <c r="AN209" s="25">
        <v>33936.74</v>
      </c>
      <c r="AO209" s="25">
        <v>33936.74</v>
      </c>
      <c r="AP209" s="25">
        <v>33936.74</v>
      </c>
    </row>
    <row r="210" spans="1:42" ht="16.5" hidden="1" customHeight="1" x14ac:dyDescent="0.15">
      <c r="A210" s="9">
        <v>208</v>
      </c>
      <c r="B210" s="9" t="s">
        <v>34</v>
      </c>
      <c r="C210" s="15" t="s">
        <v>651</v>
      </c>
      <c r="D210" s="15" t="s">
        <v>652</v>
      </c>
      <c r="E210" s="9" t="s">
        <v>653</v>
      </c>
      <c r="F210" s="9" t="s">
        <v>37</v>
      </c>
      <c r="G210" s="9" t="s">
        <v>87</v>
      </c>
      <c r="H210" s="9" t="s">
        <v>122</v>
      </c>
      <c r="I210" s="9" t="s">
        <v>40</v>
      </c>
      <c r="J210" s="9" t="s">
        <v>41</v>
      </c>
      <c r="K210" s="9">
        <v>182.1</v>
      </c>
      <c r="L210" s="20">
        <v>43040</v>
      </c>
      <c r="M210" s="20">
        <v>44135</v>
      </c>
      <c r="N210" s="20">
        <v>44135</v>
      </c>
      <c r="O210" s="21"/>
      <c r="P210" s="20">
        <v>43405</v>
      </c>
      <c r="Q210" s="20">
        <v>43769</v>
      </c>
      <c r="R210" s="24">
        <v>178.5</v>
      </c>
      <c r="S210" s="25">
        <v>32504.85</v>
      </c>
      <c r="T210" s="25">
        <v>32504.85</v>
      </c>
      <c r="U210" s="25">
        <v>32504.85</v>
      </c>
      <c r="V210" s="25">
        <v>32504.85</v>
      </c>
      <c r="W210" s="25">
        <v>32504.85</v>
      </c>
      <c r="X210" s="25">
        <v>32504.85</v>
      </c>
      <c r="Y210" s="25">
        <v>32504.85</v>
      </c>
      <c r="Z210" s="25">
        <v>32504.85</v>
      </c>
      <c r="AA210" s="25">
        <v>32504.85</v>
      </c>
      <c r="AB210" s="25">
        <v>32504.85</v>
      </c>
      <c r="AC210" s="25">
        <v>34131</v>
      </c>
      <c r="AD210" s="25">
        <v>34131</v>
      </c>
      <c r="AE210" s="25">
        <v>32504.85</v>
      </c>
      <c r="AF210" s="25">
        <v>32504.85</v>
      </c>
      <c r="AG210" s="25">
        <v>32504.85</v>
      </c>
      <c r="AH210" s="25">
        <v>32504.85</v>
      </c>
      <c r="AI210" s="25">
        <v>32504.85</v>
      </c>
      <c r="AJ210" s="25">
        <v>32504.85</v>
      </c>
      <c r="AK210" s="25">
        <v>32504.85</v>
      </c>
      <c r="AL210" s="25">
        <v>32504.85</v>
      </c>
      <c r="AM210" s="25">
        <v>32504.85</v>
      </c>
      <c r="AN210" s="25">
        <v>32504.85</v>
      </c>
      <c r="AO210" s="25">
        <v>34131</v>
      </c>
      <c r="AP210" s="25">
        <v>34131</v>
      </c>
    </row>
    <row r="211" spans="1:42" ht="16.5" hidden="1" customHeight="1" x14ac:dyDescent="0.15">
      <c r="A211" s="9">
        <v>209</v>
      </c>
      <c r="B211" s="9" t="s">
        <v>34</v>
      </c>
      <c r="C211" s="15" t="s">
        <v>654</v>
      </c>
      <c r="D211" s="15" t="s">
        <v>655</v>
      </c>
      <c r="E211" s="9" t="s">
        <v>656</v>
      </c>
      <c r="F211" s="9" t="s">
        <v>37</v>
      </c>
      <c r="G211" s="9" t="s">
        <v>87</v>
      </c>
      <c r="H211" s="9" t="s">
        <v>46</v>
      </c>
      <c r="I211" s="9" t="s">
        <v>102</v>
      </c>
      <c r="J211" s="9" t="s">
        <v>64</v>
      </c>
      <c r="K211" s="9">
        <v>313.94</v>
      </c>
      <c r="L211" s="20">
        <v>42795</v>
      </c>
      <c r="M211" s="20">
        <v>44309</v>
      </c>
      <c r="N211" s="20">
        <v>44309</v>
      </c>
      <c r="O211" s="21"/>
      <c r="P211" s="20">
        <v>43367</v>
      </c>
      <c r="Q211" s="20">
        <v>43731</v>
      </c>
      <c r="R211" s="24">
        <v>154.35</v>
      </c>
      <c r="S211" s="25">
        <v>48456.639999999999</v>
      </c>
      <c r="T211" s="25">
        <v>48456.639999999999</v>
      </c>
      <c r="U211" s="25">
        <v>48456.639999999999</v>
      </c>
      <c r="V211" s="25">
        <v>48456.639999999999</v>
      </c>
      <c r="W211" s="25">
        <v>48456.639999999999</v>
      </c>
      <c r="X211" s="25">
        <v>48456.639999999999</v>
      </c>
      <c r="Y211" s="25">
        <v>48456.639999999999</v>
      </c>
      <c r="Z211" s="25">
        <v>48456.639999999999</v>
      </c>
      <c r="AA211" s="25">
        <v>49022.15</v>
      </c>
      <c r="AB211" s="25">
        <v>50880.26</v>
      </c>
      <c r="AC211" s="25">
        <v>50880.26</v>
      </c>
      <c r="AD211" s="25">
        <v>50880.26</v>
      </c>
      <c r="AE211" s="25">
        <v>48456.639999999999</v>
      </c>
      <c r="AF211" s="25">
        <v>48456.639999999999</v>
      </c>
      <c r="AG211" s="25">
        <v>48456.639999999999</v>
      </c>
      <c r="AH211" s="25">
        <v>48456.639999999999</v>
      </c>
      <c r="AI211" s="25">
        <v>48456.639999999999</v>
      </c>
      <c r="AJ211" s="25">
        <v>48456.639999999999</v>
      </c>
      <c r="AK211" s="25">
        <v>48456.639999999999</v>
      </c>
      <c r="AL211" s="25">
        <v>48456.639999999999</v>
      </c>
      <c r="AM211" s="25">
        <v>49022.15</v>
      </c>
      <c r="AN211" s="25">
        <v>50880.26</v>
      </c>
      <c r="AO211" s="25">
        <v>50880.26</v>
      </c>
      <c r="AP211" s="25">
        <v>50880.26</v>
      </c>
    </row>
    <row r="212" spans="1:42" ht="16.5" hidden="1" customHeight="1" x14ac:dyDescent="0.15">
      <c r="A212" s="9">
        <v>210</v>
      </c>
      <c r="B212" s="9" t="s">
        <v>34</v>
      </c>
      <c r="C212" s="15" t="s">
        <v>657</v>
      </c>
      <c r="D212" s="15" t="s">
        <v>658</v>
      </c>
      <c r="E212" s="9" t="s">
        <v>659</v>
      </c>
      <c r="F212" s="9" t="s">
        <v>37</v>
      </c>
      <c r="G212" s="9" t="s">
        <v>115</v>
      </c>
      <c r="H212" s="9" t="s">
        <v>46</v>
      </c>
      <c r="I212" s="9" t="s">
        <v>102</v>
      </c>
      <c r="J212" s="9" t="s">
        <v>53</v>
      </c>
      <c r="K212" s="9">
        <v>290.75</v>
      </c>
      <c r="L212" s="20">
        <v>42627</v>
      </c>
      <c r="M212" s="20">
        <v>46278</v>
      </c>
      <c r="N212" s="20">
        <v>46278</v>
      </c>
      <c r="O212" s="21"/>
      <c r="P212" s="20"/>
      <c r="Q212" s="20"/>
      <c r="R212" s="24"/>
      <c r="S212" s="25">
        <v>20488.88</v>
      </c>
      <c r="T212" s="25">
        <v>20639.259999999998</v>
      </c>
      <c r="U212" s="25">
        <v>21487.1</v>
      </c>
      <c r="V212" s="25">
        <v>21293.07</v>
      </c>
      <c r="W212" s="25">
        <v>23989.65</v>
      </c>
      <c r="X212" s="25"/>
      <c r="Y212" s="25"/>
      <c r="Z212" s="25"/>
      <c r="AA212" s="25"/>
      <c r="AB212" s="25"/>
      <c r="AC212" s="25"/>
      <c r="AD212" s="25"/>
      <c r="AE212" s="25">
        <v>20488.88</v>
      </c>
      <c r="AF212" s="25">
        <v>20639.259999999998</v>
      </c>
      <c r="AG212" s="25">
        <v>21487.1</v>
      </c>
      <c r="AH212" s="25">
        <v>21293.07</v>
      </c>
      <c r="AI212" s="25">
        <v>23989.65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</row>
    <row r="213" spans="1:42" ht="16.5" hidden="1" customHeight="1" x14ac:dyDescent="0.15">
      <c r="A213" s="9">
        <v>211</v>
      </c>
      <c r="B213" s="9" t="s">
        <v>34</v>
      </c>
      <c r="C213" s="15" t="s">
        <v>660</v>
      </c>
      <c r="D213" s="15" t="s">
        <v>661</v>
      </c>
      <c r="E213" s="9" t="s">
        <v>662</v>
      </c>
      <c r="F213" s="9" t="s">
        <v>537</v>
      </c>
      <c r="G213" s="9" t="s">
        <v>87</v>
      </c>
      <c r="H213" s="9" t="s">
        <v>122</v>
      </c>
      <c r="I213" s="9" t="s">
        <v>102</v>
      </c>
      <c r="J213" s="9" t="s">
        <v>41</v>
      </c>
      <c r="K213" s="9">
        <v>2444.67</v>
      </c>
      <c r="L213" s="20">
        <v>43497</v>
      </c>
      <c r="M213" s="20">
        <v>46288</v>
      </c>
      <c r="N213" s="20">
        <v>46288</v>
      </c>
      <c r="O213" s="20"/>
      <c r="P213" s="20">
        <v>43497</v>
      </c>
      <c r="Q213" s="20">
        <v>43861</v>
      </c>
      <c r="R213" s="24">
        <v>41.2</v>
      </c>
      <c r="S213" s="25"/>
      <c r="T213" s="25">
        <v>100720.4</v>
      </c>
      <c r="U213" s="25">
        <v>100720.4</v>
      </c>
      <c r="V213" s="25">
        <v>100720.4</v>
      </c>
      <c r="W213" s="25">
        <v>100720.4</v>
      </c>
      <c r="X213" s="25">
        <v>100720.4</v>
      </c>
      <c r="Y213" s="25">
        <v>100720.4</v>
      </c>
      <c r="Z213" s="25">
        <v>100720.4</v>
      </c>
      <c r="AA213" s="25">
        <v>100720.4</v>
      </c>
      <c r="AB213" s="25">
        <v>100720.4</v>
      </c>
      <c r="AC213" s="25">
        <v>100720.4</v>
      </c>
      <c r="AD213" s="25">
        <v>100720.4</v>
      </c>
      <c r="AE213" s="25">
        <v>0</v>
      </c>
      <c r="AF213" s="25">
        <v>100720.4</v>
      </c>
      <c r="AG213" s="25">
        <v>100720.4</v>
      </c>
      <c r="AH213" s="25">
        <v>100720.4</v>
      </c>
      <c r="AI213" s="25">
        <v>100720.4</v>
      </c>
      <c r="AJ213" s="25">
        <v>100720.4</v>
      </c>
      <c r="AK213" s="25">
        <v>100720.4</v>
      </c>
      <c r="AL213" s="25">
        <v>100720.4</v>
      </c>
      <c r="AM213" s="25">
        <v>100720.4</v>
      </c>
      <c r="AN213" s="25">
        <v>100720.4</v>
      </c>
      <c r="AO213" s="25">
        <v>100720.4</v>
      </c>
      <c r="AP213" s="25">
        <v>100720.4</v>
      </c>
    </row>
    <row r="214" spans="1:42" ht="16.5" hidden="1" customHeight="1" x14ac:dyDescent="0.15">
      <c r="A214" s="9">
        <v>212</v>
      </c>
      <c r="B214" s="9" t="s">
        <v>34</v>
      </c>
      <c r="C214" s="15" t="s">
        <v>663</v>
      </c>
      <c r="D214" s="15" t="s">
        <v>664</v>
      </c>
      <c r="E214" s="9" t="s">
        <v>665</v>
      </c>
      <c r="F214" s="9" t="s">
        <v>37</v>
      </c>
      <c r="G214" s="9" t="s">
        <v>115</v>
      </c>
      <c r="H214" s="9" t="s">
        <v>46</v>
      </c>
      <c r="I214" s="9" t="s">
        <v>102</v>
      </c>
      <c r="J214" s="9" t="s">
        <v>53</v>
      </c>
      <c r="K214" s="9">
        <v>439.82</v>
      </c>
      <c r="L214" s="20">
        <v>42637</v>
      </c>
      <c r="M214" s="20">
        <v>46288</v>
      </c>
      <c r="N214" s="20">
        <v>46288</v>
      </c>
      <c r="O214" s="21"/>
      <c r="P214" s="20"/>
      <c r="Q214" s="20"/>
      <c r="R214" s="24"/>
      <c r="S214" s="25">
        <v>37399.71</v>
      </c>
      <c r="T214" s="25">
        <v>46584.3</v>
      </c>
      <c r="U214" s="25">
        <v>38213.629999999997</v>
      </c>
      <c r="V214" s="25">
        <v>40012.78</v>
      </c>
      <c r="W214" s="25">
        <v>43827.15</v>
      </c>
      <c r="X214" s="25"/>
      <c r="Y214" s="25"/>
      <c r="Z214" s="25"/>
      <c r="AA214" s="25"/>
      <c r="AB214" s="25"/>
      <c r="AC214" s="25"/>
      <c r="AD214" s="25"/>
      <c r="AE214" s="25">
        <v>37399.71</v>
      </c>
      <c r="AF214" s="25">
        <v>46584.3</v>
      </c>
      <c r="AG214" s="25">
        <v>38213.629999999997</v>
      </c>
      <c r="AH214" s="25">
        <v>40012.78</v>
      </c>
      <c r="AI214" s="25">
        <v>43827.15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</row>
    <row r="215" spans="1:42" ht="16.5" hidden="1" customHeight="1" x14ac:dyDescent="0.15">
      <c r="A215" s="9">
        <v>213</v>
      </c>
      <c r="B215" s="9" t="s">
        <v>34</v>
      </c>
      <c r="C215" s="17" t="s">
        <v>666</v>
      </c>
      <c r="D215" s="15" t="s">
        <v>667</v>
      </c>
      <c r="E215" s="9" t="s">
        <v>668</v>
      </c>
      <c r="F215" s="9" t="s">
        <v>175</v>
      </c>
      <c r="G215" s="9" t="s">
        <v>101</v>
      </c>
      <c r="H215" s="9" t="s">
        <v>39</v>
      </c>
      <c r="I215" s="9" t="s">
        <v>102</v>
      </c>
      <c r="J215" s="9" t="s">
        <v>53</v>
      </c>
      <c r="K215" s="9">
        <v>2231.64</v>
      </c>
      <c r="L215" s="20">
        <v>42637</v>
      </c>
      <c r="M215" s="20">
        <v>44827</v>
      </c>
      <c r="N215" s="20">
        <v>44827</v>
      </c>
      <c r="O215" s="21"/>
      <c r="P215" s="20">
        <v>43367</v>
      </c>
      <c r="Q215" s="20">
        <v>43731</v>
      </c>
      <c r="R215" s="24">
        <v>83.2</v>
      </c>
      <c r="S215" s="25">
        <v>185672.45</v>
      </c>
      <c r="T215" s="25">
        <v>185672.45</v>
      </c>
      <c r="U215" s="25">
        <v>185672.45</v>
      </c>
      <c r="V215" s="25">
        <v>185672.45</v>
      </c>
      <c r="W215" s="25">
        <v>185672.45</v>
      </c>
      <c r="X215" s="25">
        <v>185672.45</v>
      </c>
      <c r="Y215" s="25">
        <v>185672.45</v>
      </c>
      <c r="Z215" s="25">
        <v>185672.45</v>
      </c>
      <c r="AA215" s="25">
        <v>187406.43</v>
      </c>
      <c r="AB215" s="25">
        <v>193103.81</v>
      </c>
      <c r="AC215" s="25">
        <v>193103.81</v>
      </c>
      <c r="AD215" s="25">
        <v>193103.81</v>
      </c>
      <c r="AE215" s="25">
        <v>185672.45</v>
      </c>
      <c r="AF215" s="25">
        <v>185672.45</v>
      </c>
      <c r="AG215" s="25">
        <v>185672.45</v>
      </c>
      <c r="AH215" s="25">
        <v>185672.45</v>
      </c>
      <c r="AI215" s="25">
        <v>185672.45</v>
      </c>
      <c r="AJ215" s="25">
        <v>185672.45</v>
      </c>
      <c r="AK215" s="25">
        <v>185672.45</v>
      </c>
      <c r="AL215" s="25">
        <v>185672.45</v>
      </c>
      <c r="AM215" s="25">
        <v>187406.43</v>
      </c>
      <c r="AN215" s="25">
        <v>193103.81</v>
      </c>
      <c r="AO215" s="25">
        <v>193103.81</v>
      </c>
      <c r="AP215" s="25">
        <v>193103.81</v>
      </c>
    </row>
    <row r="216" spans="1:42" ht="16.5" hidden="1" customHeight="1" x14ac:dyDescent="0.15">
      <c r="A216" s="9">
        <v>214</v>
      </c>
      <c r="B216" s="9" t="s">
        <v>34</v>
      </c>
      <c r="C216" s="15" t="s">
        <v>669</v>
      </c>
      <c r="D216" s="15" t="s">
        <v>670</v>
      </c>
      <c r="E216" s="9" t="s">
        <v>671</v>
      </c>
      <c r="F216" s="9" t="s">
        <v>37</v>
      </c>
      <c r="G216" s="9" t="s">
        <v>115</v>
      </c>
      <c r="H216" s="9" t="s">
        <v>46</v>
      </c>
      <c r="I216" s="9" t="s">
        <v>102</v>
      </c>
      <c r="J216" s="9" t="s">
        <v>53</v>
      </c>
      <c r="K216" s="9">
        <v>417.74</v>
      </c>
      <c r="L216" s="20">
        <v>42637</v>
      </c>
      <c r="M216" s="20">
        <v>46288</v>
      </c>
      <c r="N216" s="20">
        <v>46288</v>
      </c>
      <c r="O216" s="21"/>
      <c r="P216" s="20"/>
      <c r="Q216" s="20"/>
      <c r="R216" s="24"/>
      <c r="S216" s="25">
        <v>33730.82</v>
      </c>
      <c r="T216" s="25">
        <v>37480.36</v>
      </c>
      <c r="U216" s="25">
        <v>32260.32</v>
      </c>
      <c r="V216" s="25">
        <v>31448.560000000001</v>
      </c>
      <c r="W216" s="25">
        <v>38064.71</v>
      </c>
      <c r="X216" s="25"/>
      <c r="Y216" s="25"/>
      <c r="Z216" s="25"/>
      <c r="AA216" s="25"/>
      <c r="AB216" s="25"/>
      <c r="AC216" s="25"/>
      <c r="AD216" s="25"/>
      <c r="AE216" s="25">
        <v>33730.82</v>
      </c>
      <c r="AF216" s="25">
        <v>37480.36</v>
      </c>
      <c r="AG216" s="25">
        <v>32260.32</v>
      </c>
      <c r="AH216" s="25">
        <v>31448.560000000001</v>
      </c>
      <c r="AI216" s="25">
        <v>38064.71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</row>
    <row r="217" spans="1:42" ht="16.5" hidden="1" customHeight="1" x14ac:dyDescent="0.15">
      <c r="A217" s="9">
        <v>215</v>
      </c>
      <c r="B217" s="9" t="s">
        <v>34</v>
      </c>
      <c r="C217" s="15" t="s">
        <v>672</v>
      </c>
      <c r="D217" s="15" t="s">
        <v>673</v>
      </c>
      <c r="E217" s="9" t="s">
        <v>674</v>
      </c>
      <c r="F217" s="9" t="s">
        <v>37</v>
      </c>
      <c r="G217" s="9" t="s">
        <v>87</v>
      </c>
      <c r="H217" s="9" t="s">
        <v>39</v>
      </c>
      <c r="I217" s="9" t="s">
        <v>102</v>
      </c>
      <c r="J217" s="9" t="s">
        <v>53</v>
      </c>
      <c r="K217" s="9">
        <v>367.08</v>
      </c>
      <c r="L217" s="20">
        <v>42637</v>
      </c>
      <c r="M217" s="20">
        <v>44462</v>
      </c>
      <c r="N217" s="20">
        <v>44462</v>
      </c>
      <c r="O217" s="21"/>
      <c r="P217" s="20">
        <v>43367</v>
      </c>
      <c r="Q217" s="20">
        <v>43731</v>
      </c>
      <c r="R217" s="24">
        <v>220.5</v>
      </c>
      <c r="S217" s="25">
        <v>80941.14</v>
      </c>
      <c r="T217" s="25">
        <v>80941.14</v>
      </c>
      <c r="U217" s="25">
        <v>80941.14</v>
      </c>
      <c r="V217" s="25">
        <v>80941.14</v>
      </c>
      <c r="W217" s="25">
        <v>80941.14</v>
      </c>
      <c r="X217" s="25">
        <v>80941.14</v>
      </c>
      <c r="Y217" s="25">
        <v>80941.14</v>
      </c>
      <c r="Z217" s="25">
        <v>80941.14</v>
      </c>
      <c r="AA217" s="25">
        <v>81885.88</v>
      </c>
      <c r="AB217" s="25">
        <v>84990.03</v>
      </c>
      <c r="AC217" s="25">
        <v>84990.03</v>
      </c>
      <c r="AD217" s="25">
        <v>84990.03</v>
      </c>
      <c r="AE217" s="25">
        <v>80941.14</v>
      </c>
      <c r="AF217" s="25">
        <v>80941.14</v>
      </c>
      <c r="AG217" s="25">
        <v>80941.14</v>
      </c>
      <c r="AH217" s="25">
        <v>80941.14</v>
      </c>
      <c r="AI217" s="25">
        <v>80941.14</v>
      </c>
      <c r="AJ217" s="25">
        <v>80941.14</v>
      </c>
      <c r="AK217" s="25">
        <v>80941.14</v>
      </c>
      <c r="AL217" s="25">
        <v>80941.14</v>
      </c>
      <c r="AM217" s="25">
        <v>81885.88</v>
      </c>
      <c r="AN217" s="25">
        <v>84990.03</v>
      </c>
      <c r="AO217" s="25">
        <v>84990.03</v>
      </c>
      <c r="AP217" s="25">
        <v>84990.03</v>
      </c>
    </row>
    <row r="218" spans="1:42" ht="16.5" hidden="1" customHeight="1" x14ac:dyDescent="0.15">
      <c r="A218" s="9">
        <v>216</v>
      </c>
      <c r="B218" s="9" t="s">
        <v>42</v>
      </c>
      <c r="C218" s="15" t="s">
        <v>675</v>
      </c>
      <c r="D218" s="15" t="s">
        <v>676</v>
      </c>
      <c r="E218" s="9" t="s">
        <v>677</v>
      </c>
      <c r="F218" s="9" t="s">
        <v>37</v>
      </c>
      <c r="G218" s="9" t="s">
        <v>87</v>
      </c>
      <c r="H218" s="9" t="s">
        <v>39</v>
      </c>
      <c r="I218" s="9" t="s">
        <v>40</v>
      </c>
      <c r="J218" s="9" t="s">
        <v>41</v>
      </c>
      <c r="K218" s="9">
        <v>180.14</v>
      </c>
      <c r="L218" s="20">
        <v>42637</v>
      </c>
      <c r="M218" s="20">
        <v>43639</v>
      </c>
      <c r="N218" s="20">
        <v>43639</v>
      </c>
      <c r="O218" s="21"/>
      <c r="P218" s="20">
        <v>43367</v>
      </c>
      <c r="Q218" s="20">
        <v>43639</v>
      </c>
      <c r="R218" s="24">
        <v>246.15</v>
      </c>
      <c r="S218" s="25">
        <v>44341.46</v>
      </c>
      <c r="T218" s="25">
        <v>44341.46</v>
      </c>
      <c r="U218" s="25">
        <v>44341.46</v>
      </c>
      <c r="V218" s="25">
        <v>44341.46</v>
      </c>
      <c r="W218" s="25">
        <v>44341.46</v>
      </c>
      <c r="X218" s="25">
        <v>33995.120000000003</v>
      </c>
      <c r="Y218" s="25"/>
      <c r="Z218" s="25"/>
      <c r="AA218" s="25"/>
      <c r="AB218" s="25"/>
      <c r="AC218" s="25"/>
      <c r="AD218" s="25"/>
      <c r="AE218" s="25">
        <v>44341.46</v>
      </c>
      <c r="AF218" s="25">
        <v>44341.46</v>
      </c>
      <c r="AG218" s="25">
        <v>44341.46</v>
      </c>
      <c r="AH218" s="25">
        <v>44341.46</v>
      </c>
      <c r="AI218" s="25">
        <v>44341.46</v>
      </c>
      <c r="AJ218" s="25">
        <v>33995.120000000003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</row>
    <row r="219" spans="1:42" ht="16.5" hidden="1" customHeight="1" x14ac:dyDescent="0.15">
      <c r="A219" s="9">
        <v>217</v>
      </c>
      <c r="B219" s="9" t="s">
        <v>34</v>
      </c>
      <c r="C219" s="15" t="s">
        <v>678</v>
      </c>
      <c r="D219" s="15" t="s">
        <v>679</v>
      </c>
      <c r="E219" s="9" t="s">
        <v>680</v>
      </c>
      <c r="F219" s="9" t="s">
        <v>37</v>
      </c>
      <c r="G219" s="9" t="s">
        <v>87</v>
      </c>
      <c r="H219" s="9" t="s">
        <v>46</v>
      </c>
      <c r="I219" s="9" t="s">
        <v>102</v>
      </c>
      <c r="J219" s="9" t="s">
        <v>64</v>
      </c>
      <c r="K219" s="9">
        <v>406.8</v>
      </c>
      <c r="L219" s="20">
        <v>42637</v>
      </c>
      <c r="M219" s="20">
        <v>44309</v>
      </c>
      <c r="N219" s="20">
        <v>44309</v>
      </c>
      <c r="O219" s="21"/>
      <c r="P219" s="20">
        <v>43367</v>
      </c>
      <c r="Q219" s="20">
        <v>43731</v>
      </c>
      <c r="R219" s="24">
        <v>126.79</v>
      </c>
      <c r="S219" s="25">
        <v>51578.17</v>
      </c>
      <c r="T219" s="25">
        <v>51578.17</v>
      </c>
      <c r="U219" s="25">
        <v>51578.17</v>
      </c>
      <c r="V219" s="25">
        <v>51578.17</v>
      </c>
      <c r="W219" s="25">
        <v>51578.17</v>
      </c>
      <c r="X219" s="25">
        <v>51578.17</v>
      </c>
      <c r="Y219" s="25">
        <v>51578.17</v>
      </c>
      <c r="Z219" s="25">
        <v>51578.17</v>
      </c>
      <c r="AA219" s="25">
        <v>52179.96</v>
      </c>
      <c r="AB219" s="25">
        <v>54157.279999999999</v>
      </c>
      <c r="AC219" s="25">
        <v>54157.279999999999</v>
      </c>
      <c r="AD219" s="25">
        <v>54157.279999999999</v>
      </c>
      <c r="AE219" s="25">
        <v>51578.17</v>
      </c>
      <c r="AF219" s="25">
        <v>51578.17</v>
      </c>
      <c r="AG219" s="25">
        <v>51578.17</v>
      </c>
      <c r="AH219" s="25">
        <v>51578.17</v>
      </c>
      <c r="AI219" s="25">
        <v>51578.17</v>
      </c>
      <c r="AJ219" s="25">
        <v>51578.17</v>
      </c>
      <c r="AK219" s="25">
        <v>51578.17</v>
      </c>
      <c r="AL219" s="25">
        <v>51578.17</v>
      </c>
      <c r="AM219" s="25">
        <v>52179.96</v>
      </c>
      <c r="AN219" s="25">
        <v>54157.279999999999</v>
      </c>
      <c r="AO219" s="25">
        <v>54157.279999999999</v>
      </c>
      <c r="AP219" s="25">
        <v>54157.279999999999</v>
      </c>
    </row>
    <row r="220" spans="1:42" ht="16.5" hidden="1" customHeight="1" x14ac:dyDescent="0.15">
      <c r="A220" s="9">
        <v>218</v>
      </c>
      <c r="B220" s="16" t="s">
        <v>42</v>
      </c>
      <c r="C220" s="15" t="s">
        <v>681</v>
      </c>
      <c r="D220" s="15" t="s">
        <v>682</v>
      </c>
      <c r="E220" s="9" t="s">
        <v>683</v>
      </c>
      <c r="F220" s="9" t="s">
        <v>37</v>
      </c>
      <c r="G220" s="9" t="s">
        <v>87</v>
      </c>
      <c r="H220" s="9" t="s">
        <v>58</v>
      </c>
      <c r="I220" s="9" t="s">
        <v>40</v>
      </c>
      <c r="J220" s="9" t="s">
        <v>53</v>
      </c>
      <c r="K220" s="9">
        <v>198.68</v>
      </c>
      <c r="L220" s="20">
        <v>42637</v>
      </c>
      <c r="M220" s="20">
        <v>43639</v>
      </c>
      <c r="N220" s="20">
        <v>43600</v>
      </c>
      <c r="O220" s="21"/>
      <c r="P220" s="20">
        <v>43367</v>
      </c>
      <c r="Q220" s="20">
        <v>43639</v>
      </c>
      <c r="R220" s="24">
        <v>274.77999999999997</v>
      </c>
      <c r="S220" s="25">
        <v>54593.29</v>
      </c>
      <c r="T220" s="25">
        <v>54593.29</v>
      </c>
      <c r="U220" s="25">
        <v>54593.29</v>
      </c>
      <c r="V220" s="25">
        <v>54593.29</v>
      </c>
      <c r="W220" s="25">
        <v>25476.87</v>
      </c>
      <c r="X220" s="25"/>
      <c r="Y220" s="25"/>
      <c r="Z220" s="25"/>
      <c r="AA220" s="25"/>
      <c r="AB220" s="25"/>
      <c r="AC220" s="25"/>
      <c r="AD220" s="25"/>
      <c r="AE220" s="25">
        <v>54593.29</v>
      </c>
      <c r="AF220" s="25">
        <v>54593.29</v>
      </c>
      <c r="AG220" s="25">
        <v>54593.29</v>
      </c>
      <c r="AH220" s="25">
        <v>54593.29</v>
      </c>
      <c r="AI220" s="25">
        <v>25476.87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</row>
    <row r="221" spans="1:42" ht="16.5" hidden="1" customHeight="1" x14ac:dyDescent="0.15">
      <c r="A221" s="9">
        <v>219</v>
      </c>
      <c r="B221" s="9" t="s">
        <v>34</v>
      </c>
      <c r="C221" s="15" t="s">
        <v>684</v>
      </c>
      <c r="D221" s="15" t="s">
        <v>685</v>
      </c>
      <c r="E221" s="9" t="s">
        <v>686</v>
      </c>
      <c r="F221" s="9" t="s">
        <v>537</v>
      </c>
      <c r="G221" s="9" t="s">
        <v>359</v>
      </c>
      <c r="H221" s="9" t="s">
        <v>179</v>
      </c>
      <c r="I221" s="9" t="s">
        <v>102</v>
      </c>
      <c r="J221" s="9" t="s">
        <v>41</v>
      </c>
      <c r="K221" s="9">
        <v>3966.68</v>
      </c>
      <c r="L221" s="20">
        <v>42637</v>
      </c>
      <c r="M221" s="20">
        <v>44462</v>
      </c>
      <c r="N221" s="20">
        <v>44462</v>
      </c>
      <c r="O221" s="21"/>
      <c r="P221" s="20">
        <v>43367</v>
      </c>
      <c r="Q221" s="20">
        <v>43731</v>
      </c>
      <c r="R221" s="24">
        <v>51.5</v>
      </c>
      <c r="S221" s="25">
        <v>204284.02</v>
      </c>
      <c r="T221" s="25">
        <v>204284.02</v>
      </c>
      <c r="U221" s="25">
        <v>204284.02</v>
      </c>
      <c r="V221" s="25">
        <v>204284.02</v>
      </c>
      <c r="W221" s="25">
        <v>204284.02</v>
      </c>
      <c r="X221" s="25">
        <v>204284.02</v>
      </c>
      <c r="Y221" s="25">
        <v>204284.02</v>
      </c>
      <c r="Z221" s="25">
        <v>204284.02</v>
      </c>
      <c r="AA221" s="25">
        <v>205718.63593333299</v>
      </c>
      <c r="AB221" s="25">
        <v>210432.37</v>
      </c>
      <c r="AC221" s="25">
        <v>210432.37</v>
      </c>
      <c r="AD221" s="25">
        <v>210432.37</v>
      </c>
      <c r="AE221" s="25">
        <v>204284.02</v>
      </c>
      <c r="AF221" s="25">
        <v>204284.02</v>
      </c>
      <c r="AG221" s="25">
        <v>204284.02</v>
      </c>
      <c r="AH221" s="25">
        <v>204284.02</v>
      </c>
      <c r="AI221" s="25">
        <v>204284.02</v>
      </c>
      <c r="AJ221" s="25">
        <v>204284.02</v>
      </c>
      <c r="AK221" s="25">
        <v>204284.02</v>
      </c>
      <c r="AL221" s="25">
        <v>204284.02</v>
      </c>
      <c r="AM221" s="25">
        <v>205718.63593333299</v>
      </c>
      <c r="AN221" s="25">
        <v>210432.37</v>
      </c>
      <c r="AO221" s="25">
        <v>210432.37</v>
      </c>
      <c r="AP221" s="25">
        <v>210432.37</v>
      </c>
    </row>
    <row r="222" spans="1:42" ht="16.5" hidden="1" customHeight="1" x14ac:dyDescent="0.15">
      <c r="A222" s="9">
        <v>220</v>
      </c>
      <c r="B222" s="9" t="s">
        <v>34</v>
      </c>
      <c r="C222" s="15" t="s">
        <v>687</v>
      </c>
      <c r="D222" s="15" t="s">
        <v>688</v>
      </c>
      <c r="E222" s="9" t="s">
        <v>689</v>
      </c>
      <c r="F222" s="9" t="s">
        <v>537</v>
      </c>
      <c r="G222" s="9" t="s">
        <v>115</v>
      </c>
      <c r="H222" s="9" t="s">
        <v>122</v>
      </c>
      <c r="I222" s="9" t="s">
        <v>102</v>
      </c>
      <c r="J222" s="9" t="s">
        <v>64</v>
      </c>
      <c r="K222" s="9">
        <v>10325.129999999999</v>
      </c>
      <c r="L222" s="20">
        <v>42637</v>
      </c>
      <c r="M222" s="20">
        <v>49941</v>
      </c>
      <c r="N222" s="20">
        <v>49941</v>
      </c>
      <c r="O222" s="21"/>
      <c r="P222" s="20"/>
      <c r="Q222" s="20"/>
      <c r="R222" s="24"/>
      <c r="S222" s="25">
        <v>70017.31</v>
      </c>
      <c r="T222" s="25">
        <v>200776.28</v>
      </c>
      <c r="U222" s="25">
        <v>68477.14</v>
      </c>
      <c r="V222" s="25">
        <v>94998.34</v>
      </c>
      <c r="W222" s="25">
        <v>64642.080000000002</v>
      </c>
      <c r="X222" s="25"/>
      <c r="Y222" s="25"/>
      <c r="Z222" s="25"/>
      <c r="AA222" s="25"/>
      <c r="AB222" s="25"/>
      <c r="AC222" s="25"/>
      <c r="AD222" s="25"/>
      <c r="AE222" s="25">
        <v>70017.31</v>
      </c>
      <c r="AF222" s="25">
        <v>200776.28</v>
      </c>
      <c r="AG222" s="25">
        <v>68477.14</v>
      </c>
      <c r="AH222" s="25">
        <v>94998.34</v>
      </c>
      <c r="AI222" s="25">
        <v>64642.080000000002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</row>
    <row r="223" spans="1:42" ht="16.5" hidden="1" customHeight="1" x14ac:dyDescent="0.15">
      <c r="A223" s="9">
        <v>221</v>
      </c>
      <c r="B223" s="16" t="s">
        <v>42</v>
      </c>
      <c r="C223" s="15" t="s">
        <v>690</v>
      </c>
      <c r="D223" s="15" t="s">
        <v>691</v>
      </c>
      <c r="E223" s="9" t="s">
        <v>692</v>
      </c>
      <c r="F223" s="9" t="s">
        <v>37</v>
      </c>
      <c r="G223" s="9" t="s">
        <v>87</v>
      </c>
      <c r="H223" s="9" t="s">
        <v>39</v>
      </c>
      <c r="I223" s="9" t="s">
        <v>40</v>
      </c>
      <c r="J223" s="9" t="s">
        <v>41</v>
      </c>
      <c r="K223" s="9">
        <v>211.58</v>
      </c>
      <c r="L223" s="20">
        <v>42637</v>
      </c>
      <c r="M223" s="20">
        <v>43639</v>
      </c>
      <c r="N223" s="20">
        <v>43585</v>
      </c>
      <c r="O223" s="21"/>
      <c r="P223" s="20">
        <v>43367</v>
      </c>
      <c r="Q223" s="20">
        <v>43639</v>
      </c>
      <c r="R223" s="24">
        <v>246.15</v>
      </c>
      <c r="S223" s="25">
        <v>52080.42</v>
      </c>
      <c r="T223" s="25">
        <v>52080.42</v>
      </c>
      <c r="U223" s="25">
        <v>52080.42</v>
      </c>
      <c r="V223" s="25">
        <v>52080.42</v>
      </c>
      <c r="W223" s="25"/>
      <c r="X223" s="25"/>
      <c r="Y223" s="25"/>
      <c r="Z223" s="25"/>
      <c r="AA223" s="25"/>
      <c r="AB223" s="25"/>
      <c r="AC223" s="25"/>
      <c r="AD223" s="25"/>
      <c r="AE223" s="25">
        <v>52080.42</v>
      </c>
      <c r="AF223" s="25">
        <v>52080.42</v>
      </c>
      <c r="AG223" s="25">
        <v>52080.42</v>
      </c>
      <c r="AH223" s="25">
        <v>52080.42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</row>
    <row r="224" spans="1:42" ht="16.5" hidden="1" customHeight="1" x14ac:dyDescent="0.15">
      <c r="A224" s="9">
        <v>222</v>
      </c>
      <c r="B224" s="9" t="s">
        <v>34</v>
      </c>
      <c r="C224" s="15" t="s">
        <v>693</v>
      </c>
      <c r="D224" s="15" t="s">
        <v>694</v>
      </c>
      <c r="E224" s="9" t="s">
        <v>695</v>
      </c>
      <c r="F224" s="9" t="s">
        <v>37</v>
      </c>
      <c r="G224" s="9" t="s">
        <v>87</v>
      </c>
      <c r="H224" s="9" t="s">
        <v>46</v>
      </c>
      <c r="I224" s="9" t="s">
        <v>40</v>
      </c>
      <c r="J224" s="9" t="s">
        <v>64</v>
      </c>
      <c r="K224" s="9">
        <v>885.03</v>
      </c>
      <c r="L224" s="20">
        <v>42637</v>
      </c>
      <c r="M224" s="20">
        <v>44309</v>
      </c>
      <c r="N224" s="20">
        <v>44309</v>
      </c>
      <c r="O224" s="21"/>
      <c r="P224" s="20">
        <v>43367</v>
      </c>
      <c r="Q224" s="20">
        <v>43731</v>
      </c>
      <c r="R224" s="24">
        <v>99.224997999999999</v>
      </c>
      <c r="S224" s="25">
        <v>87817.1</v>
      </c>
      <c r="T224" s="25">
        <v>87817.1</v>
      </c>
      <c r="U224" s="25">
        <v>87817.1</v>
      </c>
      <c r="V224" s="25">
        <v>87817.1</v>
      </c>
      <c r="W224" s="25">
        <v>87817.1</v>
      </c>
      <c r="X224" s="25">
        <v>87817.1</v>
      </c>
      <c r="Y224" s="25">
        <v>87817.1</v>
      </c>
      <c r="Z224" s="25">
        <v>87817.1</v>
      </c>
      <c r="AA224" s="25">
        <v>88842.41</v>
      </c>
      <c r="AB224" s="25">
        <v>92211.28</v>
      </c>
      <c r="AC224" s="25">
        <v>92211.28</v>
      </c>
      <c r="AD224" s="25">
        <v>92211.28</v>
      </c>
      <c r="AE224" s="25">
        <v>87817.1</v>
      </c>
      <c r="AF224" s="25">
        <v>87817.1</v>
      </c>
      <c r="AG224" s="25">
        <v>87817.1</v>
      </c>
      <c r="AH224" s="25">
        <v>73180.916670010003</v>
      </c>
      <c r="AI224" s="25">
        <v>73180.916670010003</v>
      </c>
      <c r="AJ224" s="25">
        <v>73180.916670010003</v>
      </c>
      <c r="AK224" s="25">
        <v>73180.178849999997</v>
      </c>
      <c r="AL224" s="25">
        <v>73180.178849999997</v>
      </c>
      <c r="AM224" s="25">
        <v>88842.41</v>
      </c>
      <c r="AN224" s="25">
        <v>92211.28</v>
      </c>
      <c r="AO224" s="25">
        <v>92211.28</v>
      </c>
      <c r="AP224" s="25">
        <v>92211.28</v>
      </c>
    </row>
    <row r="225" spans="1:42" ht="16.5" hidden="1" customHeight="1" x14ac:dyDescent="0.15">
      <c r="A225" s="9">
        <v>223</v>
      </c>
      <c r="B225" s="16" t="s">
        <v>42</v>
      </c>
      <c r="C225" s="15" t="s">
        <v>696</v>
      </c>
      <c r="D225" s="15" t="s">
        <v>697</v>
      </c>
      <c r="E225" s="9" t="s">
        <v>698</v>
      </c>
      <c r="F225" s="9" t="s">
        <v>37</v>
      </c>
      <c r="G225" s="9" t="s">
        <v>87</v>
      </c>
      <c r="H225" s="9" t="s">
        <v>46</v>
      </c>
      <c r="I225" s="9" t="s">
        <v>102</v>
      </c>
      <c r="J225" s="9" t="s">
        <v>64</v>
      </c>
      <c r="K225" s="9">
        <v>241.91</v>
      </c>
      <c r="L225" s="20">
        <v>42637</v>
      </c>
      <c r="M225" s="20">
        <v>44309</v>
      </c>
      <c r="N225" s="20">
        <v>43555</v>
      </c>
      <c r="O225" s="21"/>
      <c r="P225" s="20">
        <v>43367</v>
      </c>
      <c r="Q225" s="20">
        <v>43731</v>
      </c>
      <c r="R225" s="24">
        <v>198.45</v>
      </c>
      <c r="S225" s="25">
        <v>48007.040000000001</v>
      </c>
      <c r="T225" s="25">
        <v>48007.040000000001</v>
      </c>
      <c r="U225" s="25">
        <v>48007.040000000001</v>
      </c>
      <c r="V225" s="25"/>
      <c r="W225" s="25"/>
      <c r="X225" s="25"/>
      <c r="Y225" s="25"/>
      <c r="Z225" s="25"/>
      <c r="AA225" s="25"/>
      <c r="AB225" s="25"/>
      <c r="AC225" s="25"/>
      <c r="AD225" s="25"/>
      <c r="AE225" s="25">
        <v>48007.040000000001</v>
      </c>
      <c r="AF225" s="25">
        <v>48007.040000000001</v>
      </c>
      <c r="AG225" s="25">
        <v>48007.040000000001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</row>
    <row r="226" spans="1:42" ht="16.5" hidden="1" customHeight="1" x14ac:dyDescent="0.15">
      <c r="A226" s="9">
        <v>224</v>
      </c>
      <c r="B226" s="9" t="s">
        <v>42</v>
      </c>
      <c r="C226" s="15" t="s">
        <v>699</v>
      </c>
      <c r="D226" s="15" t="s">
        <v>700</v>
      </c>
      <c r="E226" s="9" t="s">
        <v>701</v>
      </c>
      <c r="F226" s="9" t="s">
        <v>37</v>
      </c>
      <c r="G226" s="9" t="s">
        <v>87</v>
      </c>
      <c r="H226" s="9" t="s">
        <v>46</v>
      </c>
      <c r="I226" s="9" t="s">
        <v>40</v>
      </c>
      <c r="J226" s="9" t="s">
        <v>47</v>
      </c>
      <c r="K226" s="9">
        <v>111.55</v>
      </c>
      <c r="L226" s="20">
        <v>42637</v>
      </c>
      <c r="M226" s="20">
        <v>43639</v>
      </c>
      <c r="N226" s="20">
        <v>43639</v>
      </c>
      <c r="O226" s="21"/>
      <c r="P226" s="20">
        <v>43367</v>
      </c>
      <c r="Q226" s="20">
        <v>43639</v>
      </c>
      <c r="R226" s="24">
        <v>242.55</v>
      </c>
      <c r="S226" s="25">
        <v>27056.45</v>
      </c>
      <c r="T226" s="25">
        <v>27056.45</v>
      </c>
      <c r="U226" s="25">
        <v>27056.45</v>
      </c>
      <c r="V226" s="25">
        <v>27056.45</v>
      </c>
      <c r="W226" s="25">
        <v>27056.45</v>
      </c>
      <c r="X226" s="25">
        <v>20743.28</v>
      </c>
      <c r="Y226" s="25"/>
      <c r="Z226" s="25"/>
      <c r="AA226" s="25"/>
      <c r="AB226" s="25"/>
      <c r="AC226" s="25"/>
      <c r="AD226" s="25"/>
      <c r="AE226" s="25">
        <v>27056.45</v>
      </c>
      <c r="AF226" s="25">
        <v>27056.45</v>
      </c>
      <c r="AG226" s="25">
        <v>27056.45</v>
      </c>
      <c r="AH226" s="25">
        <v>27056.45</v>
      </c>
      <c r="AI226" s="25">
        <v>27056.45</v>
      </c>
      <c r="AJ226" s="25">
        <v>20743.28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</row>
    <row r="227" spans="1:42" ht="16.5" hidden="1" customHeight="1" x14ac:dyDescent="0.15">
      <c r="A227" s="9">
        <v>225</v>
      </c>
      <c r="B227" s="9" t="s">
        <v>42</v>
      </c>
      <c r="C227" s="15" t="s">
        <v>702</v>
      </c>
      <c r="D227" s="17" t="s">
        <v>703</v>
      </c>
      <c r="E227" s="9" t="s">
        <v>704</v>
      </c>
      <c r="F227" s="9" t="s">
        <v>37</v>
      </c>
      <c r="G227" s="9" t="s">
        <v>87</v>
      </c>
      <c r="H227" s="9" t="s">
        <v>39</v>
      </c>
      <c r="I227" s="9" t="s">
        <v>40</v>
      </c>
      <c r="J227" s="9" t="s">
        <v>47</v>
      </c>
      <c r="K227" s="9">
        <v>101.85</v>
      </c>
      <c r="L227" s="20">
        <v>42637</v>
      </c>
      <c r="M227" s="20">
        <v>43639</v>
      </c>
      <c r="N227" s="20">
        <v>43639</v>
      </c>
      <c r="O227" s="21"/>
      <c r="P227" s="20">
        <v>43367</v>
      </c>
      <c r="Q227" s="20">
        <v>43639</v>
      </c>
      <c r="R227" s="24">
        <v>251.88</v>
      </c>
      <c r="S227" s="25">
        <v>25653.98</v>
      </c>
      <c r="T227" s="25">
        <v>25653.98</v>
      </c>
      <c r="U227" s="25">
        <v>25653.98</v>
      </c>
      <c r="V227" s="25">
        <v>25653.98</v>
      </c>
      <c r="W227" s="25">
        <v>25653.98</v>
      </c>
      <c r="X227" s="25">
        <v>19668.05</v>
      </c>
      <c r="Y227" s="25"/>
      <c r="Z227" s="25"/>
      <c r="AA227" s="25"/>
      <c r="AB227" s="25"/>
      <c r="AC227" s="25"/>
      <c r="AD227" s="25"/>
      <c r="AE227" s="25">
        <v>25653.98</v>
      </c>
      <c r="AF227" s="25">
        <v>25653.98</v>
      </c>
      <c r="AG227" s="25">
        <v>25653.98</v>
      </c>
      <c r="AH227" s="25">
        <v>25653.98</v>
      </c>
      <c r="AI227" s="25">
        <v>25653.98</v>
      </c>
      <c r="AJ227" s="25">
        <v>19668.05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</row>
    <row r="228" spans="1:42" ht="16.5" hidden="1" customHeight="1" x14ac:dyDescent="0.15">
      <c r="A228" s="9">
        <v>226</v>
      </c>
      <c r="B228" s="9" t="s">
        <v>42</v>
      </c>
      <c r="C228" s="15" t="s">
        <v>705</v>
      </c>
      <c r="D228" s="15" t="s">
        <v>706</v>
      </c>
      <c r="E228" s="9" t="s">
        <v>707</v>
      </c>
      <c r="F228" s="9" t="s">
        <v>37</v>
      </c>
      <c r="G228" s="9" t="s">
        <v>87</v>
      </c>
      <c r="H228" s="9" t="s">
        <v>179</v>
      </c>
      <c r="I228" s="9" t="s">
        <v>40</v>
      </c>
      <c r="J228" s="9" t="s">
        <v>41</v>
      </c>
      <c r="K228" s="9">
        <v>444.12</v>
      </c>
      <c r="L228" s="20">
        <v>42637</v>
      </c>
      <c r="M228" s="20">
        <v>43639</v>
      </c>
      <c r="N228" s="20">
        <v>43639</v>
      </c>
      <c r="O228" s="21"/>
      <c r="P228" s="20">
        <v>43367</v>
      </c>
      <c r="Q228" s="20">
        <v>43639</v>
      </c>
      <c r="R228" s="24">
        <v>97.32</v>
      </c>
      <c r="S228" s="25">
        <v>43221.760000000002</v>
      </c>
      <c r="T228" s="25">
        <v>43221.760000000002</v>
      </c>
      <c r="U228" s="25">
        <v>43221.760000000002</v>
      </c>
      <c r="V228" s="25">
        <v>43221.760000000002</v>
      </c>
      <c r="W228" s="25">
        <v>43221.760000000002</v>
      </c>
      <c r="X228" s="25">
        <v>33136.68</v>
      </c>
      <c r="Y228" s="25"/>
      <c r="Z228" s="25"/>
      <c r="AA228" s="25"/>
      <c r="AB228" s="25"/>
      <c r="AC228" s="25"/>
      <c r="AD228" s="25"/>
      <c r="AE228" s="25">
        <v>43221.760000000002</v>
      </c>
      <c r="AF228" s="25">
        <v>43221.760000000002</v>
      </c>
      <c r="AG228" s="25">
        <v>43221.760000000002</v>
      </c>
      <c r="AH228" s="25">
        <v>43221.760000000002</v>
      </c>
      <c r="AI228" s="25">
        <v>43221.760000000002</v>
      </c>
      <c r="AJ228" s="25">
        <v>33136.68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</row>
    <row r="229" spans="1:42" ht="16.5" hidden="1" customHeight="1" x14ac:dyDescent="0.15">
      <c r="A229" s="9">
        <v>227</v>
      </c>
      <c r="B229" s="9" t="s">
        <v>34</v>
      </c>
      <c r="C229" s="15" t="s">
        <v>708</v>
      </c>
      <c r="D229" s="15" t="s">
        <v>709</v>
      </c>
      <c r="E229" s="9" t="s">
        <v>710</v>
      </c>
      <c r="F229" s="9" t="s">
        <v>37</v>
      </c>
      <c r="G229" s="9" t="s">
        <v>87</v>
      </c>
      <c r="H229" s="9" t="s">
        <v>179</v>
      </c>
      <c r="I229" s="9" t="s">
        <v>40</v>
      </c>
      <c r="J229" s="9" t="s">
        <v>41</v>
      </c>
      <c r="K229" s="9">
        <v>476.66</v>
      </c>
      <c r="L229" s="20">
        <v>42637</v>
      </c>
      <c r="M229" s="20">
        <v>44309</v>
      </c>
      <c r="N229" s="20">
        <v>44309</v>
      </c>
      <c r="O229" s="21"/>
      <c r="P229" s="20">
        <v>43367</v>
      </c>
      <c r="Q229" s="20">
        <v>43731</v>
      </c>
      <c r="R229" s="24">
        <v>85.87</v>
      </c>
      <c r="S229" s="25">
        <v>40930.79</v>
      </c>
      <c r="T229" s="25">
        <v>40930.79</v>
      </c>
      <c r="U229" s="25">
        <v>40930.79</v>
      </c>
      <c r="V229" s="25">
        <v>40930.79</v>
      </c>
      <c r="W229" s="25">
        <v>40930.79</v>
      </c>
      <c r="X229" s="25">
        <v>40930.79</v>
      </c>
      <c r="Y229" s="25">
        <v>40930.79</v>
      </c>
      <c r="Z229" s="25">
        <v>40930.79</v>
      </c>
      <c r="AA229" s="25">
        <v>41599.230000000003</v>
      </c>
      <c r="AB229" s="25">
        <v>43795.519999999997</v>
      </c>
      <c r="AC229" s="25">
        <v>43795.519999999997</v>
      </c>
      <c r="AD229" s="25">
        <v>43795.519999999997</v>
      </c>
      <c r="AE229" s="25">
        <v>40930.79</v>
      </c>
      <c r="AF229" s="25">
        <v>40930.79</v>
      </c>
      <c r="AG229" s="25">
        <v>40930.79</v>
      </c>
      <c r="AH229" s="25">
        <v>40930.79</v>
      </c>
      <c r="AI229" s="25">
        <v>40930.79</v>
      </c>
      <c r="AJ229" s="25">
        <v>40930.79</v>
      </c>
      <c r="AK229" s="25">
        <v>40930.79</v>
      </c>
      <c r="AL229" s="25">
        <v>40930.79</v>
      </c>
      <c r="AM229" s="25">
        <v>41599.230000000003</v>
      </c>
      <c r="AN229" s="25">
        <v>43795.519999999997</v>
      </c>
      <c r="AO229" s="25">
        <v>43795.519999999997</v>
      </c>
      <c r="AP229" s="25">
        <v>43795.519999999997</v>
      </c>
    </row>
    <row r="230" spans="1:42" ht="16.5" hidden="1" customHeight="1" x14ac:dyDescent="0.15">
      <c r="A230" s="9">
        <v>228</v>
      </c>
      <c r="B230" s="9" t="s">
        <v>34</v>
      </c>
      <c r="C230" s="15" t="s">
        <v>711</v>
      </c>
      <c r="D230" s="15" t="s">
        <v>712</v>
      </c>
      <c r="E230" s="9" t="s">
        <v>713</v>
      </c>
      <c r="F230" s="9" t="s">
        <v>37</v>
      </c>
      <c r="G230" s="9" t="s">
        <v>87</v>
      </c>
      <c r="H230" s="9" t="s">
        <v>46</v>
      </c>
      <c r="I230" s="9" t="s">
        <v>40</v>
      </c>
      <c r="J230" s="9" t="s">
        <v>64</v>
      </c>
      <c r="K230" s="9">
        <v>358.9</v>
      </c>
      <c r="L230" s="20">
        <v>42637</v>
      </c>
      <c r="M230" s="20">
        <v>44309</v>
      </c>
      <c r="N230" s="20">
        <v>44309</v>
      </c>
      <c r="O230" s="21"/>
      <c r="P230" s="20">
        <v>43367</v>
      </c>
      <c r="Q230" s="20">
        <v>43731</v>
      </c>
      <c r="R230" s="24">
        <v>165.38</v>
      </c>
      <c r="S230" s="25">
        <v>59354.879999999997</v>
      </c>
      <c r="T230" s="25">
        <v>59354.879999999997</v>
      </c>
      <c r="U230" s="25">
        <v>59354.879999999997</v>
      </c>
      <c r="V230" s="25">
        <v>59354.879999999997</v>
      </c>
      <c r="W230" s="25">
        <v>59354.879999999997</v>
      </c>
      <c r="X230" s="25">
        <v>59354.879999999997</v>
      </c>
      <c r="Y230" s="25">
        <v>59354.879999999997</v>
      </c>
      <c r="Z230" s="25">
        <v>59354.879999999997</v>
      </c>
      <c r="AA230" s="25">
        <v>60047.44</v>
      </c>
      <c r="AB230" s="25">
        <v>62322.99</v>
      </c>
      <c r="AC230" s="25">
        <v>62322.99</v>
      </c>
      <c r="AD230" s="25">
        <v>62322.99</v>
      </c>
      <c r="AE230" s="25">
        <v>59354.879999999997</v>
      </c>
      <c r="AF230" s="25">
        <v>59354.879999999997</v>
      </c>
      <c r="AG230" s="25">
        <v>59354.879999999997</v>
      </c>
      <c r="AH230" s="25">
        <v>59354.879999999997</v>
      </c>
      <c r="AI230" s="25">
        <v>59354.879999999997</v>
      </c>
      <c r="AJ230" s="25">
        <v>59354.879999999997</v>
      </c>
      <c r="AK230" s="25">
        <v>49462.399666666701</v>
      </c>
      <c r="AL230" s="25">
        <v>49462.399666666701</v>
      </c>
      <c r="AM230" s="25">
        <v>50154.959666666698</v>
      </c>
      <c r="AN230" s="25">
        <v>62322.99</v>
      </c>
      <c r="AO230" s="25">
        <v>62322.99</v>
      </c>
      <c r="AP230" s="25">
        <v>62322.99</v>
      </c>
    </row>
    <row r="231" spans="1:42" ht="16.5" hidden="1" customHeight="1" x14ac:dyDescent="0.15">
      <c r="A231" s="9">
        <v>229</v>
      </c>
      <c r="B231" s="9" t="s">
        <v>34</v>
      </c>
      <c r="C231" s="15" t="s">
        <v>714</v>
      </c>
      <c r="D231" s="15" t="s">
        <v>715</v>
      </c>
      <c r="E231" s="9" t="s">
        <v>716</v>
      </c>
      <c r="F231" s="9" t="s">
        <v>37</v>
      </c>
      <c r="G231" s="9" t="s">
        <v>87</v>
      </c>
      <c r="H231" s="9" t="s">
        <v>46</v>
      </c>
      <c r="I231" s="9" t="s">
        <v>102</v>
      </c>
      <c r="J231" s="9" t="s">
        <v>64</v>
      </c>
      <c r="K231" s="9">
        <v>415.75</v>
      </c>
      <c r="L231" s="20">
        <v>42637</v>
      </c>
      <c r="M231" s="20">
        <v>44309</v>
      </c>
      <c r="N231" s="20">
        <v>44309</v>
      </c>
      <c r="O231" s="21"/>
      <c r="P231" s="20">
        <v>43367</v>
      </c>
      <c r="Q231" s="20">
        <v>43731</v>
      </c>
      <c r="R231" s="24">
        <v>148.84</v>
      </c>
      <c r="S231" s="25">
        <v>61880.23</v>
      </c>
      <c r="T231" s="25">
        <v>61880.23</v>
      </c>
      <c r="U231" s="25">
        <v>61880.23</v>
      </c>
      <c r="V231" s="25">
        <v>61880.23</v>
      </c>
      <c r="W231" s="25">
        <v>61880.23</v>
      </c>
      <c r="X231" s="25">
        <v>61880.23</v>
      </c>
      <c r="Y231" s="25">
        <v>61880.23</v>
      </c>
      <c r="Z231" s="25">
        <v>61880.23</v>
      </c>
      <c r="AA231" s="25">
        <v>62601.97</v>
      </c>
      <c r="AB231" s="25">
        <v>64973.41</v>
      </c>
      <c r="AC231" s="25">
        <v>64973.41</v>
      </c>
      <c r="AD231" s="25">
        <v>64973.41</v>
      </c>
      <c r="AE231" s="25">
        <v>61880.23</v>
      </c>
      <c r="AF231" s="25">
        <v>61880.23</v>
      </c>
      <c r="AG231" s="25">
        <v>61880.23</v>
      </c>
      <c r="AH231" s="25">
        <v>51566.858333333301</v>
      </c>
      <c r="AI231" s="25">
        <v>51566.858333333301</v>
      </c>
      <c r="AJ231" s="25">
        <v>51566.858333333301</v>
      </c>
      <c r="AK231" s="25">
        <v>61880.23</v>
      </c>
      <c r="AL231" s="25">
        <v>61880.23</v>
      </c>
      <c r="AM231" s="25">
        <v>62601.97</v>
      </c>
      <c r="AN231" s="25">
        <v>64973.41</v>
      </c>
      <c r="AO231" s="25">
        <v>64973.41</v>
      </c>
      <c r="AP231" s="25">
        <v>64973.41</v>
      </c>
    </row>
    <row r="232" spans="1:42" ht="16.5" hidden="1" customHeight="1" x14ac:dyDescent="0.15">
      <c r="A232" s="9">
        <v>230</v>
      </c>
      <c r="B232" s="16" t="s">
        <v>42</v>
      </c>
      <c r="C232" s="15" t="s">
        <v>717</v>
      </c>
      <c r="D232" s="15" t="s">
        <v>718</v>
      </c>
      <c r="E232" s="9" t="s">
        <v>719</v>
      </c>
      <c r="F232" s="9" t="s">
        <v>37</v>
      </c>
      <c r="G232" s="9" t="s">
        <v>87</v>
      </c>
      <c r="H232" s="9" t="s">
        <v>46</v>
      </c>
      <c r="I232" s="9" t="s">
        <v>40</v>
      </c>
      <c r="J232" s="9" t="s">
        <v>64</v>
      </c>
      <c r="K232" s="9">
        <v>336.35</v>
      </c>
      <c r="L232" s="20">
        <v>42963</v>
      </c>
      <c r="M232" s="20">
        <v>44309</v>
      </c>
      <c r="N232" s="20">
        <v>43616</v>
      </c>
      <c r="O232" s="21"/>
      <c r="P232" s="20">
        <v>43367</v>
      </c>
      <c r="Q232" s="20">
        <v>43731</v>
      </c>
      <c r="R232" s="24">
        <v>165.38</v>
      </c>
      <c r="S232" s="25">
        <v>55625.56</v>
      </c>
      <c r="T232" s="25">
        <v>55625.56</v>
      </c>
      <c r="U232" s="25">
        <v>55625.56</v>
      </c>
      <c r="V232" s="25">
        <v>55625.56</v>
      </c>
      <c r="W232" s="25">
        <v>55625.56</v>
      </c>
      <c r="X232" s="25"/>
      <c r="Y232" s="25"/>
      <c r="Z232" s="25"/>
      <c r="AA232" s="25"/>
      <c r="AB232" s="25"/>
      <c r="AC232" s="25"/>
      <c r="AD232" s="25"/>
      <c r="AE232" s="25">
        <v>55625.56</v>
      </c>
      <c r="AF232" s="25">
        <v>55625.56</v>
      </c>
      <c r="AG232" s="25">
        <v>55625.56</v>
      </c>
      <c r="AH232" s="25">
        <v>55625.56</v>
      </c>
      <c r="AI232" s="25">
        <v>55625.56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</row>
    <row r="233" spans="1:42" ht="16.5" hidden="1" customHeight="1" x14ac:dyDescent="0.15">
      <c r="A233" s="9">
        <v>231</v>
      </c>
      <c r="B233" s="9" t="s">
        <v>34</v>
      </c>
      <c r="C233" s="15" t="s">
        <v>720</v>
      </c>
      <c r="D233" s="15" t="s">
        <v>721</v>
      </c>
      <c r="E233" s="9" t="s">
        <v>722</v>
      </c>
      <c r="F233" s="9" t="s">
        <v>37</v>
      </c>
      <c r="G233" s="9" t="s">
        <v>87</v>
      </c>
      <c r="H233" s="9" t="s">
        <v>46</v>
      </c>
      <c r="I233" s="22" t="s">
        <v>102</v>
      </c>
      <c r="J233" s="9" t="s">
        <v>47</v>
      </c>
      <c r="K233" s="9">
        <v>58.16</v>
      </c>
      <c r="L233" s="20">
        <v>43466</v>
      </c>
      <c r="M233" s="20">
        <v>44196</v>
      </c>
      <c r="N233" s="20">
        <v>44196</v>
      </c>
      <c r="O233" s="20"/>
      <c r="P233" s="20">
        <v>43466</v>
      </c>
      <c r="Q233" s="20">
        <v>43830</v>
      </c>
      <c r="R233" s="24">
        <v>290</v>
      </c>
      <c r="S233" s="25">
        <v>16866.400000000001</v>
      </c>
      <c r="T233" s="25">
        <v>16866.400000000001</v>
      </c>
      <c r="U233" s="25">
        <v>16866.400000000001</v>
      </c>
      <c r="V233" s="25">
        <v>16866.400000000001</v>
      </c>
      <c r="W233" s="25">
        <v>16866.400000000001</v>
      </c>
      <c r="X233" s="25">
        <v>16866.400000000001</v>
      </c>
      <c r="Y233" s="25">
        <v>16866.400000000001</v>
      </c>
      <c r="Z233" s="25">
        <v>16866.400000000001</v>
      </c>
      <c r="AA233" s="25">
        <v>16866.400000000001</v>
      </c>
      <c r="AB233" s="25">
        <v>16866.400000000001</v>
      </c>
      <c r="AC233" s="25">
        <v>16866.400000000001</v>
      </c>
      <c r="AD233" s="25">
        <v>16866.400000000001</v>
      </c>
      <c r="AE233" s="25">
        <v>16866.400000000001</v>
      </c>
      <c r="AF233" s="25">
        <v>16866.400000000001</v>
      </c>
      <c r="AG233" s="25">
        <v>16866.400000000001</v>
      </c>
      <c r="AH233" s="25">
        <v>16866.400000000001</v>
      </c>
      <c r="AI233" s="25">
        <v>16866.400000000001</v>
      </c>
      <c r="AJ233" s="25">
        <v>16866.400000000001</v>
      </c>
      <c r="AK233" s="25">
        <v>16866.400000000001</v>
      </c>
      <c r="AL233" s="25">
        <v>16866.400000000001</v>
      </c>
      <c r="AM233" s="25">
        <v>16866.400000000001</v>
      </c>
      <c r="AN233" s="25">
        <v>16866.400000000001</v>
      </c>
      <c r="AO233" s="25">
        <v>16866.400000000001</v>
      </c>
      <c r="AP233" s="25">
        <v>16866.400000000001</v>
      </c>
    </row>
    <row r="234" spans="1:42" ht="16.5" hidden="1" customHeight="1" x14ac:dyDescent="0.15">
      <c r="A234" s="9">
        <v>232</v>
      </c>
      <c r="B234" s="9" t="s">
        <v>42</v>
      </c>
      <c r="C234" s="15" t="s">
        <v>723</v>
      </c>
      <c r="D234" s="15" t="s">
        <v>724</v>
      </c>
      <c r="E234" s="9" t="s">
        <v>725</v>
      </c>
      <c r="F234" s="9" t="s">
        <v>37</v>
      </c>
      <c r="G234" s="9" t="s">
        <v>87</v>
      </c>
      <c r="H234" s="9" t="s">
        <v>39</v>
      </c>
      <c r="I234" s="9" t="s">
        <v>40</v>
      </c>
      <c r="J234" s="9" t="s">
        <v>41</v>
      </c>
      <c r="K234" s="9">
        <v>170.18</v>
      </c>
      <c r="L234" s="20">
        <v>42637</v>
      </c>
      <c r="M234" s="20">
        <v>43639</v>
      </c>
      <c r="N234" s="20">
        <v>43639</v>
      </c>
      <c r="O234" s="21"/>
      <c r="P234" s="20">
        <v>43367</v>
      </c>
      <c r="Q234" s="20">
        <v>43639</v>
      </c>
      <c r="R234" s="24">
        <v>206.08</v>
      </c>
      <c r="S234" s="25">
        <v>35070.69</v>
      </c>
      <c r="T234" s="25">
        <v>35070.69</v>
      </c>
      <c r="U234" s="25">
        <v>35070.69</v>
      </c>
      <c r="V234" s="25">
        <v>35070.69</v>
      </c>
      <c r="W234" s="25">
        <v>35070.69</v>
      </c>
      <c r="X234" s="25">
        <v>26887.53</v>
      </c>
      <c r="Y234" s="25"/>
      <c r="Z234" s="25"/>
      <c r="AA234" s="25"/>
      <c r="AB234" s="25"/>
      <c r="AC234" s="25"/>
      <c r="AD234" s="25"/>
      <c r="AE234" s="25">
        <v>35070.69</v>
      </c>
      <c r="AF234" s="25">
        <v>35070.69</v>
      </c>
      <c r="AG234" s="25">
        <v>35070.69</v>
      </c>
      <c r="AH234" s="25">
        <v>35070.69</v>
      </c>
      <c r="AI234" s="25">
        <v>35070.69</v>
      </c>
      <c r="AJ234" s="25">
        <v>26887.53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</row>
    <row r="235" spans="1:42" ht="16.5" hidden="1" customHeight="1" x14ac:dyDescent="0.15">
      <c r="A235" s="9">
        <v>233</v>
      </c>
      <c r="B235" s="9" t="s">
        <v>42</v>
      </c>
      <c r="C235" s="15" t="s">
        <v>726</v>
      </c>
      <c r="D235" s="15" t="s">
        <v>727</v>
      </c>
      <c r="E235" s="9" t="s">
        <v>728</v>
      </c>
      <c r="F235" s="9" t="s">
        <v>37</v>
      </c>
      <c r="G235" s="9" t="s">
        <v>87</v>
      </c>
      <c r="H235" s="9" t="s">
        <v>122</v>
      </c>
      <c r="I235" s="9" t="s">
        <v>40</v>
      </c>
      <c r="J235" s="9" t="s">
        <v>47</v>
      </c>
      <c r="K235" s="9">
        <v>60.7</v>
      </c>
      <c r="L235" s="20">
        <v>42637</v>
      </c>
      <c r="M235" s="20">
        <v>43639</v>
      </c>
      <c r="N235" s="20">
        <v>43639</v>
      </c>
      <c r="O235" s="21"/>
      <c r="P235" s="20">
        <v>43367</v>
      </c>
      <c r="Q235" s="20">
        <v>43639</v>
      </c>
      <c r="R235" s="24">
        <v>171.74</v>
      </c>
      <c r="S235" s="25">
        <v>10424.620000000001</v>
      </c>
      <c r="T235" s="25">
        <v>10424.620000000001</v>
      </c>
      <c r="U235" s="25">
        <v>10424.620000000001</v>
      </c>
      <c r="V235" s="25">
        <v>10424.620000000001</v>
      </c>
      <c r="W235" s="25">
        <v>10424.620000000001</v>
      </c>
      <c r="X235" s="25">
        <v>7992.21</v>
      </c>
      <c r="Y235" s="25"/>
      <c r="Z235" s="25"/>
      <c r="AA235" s="25"/>
      <c r="AB235" s="25"/>
      <c r="AC235" s="25"/>
      <c r="AD235" s="25"/>
      <c r="AE235" s="25">
        <v>6949.7473333333301</v>
      </c>
      <c r="AF235" s="25">
        <v>6949.7473333333301</v>
      </c>
      <c r="AG235" s="25">
        <v>6949.7473333333301</v>
      </c>
      <c r="AH235" s="25">
        <v>10424.620000000001</v>
      </c>
      <c r="AI235" s="25">
        <v>10424.620000000001</v>
      </c>
      <c r="AJ235" s="25">
        <v>7992.21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</row>
    <row r="236" spans="1:42" ht="16.5" hidden="1" customHeight="1" x14ac:dyDescent="0.15">
      <c r="A236" s="9">
        <v>234</v>
      </c>
      <c r="B236" s="9" t="s">
        <v>42</v>
      </c>
      <c r="C236" s="15" t="s">
        <v>729</v>
      </c>
      <c r="D236" s="15" t="s">
        <v>730</v>
      </c>
      <c r="E236" s="9" t="s">
        <v>731</v>
      </c>
      <c r="F236" s="9" t="s">
        <v>37</v>
      </c>
      <c r="G236" s="9" t="s">
        <v>87</v>
      </c>
      <c r="H236" s="9" t="s">
        <v>58</v>
      </c>
      <c r="I236" s="9" t="s">
        <v>40</v>
      </c>
      <c r="J236" s="9" t="s">
        <v>41</v>
      </c>
      <c r="K236" s="9">
        <v>182.5</v>
      </c>
      <c r="L236" s="20">
        <v>42637</v>
      </c>
      <c r="M236" s="20">
        <v>43639</v>
      </c>
      <c r="N236" s="20">
        <v>43639</v>
      </c>
      <c r="O236" s="21"/>
      <c r="P236" s="20">
        <v>43367</v>
      </c>
      <c r="Q236" s="20">
        <v>43639</v>
      </c>
      <c r="R236" s="24">
        <v>246.15</v>
      </c>
      <c r="S236" s="25">
        <v>44922.38</v>
      </c>
      <c r="T236" s="25">
        <v>44922.38</v>
      </c>
      <c r="U236" s="25">
        <v>44922.38</v>
      </c>
      <c r="V236" s="25">
        <v>44922.38</v>
      </c>
      <c r="W236" s="25">
        <v>44922.38</v>
      </c>
      <c r="X236" s="25">
        <v>34440.49</v>
      </c>
      <c r="Y236" s="25"/>
      <c r="Z236" s="25"/>
      <c r="AA236" s="25"/>
      <c r="AB236" s="25"/>
      <c r="AC236" s="25"/>
      <c r="AD236" s="25"/>
      <c r="AE236" s="25">
        <v>44922.38</v>
      </c>
      <c r="AF236" s="25">
        <v>44922.38</v>
      </c>
      <c r="AG236" s="25">
        <v>44922.38</v>
      </c>
      <c r="AH236" s="25">
        <v>44922.38</v>
      </c>
      <c r="AI236" s="25">
        <v>44922.38</v>
      </c>
      <c r="AJ236" s="25">
        <v>34440.49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</row>
    <row r="237" spans="1:42" ht="16.5" hidden="1" customHeight="1" x14ac:dyDescent="0.15">
      <c r="A237" s="9">
        <v>235</v>
      </c>
      <c r="B237" s="9" t="s">
        <v>34</v>
      </c>
      <c r="C237" s="15" t="s">
        <v>732</v>
      </c>
      <c r="D237" s="15" t="s">
        <v>733</v>
      </c>
      <c r="E237" s="9" t="s">
        <v>734</v>
      </c>
      <c r="F237" s="9" t="s">
        <v>537</v>
      </c>
      <c r="G237" s="9" t="s">
        <v>87</v>
      </c>
      <c r="H237" s="9" t="s">
        <v>39</v>
      </c>
      <c r="I237" s="9" t="s">
        <v>102</v>
      </c>
      <c r="J237" s="9" t="s">
        <v>47</v>
      </c>
      <c r="K237" s="9">
        <v>7805</v>
      </c>
      <c r="L237" s="20">
        <v>42637</v>
      </c>
      <c r="M237" s="20">
        <v>48114</v>
      </c>
      <c r="N237" s="20">
        <v>48114</v>
      </c>
      <c r="O237" s="21"/>
      <c r="P237" s="20">
        <v>43367</v>
      </c>
      <c r="Q237" s="20">
        <v>43731</v>
      </c>
      <c r="R237" s="24">
        <v>32.33</v>
      </c>
      <c r="S237" s="25">
        <v>252335.65</v>
      </c>
      <c r="T237" s="25">
        <v>252335.65</v>
      </c>
      <c r="U237" s="25">
        <v>252335.65</v>
      </c>
      <c r="V237" s="25">
        <v>252335.65</v>
      </c>
      <c r="W237" s="25">
        <v>252335.65</v>
      </c>
      <c r="X237" s="25">
        <v>252335.65</v>
      </c>
      <c r="Y237" s="25">
        <v>252335.65</v>
      </c>
      <c r="Z237" s="25">
        <v>252335.65</v>
      </c>
      <c r="AA237" s="25">
        <v>253519.40833333301</v>
      </c>
      <c r="AB237" s="25">
        <v>257408.9</v>
      </c>
      <c r="AC237" s="25">
        <v>257408.9</v>
      </c>
      <c r="AD237" s="25">
        <v>257408.9</v>
      </c>
      <c r="AE237" s="25">
        <v>252335.65</v>
      </c>
      <c r="AF237" s="25">
        <v>252335.65</v>
      </c>
      <c r="AG237" s="25">
        <v>252335.65</v>
      </c>
      <c r="AH237" s="25">
        <v>252335.65</v>
      </c>
      <c r="AI237" s="25">
        <v>252335.65</v>
      </c>
      <c r="AJ237" s="25">
        <v>252335.65</v>
      </c>
      <c r="AK237" s="25">
        <v>252335.65</v>
      </c>
      <c r="AL237" s="25">
        <v>252335.65</v>
      </c>
      <c r="AM237" s="25">
        <v>253519.40833333301</v>
      </c>
      <c r="AN237" s="25">
        <v>257408.9</v>
      </c>
      <c r="AO237" s="25">
        <v>257408.9</v>
      </c>
      <c r="AP237" s="25">
        <v>257408.9</v>
      </c>
    </row>
    <row r="238" spans="1:42" ht="16.5" hidden="1" customHeight="1" x14ac:dyDescent="0.15">
      <c r="A238" s="9">
        <v>236</v>
      </c>
      <c r="B238" s="9" t="s">
        <v>34</v>
      </c>
      <c r="C238" s="17" t="s">
        <v>735</v>
      </c>
      <c r="D238" s="15" t="s">
        <v>134</v>
      </c>
      <c r="E238" s="9" t="s">
        <v>736</v>
      </c>
      <c r="F238" s="9" t="s">
        <v>37</v>
      </c>
      <c r="G238" s="9" t="s">
        <v>87</v>
      </c>
      <c r="H238" s="9" t="s">
        <v>46</v>
      </c>
      <c r="I238" s="9" t="s">
        <v>40</v>
      </c>
      <c r="J238" s="9" t="s">
        <v>47</v>
      </c>
      <c r="K238" s="9">
        <v>144.36000000000001</v>
      </c>
      <c r="L238" s="20">
        <v>43435</v>
      </c>
      <c r="M238" s="20">
        <v>44530</v>
      </c>
      <c r="N238" s="20">
        <v>44530</v>
      </c>
      <c r="O238" s="21">
        <f>R238*K238</f>
        <v>25984.800000000003</v>
      </c>
      <c r="P238" s="20">
        <v>43435</v>
      </c>
      <c r="Q238" s="20">
        <v>43799</v>
      </c>
      <c r="R238" s="24">
        <v>180</v>
      </c>
      <c r="S238" s="25">
        <v>25984.799999999999</v>
      </c>
      <c r="T238" s="25">
        <v>25984.799999999999</v>
      </c>
      <c r="U238" s="25">
        <v>25984.799999999999</v>
      </c>
      <c r="V238" s="25">
        <v>25984.799999999999</v>
      </c>
      <c r="W238" s="25">
        <v>25984.799999999999</v>
      </c>
      <c r="X238" s="25">
        <v>25984.799999999999</v>
      </c>
      <c r="Y238" s="25">
        <v>25984.799999999999</v>
      </c>
      <c r="Z238" s="25">
        <v>25984.799999999999</v>
      </c>
      <c r="AA238" s="25">
        <v>25984.799999999999</v>
      </c>
      <c r="AB238" s="25">
        <v>25984.799999999999</v>
      </c>
      <c r="AC238" s="25">
        <v>25984.799999999999</v>
      </c>
      <c r="AD238" s="25">
        <v>27284.04</v>
      </c>
      <c r="AE238" s="25">
        <v>25984.799999999999</v>
      </c>
      <c r="AF238" s="25">
        <v>25984.799999999999</v>
      </c>
      <c r="AG238" s="25">
        <v>25984.799999999999</v>
      </c>
      <c r="AH238" s="25">
        <v>25984.799999999999</v>
      </c>
      <c r="AI238" s="25">
        <v>25984.799999999999</v>
      </c>
      <c r="AJ238" s="25">
        <v>25984.799999999999</v>
      </c>
      <c r="AK238" s="25">
        <v>25984.799999999999</v>
      </c>
      <c r="AL238" s="25">
        <v>25984.799999999999</v>
      </c>
      <c r="AM238" s="25">
        <v>25984.799999999999</v>
      </c>
      <c r="AN238" s="25">
        <v>25984.799999999999</v>
      </c>
      <c r="AO238" s="25">
        <v>25984.799999999999</v>
      </c>
      <c r="AP238" s="25">
        <v>27284.04</v>
      </c>
    </row>
    <row r="239" spans="1:42" ht="16.5" hidden="1" customHeight="1" x14ac:dyDescent="0.15">
      <c r="A239" s="9">
        <v>237</v>
      </c>
      <c r="B239" s="16" t="s">
        <v>42</v>
      </c>
      <c r="C239" s="15" t="s">
        <v>737</v>
      </c>
      <c r="D239" s="15" t="s">
        <v>738</v>
      </c>
      <c r="E239" s="9">
        <v>2057</v>
      </c>
      <c r="F239" s="9" t="s">
        <v>37</v>
      </c>
      <c r="G239" s="9" t="s">
        <v>87</v>
      </c>
      <c r="H239" s="9" t="s">
        <v>58</v>
      </c>
      <c r="I239" s="22" t="s">
        <v>102</v>
      </c>
      <c r="J239" s="9" t="s">
        <v>41</v>
      </c>
      <c r="K239" s="9">
        <v>108.13</v>
      </c>
      <c r="L239" s="20">
        <v>43450</v>
      </c>
      <c r="M239" s="20">
        <v>44545</v>
      </c>
      <c r="N239" s="20">
        <v>43555</v>
      </c>
      <c r="O239" s="21">
        <f>R239*K239</f>
        <v>32439</v>
      </c>
      <c r="P239" s="20">
        <v>43450</v>
      </c>
      <c r="Q239" s="20">
        <v>43814</v>
      </c>
      <c r="R239" s="24">
        <v>300</v>
      </c>
      <c r="S239" s="25">
        <v>32439</v>
      </c>
      <c r="T239" s="25">
        <v>32439</v>
      </c>
      <c r="U239" s="25">
        <v>32439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>
        <v>32439</v>
      </c>
      <c r="AF239" s="25">
        <v>32439</v>
      </c>
      <c r="AG239" s="25">
        <v>32439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</row>
    <row r="240" spans="1:42" ht="16.5" hidden="1" customHeight="1" x14ac:dyDescent="0.15">
      <c r="A240" s="9">
        <v>238</v>
      </c>
      <c r="B240" s="9" t="s">
        <v>34</v>
      </c>
      <c r="C240" s="15" t="s">
        <v>739</v>
      </c>
      <c r="D240" s="15" t="s">
        <v>740</v>
      </c>
      <c r="E240" s="9" t="s">
        <v>741</v>
      </c>
      <c r="F240" s="9" t="s">
        <v>537</v>
      </c>
      <c r="G240" s="9" t="s">
        <v>87</v>
      </c>
      <c r="H240" s="9" t="s">
        <v>122</v>
      </c>
      <c r="I240" s="9" t="s">
        <v>40</v>
      </c>
      <c r="J240" s="9" t="s">
        <v>41</v>
      </c>
      <c r="K240" s="9">
        <v>1566.8</v>
      </c>
      <c r="L240" s="20">
        <v>43497</v>
      </c>
      <c r="M240" s="20">
        <v>46288</v>
      </c>
      <c r="N240" s="20">
        <v>46288</v>
      </c>
      <c r="O240" s="20"/>
      <c r="P240" s="20">
        <v>43497</v>
      </c>
      <c r="Q240" s="20">
        <v>43861</v>
      </c>
      <c r="R240" s="24">
        <v>45</v>
      </c>
      <c r="S240" s="25"/>
      <c r="T240" s="25">
        <v>70506</v>
      </c>
      <c r="U240" s="25">
        <v>70506</v>
      </c>
      <c r="V240" s="25">
        <v>70506</v>
      </c>
      <c r="W240" s="25">
        <v>70506</v>
      </c>
      <c r="X240" s="25">
        <v>70506</v>
      </c>
      <c r="Y240" s="25">
        <v>70506</v>
      </c>
      <c r="Z240" s="25">
        <v>70506</v>
      </c>
      <c r="AA240" s="25">
        <v>70506</v>
      </c>
      <c r="AB240" s="25">
        <v>70506</v>
      </c>
      <c r="AC240" s="25">
        <v>70506</v>
      </c>
      <c r="AD240" s="25">
        <v>70506</v>
      </c>
      <c r="AE240" s="25">
        <v>0</v>
      </c>
      <c r="AF240" s="25">
        <v>70506</v>
      </c>
      <c r="AG240" s="25">
        <v>70506</v>
      </c>
      <c r="AH240" s="25">
        <v>70506</v>
      </c>
      <c r="AI240" s="25">
        <v>70506</v>
      </c>
      <c r="AJ240" s="25">
        <v>70506</v>
      </c>
      <c r="AK240" s="25">
        <v>70506</v>
      </c>
      <c r="AL240" s="25">
        <v>70506</v>
      </c>
      <c r="AM240" s="25">
        <v>70506</v>
      </c>
      <c r="AN240" s="25">
        <v>70506</v>
      </c>
      <c r="AO240" s="25">
        <v>70506</v>
      </c>
      <c r="AP240" s="25">
        <v>70506</v>
      </c>
    </row>
    <row r="241" spans="1:45" ht="16.5" hidden="1" customHeight="1" x14ac:dyDescent="0.15">
      <c r="A241" s="9">
        <v>239</v>
      </c>
      <c r="B241" s="9" t="s">
        <v>34</v>
      </c>
      <c r="C241" s="15" t="s">
        <v>742</v>
      </c>
      <c r="D241" s="15" t="s">
        <v>743</v>
      </c>
      <c r="E241" s="9" t="s">
        <v>744</v>
      </c>
      <c r="F241" s="9" t="s">
        <v>37</v>
      </c>
      <c r="G241" s="9" t="s">
        <v>87</v>
      </c>
      <c r="H241" s="9" t="s">
        <v>122</v>
      </c>
      <c r="I241" s="9" t="s">
        <v>40</v>
      </c>
      <c r="J241" s="9" t="s">
        <v>41</v>
      </c>
      <c r="K241" s="9">
        <v>54.82</v>
      </c>
      <c r="L241" s="20">
        <v>43435</v>
      </c>
      <c r="M241" s="20">
        <v>44530</v>
      </c>
      <c r="N241" s="20">
        <v>44530</v>
      </c>
      <c r="O241" s="21">
        <f>R241*K241</f>
        <v>13814.64</v>
      </c>
      <c r="P241" s="20">
        <v>43435</v>
      </c>
      <c r="Q241" s="20">
        <v>43799</v>
      </c>
      <c r="R241" s="24">
        <v>252</v>
      </c>
      <c r="S241" s="25">
        <v>13814.64</v>
      </c>
      <c r="T241" s="25">
        <v>13814.64</v>
      </c>
      <c r="U241" s="25">
        <v>13814.64</v>
      </c>
      <c r="V241" s="25">
        <v>13814.64</v>
      </c>
      <c r="W241" s="25">
        <v>13814.64</v>
      </c>
      <c r="X241" s="25">
        <v>13814.64</v>
      </c>
      <c r="Y241" s="25">
        <v>13814.64</v>
      </c>
      <c r="Z241" s="25">
        <v>13814.64</v>
      </c>
      <c r="AA241" s="25">
        <v>13814.64</v>
      </c>
      <c r="AB241" s="25">
        <v>13814.64</v>
      </c>
      <c r="AC241" s="25">
        <v>13814.64</v>
      </c>
      <c r="AD241" s="25">
        <v>14781.6648</v>
      </c>
      <c r="AE241" s="25">
        <v>13814.64</v>
      </c>
      <c r="AF241" s="25">
        <v>13814.64</v>
      </c>
      <c r="AG241" s="25">
        <v>13814.64</v>
      </c>
      <c r="AH241" s="25">
        <v>13814.64</v>
      </c>
      <c r="AI241" s="25">
        <v>13814.64</v>
      </c>
      <c r="AJ241" s="25">
        <v>13814.64</v>
      </c>
      <c r="AK241" s="25">
        <v>13814.64</v>
      </c>
      <c r="AL241" s="25">
        <v>13814.64</v>
      </c>
      <c r="AM241" s="25">
        <v>13814.64</v>
      </c>
      <c r="AN241" s="25">
        <v>13814.64</v>
      </c>
      <c r="AO241" s="25">
        <v>13814.64</v>
      </c>
      <c r="AP241" s="25">
        <v>14781.6648</v>
      </c>
    </row>
    <row r="242" spans="1:45" ht="16.5" hidden="1" customHeight="1" x14ac:dyDescent="0.15">
      <c r="A242" s="9">
        <v>240</v>
      </c>
      <c r="B242" s="9" t="s">
        <v>34</v>
      </c>
      <c r="C242" s="15" t="s">
        <v>745</v>
      </c>
      <c r="D242" s="15" t="s">
        <v>746</v>
      </c>
      <c r="E242" s="9" t="s">
        <v>747</v>
      </c>
      <c r="F242" s="9" t="s">
        <v>37</v>
      </c>
      <c r="G242" s="9" t="s">
        <v>87</v>
      </c>
      <c r="H242" s="9" t="s">
        <v>179</v>
      </c>
      <c r="I242" s="9" t="s">
        <v>40</v>
      </c>
      <c r="J242" s="9" t="s">
        <v>41</v>
      </c>
      <c r="K242" s="9">
        <v>64.5</v>
      </c>
      <c r="L242" s="20">
        <v>43435</v>
      </c>
      <c r="M242" s="20">
        <v>44530</v>
      </c>
      <c r="N242" s="20">
        <v>44530</v>
      </c>
      <c r="O242" s="21">
        <f>R242*K242</f>
        <v>16254</v>
      </c>
      <c r="P242" s="20">
        <v>43435</v>
      </c>
      <c r="Q242" s="20">
        <v>43799</v>
      </c>
      <c r="R242" s="24">
        <v>252</v>
      </c>
      <c r="S242" s="25">
        <v>16254</v>
      </c>
      <c r="T242" s="25">
        <v>16254</v>
      </c>
      <c r="U242" s="25">
        <v>16254</v>
      </c>
      <c r="V242" s="25">
        <v>16254</v>
      </c>
      <c r="W242" s="25">
        <v>16254</v>
      </c>
      <c r="X242" s="25">
        <v>16254</v>
      </c>
      <c r="Y242" s="25">
        <v>16254</v>
      </c>
      <c r="Z242" s="25">
        <v>16254</v>
      </c>
      <c r="AA242" s="25">
        <v>16254</v>
      </c>
      <c r="AB242" s="25">
        <v>16254</v>
      </c>
      <c r="AC242" s="25">
        <v>16254</v>
      </c>
      <c r="AD242" s="25">
        <v>17391.78</v>
      </c>
      <c r="AE242" s="25">
        <v>16254</v>
      </c>
      <c r="AF242" s="25">
        <v>16254</v>
      </c>
      <c r="AG242" s="25">
        <v>16254</v>
      </c>
      <c r="AH242" s="25">
        <v>16254</v>
      </c>
      <c r="AI242" s="25">
        <v>16254</v>
      </c>
      <c r="AJ242" s="25">
        <v>16254</v>
      </c>
      <c r="AK242" s="25">
        <v>16254</v>
      </c>
      <c r="AL242" s="25">
        <v>16254</v>
      </c>
      <c r="AM242" s="25">
        <v>16254</v>
      </c>
      <c r="AN242" s="25">
        <v>16254</v>
      </c>
      <c r="AO242" s="25">
        <v>16254</v>
      </c>
      <c r="AP242" s="25">
        <v>17391.78</v>
      </c>
    </row>
    <row r="243" spans="1:45" ht="16.5" hidden="1" customHeight="1" x14ac:dyDescent="0.15">
      <c r="A243" s="9">
        <v>241</v>
      </c>
      <c r="B243" s="16" t="s">
        <v>42</v>
      </c>
      <c r="C243" s="15" t="s">
        <v>748</v>
      </c>
      <c r="D243" s="15" t="s">
        <v>749</v>
      </c>
      <c r="E243" s="9" t="s">
        <v>750</v>
      </c>
      <c r="F243" s="9" t="s">
        <v>37</v>
      </c>
      <c r="G243" s="9" t="s">
        <v>87</v>
      </c>
      <c r="H243" s="16" t="s">
        <v>68</v>
      </c>
      <c r="I243" s="9" t="s">
        <v>102</v>
      </c>
      <c r="J243" s="9" t="s">
        <v>47</v>
      </c>
      <c r="K243" s="9">
        <v>157.11000000000001</v>
      </c>
      <c r="L243" s="20">
        <v>43425</v>
      </c>
      <c r="M243" s="20">
        <v>44520</v>
      </c>
      <c r="N243" s="20">
        <v>43585</v>
      </c>
      <c r="O243" s="21">
        <f>R243*K243*2</f>
        <v>54988.500000000007</v>
      </c>
      <c r="P243" s="20">
        <v>43425</v>
      </c>
      <c r="Q243" s="20">
        <v>43789</v>
      </c>
      <c r="R243" s="24">
        <v>175</v>
      </c>
      <c r="S243" s="25">
        <v>27494.25</v>
      </c>
      <c r="T243" s="25">
        <v>27494.25</v>
      </c>
      <c r="U243" s="25">
        <v>27494.25</v>
      </c>
      <c r="V243" s="25">
        <v>27494.25</v>
      </c>
      <c r="W243" s="25"/>
      <c r="X243" s="25"/>
      <c r="Y243" s="25"/>
      <c r="Z243" s="25"/>
      <c r="AA243" s="25"/>
      <c r="AB243" s="25"/>
      <c r="AC243" s="25"/>
      <c r="AD243" s="25"/>
      <c r="AE243" s="25">
        <v>27494.25</v>
      </c>
      <c r="AF243" s="25">
        <v>27494.25</v>
      </c>
      <c r="AG243" s="25">
        <v>27494.25</v>
      </c>
      <c r="AH243" s="25">
        <v>27494.25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</row>
    <row r="244" spans="1:45" ht="16.5" hidden="1" customHeight="1" x14ac:dyDescent="0.15">
      <c r="A244" s="9">
        <v>242</v>
      </c>
      <c r="B244" s="9" t="s">
        <v>34</v>
      </c>
      <c r="C244" s="15" t="s">
        <v>751</v>
      </c>
      <c r="D244" s="15" t="s">
        <v>752</v>
      </c>
      <c r="E244" s="9" t="s">
        <v>753</v>
      </c>
      <c r="F244" s="9" t="s">
        <v>37</v>
      </c>
      <c r="G244" s="9" t="s">
        <v>87</v>
      </c>
      <c r="H244" s="9" t="s">
        <v>179</v>
      </c>
      <c r="I244" s="22" t="s">
        <v>102</v>
      </c>
      <c r="J244" s="9" t="s">
        <v>47</v>
      </c>
      <c r="K244" s="9">
        <v>104.78</v>
      </c>
      <c r="L244" s="20">
        <v>43425</v>
      </c>
      <c r="M244" s="20">
        <v>44520</v>
      </c>
      <c r="N244" s="20">
        <v>44520</v>
      </c>
      <c r="O244" s="21">
        <f>R244*K244*2</f>
        <v>41912</v>
      </c>
      <c r="P244" s="20">
        <v>43425</v>
      </c>
      <c r="Q244" s="20">
        <v>43789</v>
      </c>
      <c r="R244" s="24">
        <v>200</v>
      </c>
      <c r="S244" s="25">
        <v>20956</v>
      </c>
      <c r="T244" s="25">
        <v>20956</v>
      </c>
      <c r="U244" s="25">
        <v>20956</v>
      </c>
      <c r="V244" s="25">
        <v>20956</v>
      </c>
      <c r="W244" s="25">
        <v>20956</v>
      </c>
      <c r="X244" s="25">
        <v>20956</v>
      </c>
      <c r="Y244" s="25">
        <v>20956</v>
      </c>
      <c r="Z244" s="25">
        <v>20956</v>
      </c>
      <c r="AA244" s="25">
        <v>20956</v>
      </c>
      <c r="AB244" s="25">
        <v>20956</v>
      </c>
      <c r="AC244" s="25">
        <v>21305.266666666699</v>
      </c>
      <c r="AD244" s="25">
        <v>22003.8</v>
      </c>
      <c r="AE244" s="25">
        <v>20956</v>
      </c>
      <c r="AF244" s="25">
        <v>20956</v>
      </c>
      <c r="AG244" s="25">
        <v>13970.666666666701</v>
      </c>
      <c r="AH244" s="25">
        <v>13970.666666666701</v>
      </c>
      <c r="AI244" s="25">
        <v>13970.666666666701</v>
      </c>
      <c r="AJ244" s="25">
        <v>20956</v>
      </c>
      <c r="AK244" s="25">
        <v>13970.666666666701</v>
      </c>
      <c r="AL244" s="25">
        <v>13970.666666666701</v>
      </c>
      <c r="AM244" s="25">
        <v>13970.666666666701</v>
      </c>
      <c r="AN244" s="25">
        <v>20956</v>
      </c>
      <c r="AO244" s="25">
        <v>21305.266666666699</v>
      </c>
      <c r="AP244" s="25">
        <v>22003.8</v>
      </c>
    </row>
    <row r="245" spans="1:45" ht="16.5" hidden="1" customHeight="1" x14ac:dyDescent="0.15">
      <c r="A245" s="9">
        <v>243</v>
      </c>
      <c r="B245" s="9" t="s">
        <v>34</v>
      </c>
      <c r="C245" s="15" t="s">
        <v>754</v>
      </c>
      <c r="D245" s="15" t="s">
        <v>755</v>
      </c>
      <c r="E245" s="9" t="s">
        <v>756</v>
      </c>
      <c r="F245" s="9" t="s">
        <v>757</v>
      </c>
      <c r="G245" s="9" t="s">
        <v>359</v>
      </c>
      <c r="H245" s="9" t="s">
        <v>122</v>
      </c>
      <c r="I245" s="22" t="s">
        <v>40</v>
      </c>
      <c r="J245" s="22" t="s">
        <v>758</v>
      </c>
      <c r="K245" s="9">
        <v>776.93</v>
      </c>
      <c r="L245" s="20">
        <v>43313</v>
      </c>
      <c r="M245" s="20">
        <v>45716</v>
      </c>
      <c r="N245" s="20">
        <v>45716</v>
      </c>
      <c r="O245" s="21">
        <f>R245*K245*5</f>
        <v>194232.5</v>
      </c>
      <c r="P245" s="20">
        <v>43313</v>
      </c>
      <c r="Q245" s="20">
        <v>43677</v>
      </c>
      <c r="R245" s="24">
        <v>50</v>
      </c>
      <c r="S245" s="25">
        <v>38846.5</v>
      </c>
      <c r="T245" s="25">
        <v>38846.5</v>
      </c>
      <c r="U245" s="25">
        <v>38846.5</v>
      </c>
      <c r="V245" s="25">
        <v>38846.5</v>
      </c>
      <c r="W245" s="25">
        <v>38846.5</v>
      </c>
      <c r="X245" s="25">
        <v>38846.5</v>
      </c>
      <c r="Y245" s="25">
        <v>38846.5</v>
      </c>
      <c r="Z245" s="25">
        <v>40788.824999999997</v>
      </c>
      <c r="AA245" s="25">
        <v>40788.824999999997</v>
      </c>
      <c r="AB245" s="25">
        <v>40788.824999999997</v>
      </c>
      <c r="AC245" s="25">
        <v>40788.824999999997</v>
      </c>
      <c r="AD245" s="25">
        <v>40788.824999999997</v>
      </c>
      <c r="AE245" s="25">
        <v>12948.833333333299</v>
      </c>
      <c r="AF245" s="25">
        <v>12946.5</v>
      </c>
      <c r="AG245" s="25">
        <v>12946.5</v>
      </c>
      <c r="AH245" s="25">
        <v>12948.833333333299</v>
      </c>
      <c r="AI245" s="25">
        <v>12946.5</v>
      </c>
      <c r="AJ245" s="25">
        <v>12946.5</v>
      </c>
      <c r="AK245" s="25">
        <v>12948.833333333299</v>
      </c>
      <c r="AL245" s="25">
        <v>13596.275</v>
      </c>
      <c r="AM245" s="25">
        <v>13596.275</v>
      </c>
      <c r="AN245" s="25">
        <v>40788.824999999997</v>
      </c>
      <c r="AO245" s="25">
        <v>40788.824999999997</v>
      </c>
      <c r="AP245" s="25">
        <v>40788.824999999997</v>
      </c>
      <c r="AR245">
        <f>AJ245*12</f>
        <v>155358</v>
      </c>
      <c r="AS245" s="47">
        <f>AR245/K245/365</f>
        <v>0.54784646771830614</v>
      </c>
    </row>
    <row r="246" spans="1:45" ht="16.5" x14ac:dyDescent="0.15">
      <c r="A246" s="9">
        <v>244</v>
      </c>
      <c r="B246" s="9" t="s">
        <v>34</v>
      </c>
      <c r="C246" s="15" t="s">
        <v>759</v>
      </c>
      <c r="D246" s="15" t="s">
        <v>760</v>
      </c>
      <c r="E246" s="9" t="s">
        <v>761</v>
      </c>
      <c r="F246" s="9" t="s">
        <v>757</v>
      </c>
      <c r="G246" s="9" t="s">
        <v>87</v>
      </c>
      <c r="H246" s="9" t="s">
        <v>46</v>
      </c>
      <c r="I246" s="22" t="s">
        <v>102</v>
      </c>
      <c r="J246" s="9" t="s">
        <v>758</v>
      </c>
      <c r="K246" s="9">
        <v>470.3</v>
      </c>
      <c r="L246" s="20">
        <v>42637</v>
      </c>
      <c r="M246" s="20">
        <v>44462</v>
      </c>
      <c r="N246" s="20">
        <v>44462</v>
      </c>
      <c r="O246" s="21"/>
      <c r="P246" s="20">
        <v>43367</v>
      </c>
      <c r="Q246" s="20">
        <v>43731</v>
      </c>
      <c r="R246" s="24">
        <v>66.150000000000006</v>
      </c>
      <c r="S246" s="25">
        <v>31110.35</v>
      </c>
      <c r="T246" s="25">
        <v>31110.35</v>
      </c>
      <c r="U246" s="25">
        <v>31110.35</v>
      </c>
      <c r="V246" s="25">
        <v>31110.35</v>
      </c>
      <c r="W246" s="25">
        <v>31110.35</v>
      </c>
      <c r="X246" s="25">
        <v>31110.35</v>
      </c>
      <c r="Y246" s="25">
        <v>31110.35</v>
      </c>
      <c r="Z246" s="25">
        <v>31110.35</v>
      </c>
      <c r="AA246" s="25">
        <v>31473.57</v>
      </c>
      <c r="AB246" s="25">
        <v>32667.040000000001</v>
      </c>
      <c r="AC246" s="25">
        <v>32667.040000000001</v>
      </c>
      <c r="AD246" s="25">
        <v>32667.040000000001</v>
      </c>
      <c r="AE246" s="25">
        <v>10370.120000000001</v>
      </c>
      <c r="AF246" s="25">
        <v>10370.120000000001</v>
      </c>
      <c r="AG246" s="25">
        <v>10370.120000000001</v>
      </c>
      <c r="AH246" s="25">
        <v>10370.120000000001</v>
      </c>
      <c r="AI246" s="25">
        <v>10370.120000000001</v>
      </c>
      <c r="AJ246" s="25">
        <v>10370.120000000001</v>
      </c>
      <c r="AK246" s="25">
        <v>10370.1166666667</v>
      </c>
      <c r="AL246" s="25">
        <v>10370.1166666667</v>
      </c>
      <c r="AM246" s="25">
        <v>10491.19</v>
      </c>
      <c r="AN246" s="25">
        <v>32667.040000000001</v>
      </c>
      <c r="AO246" s="25">
        <v>32667.040000000001</v>
      </c>
      <c r="AP246" s="25">
        <v>32667.040000000001</v>
      </c>
      <c r="AR246">
        <f t="shared" ref="AR246:AR260" si="1">AJ246*12</f>
        <v>124441.44</v>
      </c>
      <c r="AS246" s="47">
        <f t="shared" ref="AS246:AS260" si="2">AR246/K246/365</f>
        <v>0.72493185637847013</v>
      </c>
    </row>
    <row r="247" spans="1:45" ht="16.5" x14ac:dyDescent="0.15">
      <c r="A247" s="9">
        <v>245</v>
      </c>
      <c r="B247" s="9" t="s">
        <v>34</v>
      </c>
      <c r="C247" s="15" t="s">
        <v>762</v>
      </c>
      <c r="D247" s="15" t="s">
        <v>763</v>
      </c>
      <c r="E247" s="9" t="s">
        <v>764</v>
      </c>
      <c r="F247" s="9" t="s">
        <v>757</v>
      </c>
      <c r="G247" s="9" t="s">
        <v>87</v>
      </c>
      <c r="H247" s="9" t="s">
        <v>122</v>
      </c>
      <c r="I247" s="9" t="s">
        <v>102</v>
      </c>
      <c r="J247" s="9" t="s">
        <v>758</v>
      </c>
      <c r="K247" s="9">
        <v>1963.4</v>
      </c>
      <c r="L247" s="20">
        <v>42637</v>
      </c>
      <c r="M247" s="20">
        <v>45558</v>
      </c>
      <c r="N247" s="20">
        <v>45558</v>
      </c>
      <c r="O247" s="21"/>
      <c r="P247" s="20">
        <v>43367</v>
      </c>
      <c r="Q247" s="20">
        <v>43731</v>
      </c>
      <c r="R247" s="24">
        <v>41.9</v>
      </c>
      <c r="S247" s="25">
        <v>82266.460000000006</v>
      </c>
      <c r="T247" s="25">
        <v>82266.460000000006</v>
      </c>
      <c r="U247" s="25">
        <v>82266.460000000006</v>
      </c>
      <c r="V247" s="25">
        <v>82266.460000000006</v>
      </c>
      <c r="W247" s="24">
        <v>82266.460000000006</v>
      </c>
      <c r="X247" s="24">
        <v>82266.460000000006</v>
      </c>
      <c r="Y247" s="25">
        <v>82266.460000000006</v>
      </c>
      <c r="Z247" s="25">
        <v>82266.460000000006</v>
      </c>
      <c r="AA247" s="25">
        <v>83228.53</v>
      </c>
      <c r="AB247" s="25">
        <v>86389.6</v>
      </c>
      <c r="AC247" s="25">
        <v>86389.6</v>
      </c>
      <c r="AD247" s="25">
        <v>86389.6</v>
      </c>
      <c r="AE247" s="25">
        <v>27435.242666666702</v>
      </c>
      <c r="AF247" s="25">
        <v>27435.242666666702</v>
      </c>
      <c r="AG247" s="25">
        <v>27435.242666666702</v>
      </c>
      <c r="AH247" s="25">
        <v>27435.242666666702</v>
      </c>
      <c r="AI247" s="25">
        <v>27435.242666666702</v>
      </c>
      <c r="AJ247" s="25">
        <v>27435.242666666702</v>
      </c>
      <c r="AK247" s="25">
        <v>27428.7</v>
      </c>
      <c r="AL247" s="25">
        <v>27428.7</v>
      </c>
      <c r="AM247" s="25">
        <v>27750.916666666701</v>
      </c>
      <c r="AN247" s="25">
        <v>86389.6</v>
      </c>
      <c r="AO247" s="25">
        <v>86389.6</v>
      </c>
      <c r="AP247" s="25">
        <v>86389.6</v>
      </c>
      <c r="AR247">
        <f t="shared" si="1"/>
        <v>329222.91200000042</v>
      </c>
      <c r="AS247" s="47">
        <f t="shared" si="2"/>
        <v>0.45939726027397315</v>
      </c>
    </row>
    <row r="248" spans="1:45" ht="16.5" x14ac:dyDescent="0.15">
      <c r="A248" s="9">
        <v>246</v>
      </c>
      <c r="B248" s="9" t="s">
        <v>34</v>
      </c>
      <c r="C248" s="15" t="s">
        <v>765</v>
      </c>
      <c r="D248" s="15" t="s">
        <v>766</v>
      </c>
      <c r="E248" s="9" t="s">
        <v>767</v>
      </c>
      <c r="F248" s="9" t="s">
        <v>757</v>
      </c>
      <c r="G248" s="9" t="s">
        <v>87</v>
      </c>
      <c r="H248" s="9" t="s">
        <v>122</v>
      </c>
      <c r="I248" s="9" t="s">
        <v>102</v>
      </c>
      <c r="J248" s="9" t="s">
        <v>758</v>
      </c>
      <c r="K248" s="9">
        <v>555.5</v>
      </c>
      <c r="L248" s="20">
        <v>42637</v>
      </c>
      <c r="M248" s="20">
        <v>45558</v>
      </c>
      <c r="N248" s="20">
        <v>45558</v>
      </c>
      <c r="O248" s="21"/>
      <c r="P248" s="20">
        <v>43367</v>
      </c>
      <c r="Q248" s="20">
        <v>43731</v>
      </c>
      <c r="R248" s="24">
        <v>55.13</v>
      </c>
      <c r="S248" s="25">
        <v>30624.720000000001</v>
      </c>
      <c r="T248" s="25">
        <v>30624.720000000001</v>
      </c>
      <c r="U248" s="25">
        <v>30624.720000000001</v>
      </c>
      <c r="V248" s="25">
        <v>30624.720000000001</v>
      </c>
      <c r="W248" s="25">
        <v>30624.720000000001</v>
      </c>
      <c r="X248" s="25">
        <v>30624.720000000001</v>
      </c>
      <c r="Y248" s="25">
        <v>30624.720000000001</v>
      </c>
      <c r="Z248" s="25">
        <v>30624.720000000001</v>
      </c>
      <c r="AA248" s="25">
        <v>30982.46</v>
      </c>
      <c r="AB248" s="25">
        <v>32157.9</v>
      </c>
      <c r="AC248" s="25">
        <v>32157.9</v>
      </c>
      <c r="AD248" s="25">
        <v>32157.9</v>
      </c>
      <c r="AE248" s="25">
        <v>10208.243333333299</v>
      </c>
      <c r="AF248" s="25">
        <v>10208.243333333299</v>
      </c>
      <c r="AG248" s="25">
        <v>10208.243333333299</v>
      </c>
      <c r="AH248" s="25">
        <v>10208.243333333299</v>
      </c>
      <c r="AI248" s="25">
        <v>10208.243333333299</v>
      </c>
      <c r="AJ248" s="25">
        <v>10208.243333333299</v>
      </c>
      <c r="AK248" s="25">
        <v>10208.24</v>
      </c>
      <c r="AL248" s="25">
        <v>10208.24</v>
      </c>
      <c r="AM248" s="25">
        <v>10327.4866666667</v>
      </c>
      <c r="AN248" s="25">
        <v>32157.9</v>
      </c>
      <c r="AO248" s="25">
        <v>32157.9</v>
      </c>
      <c r="AP248" s="25">
        <v>32157.9</v>
      </c>
      <c r="AR248">
        <f t="shared" si="1"/>
        <v>122498.91999999959</v>
      </c>
      <c r="AS248" s="47">
        <f t="shared" si="2"/>
        <v>0.60416467948164476</v>
      </c>
    </row>
    <row r="249" spans="1:45" ht="16.5" x14ac:dyDescent="0.15">
      <c r="A249" s="9">
        <v>247</v>
      </c>
      <c r="B249" s="9" t="s">
        <v>34</v>
      </c>
      <c r="C249" s="15" t="s">
        <v>768</v>
      </c>
      <c r="D249" s="15" t="s">
        <v>769</v>
      </c>
      <c r="E249" s="9" t="s">
        <v>770</v>
      </c>
      <c r="F249" s="9" t="s">
        <v>757</v>
      </c>
      <c r="G249" s="9" t="s">
        <v>87</v>
      </c>
      <c r="H249" s="9" t="s">
        <v>46</v>
      </c>
      <c r="I249" s="9" t="s">
        <v>102</v>
      </c>
      <c r="J249" s="9" t="s">
        <v>758</v>
      </c>
      <c r="K249" s="9">
        <v>312.02</v>
      </c>
      <c r="L249" s="20">
        <v>42637</v>
      </c>
      <c r="M249" s="20">
        <v>45558</v>
      </c>
      <c r="N249" s="20">
        <v>45558</v>
      </c>
      <c r="O249" s="21"/>
      <c r="P249" s="20">
        <v>43367</v>
      </c>
      <c r="Q249" s="20">
        <v>43731</v>
      </c>
      <c r="R249" s="24">
        <v>66.150000000000006</v>
      </c>
      <c r="S249" s="25">
        <v>20640.12</v>
      </c>
      <c r="T249" s="25">
        <v>20640.12</v>
      </c>
      <c r="U249" s="25">
        <v>20640.12</v>
      </c>
      <c r="V249" s="25">
        <v>20640.12</v>
      </c>
      <c r="W249" s="25">
        <v>20640.12</v>
      </c>
      <c r="X249" s="25">
        <v>20640.12</v>
      </c>
      <c r="Y249" s="25">
        <v>20640.12</v>
      </c>
      <c r="Z249" s="25">
        <v>20640.12</v>
      </c>
      <c r="AA249" s="25">
        <v>20881.11</v>
      </c>
      <c r="AB249" s="25">
        <v>21672.91</v>
      </c>
      <c r="AC249" s="25">
        <v>21672.91</v>
      </c>
      <c r="AD249" s="25">
        <v>21672.91</v>
      </c>
      <c r="AE249" s="25">
        <v>6880.0379999999996</v>
      </c>
      <c r="AF249" s="25">
        <v>6880.0379999999996</v>
      </c>
      <c r="AG249" s="25">
        <v>6880.0379999999996</v>
      </c>
      <c r="AH249" s="25">
        <v>6880.0379999999996</v>
      </c>
      <c r="AI249" s="25">
        <v>6880.0379999999996</v>
      </c>
      <c r="AJ249" s="25">
        <v>6880.0379999999996</v>
      </c>
      <c r="AK249" s="25">
        <v>6880.04</v>
      </c>
      <c r="AL249" s="25">
        <v>6880.04</v>
      </c>
      <c r="AM249" s="25">
        <v>6960.37</v>
      </c>
      <c r="AN249" s="25">
        <v>21672.91</v>
      </c>
      <c r="AO249" s="25">
        <v>21672.91</v>
      </c>
      <c r="AP249" s="25">
        <v>21672.91</v>
      </c>
      <c r="AR249">
        <f t="shared" si="1"/>
        <v>82560.455999999991</v>
      </c>
      <c r="AS249" s="47">
        <f t="shared" si="2"/>
        <v>0.72493119074734402</v>
      </c>
    </row>
    <row r="250" spans="1:45" ht="16.5" x14ac:dyDescent="0.15">
      <c r="A250" s="9">
        <v>248</v>
      </c>
      <c r="B250" s="9" t="s">
        <v>34</v>
      </c>
      <c r="C250" s="15" t="s">
        <v>771</v>
      </c>
      <c r="D250" s="15" t="s">
        <v>772</v>
      </c>
      <c r="E250" s="9" t="s">
        <v>773</v>
      </c>
      <c r="F250" s="9" t="s">
        <v>757</v>
      </c>
      <c r="G250" s="9" t="s">
        <v>87</v>
      </c>
      <c r="H250" s="9" t="s">
        <v>46</v>
      </c>
      <c r="I250" s="9" t="s">
        <v>40</v>
      </c>
      <c r="J250" s="22" t="s">
        <v>758</v>
      </c>
      <c r="K250" s="9">
        <v>1322.73</v>
      </c>
      <c r="L250" s="20">
        <v>42637</v>
      </c>
      <c r="M250" s="20">
        <v>45558</v>
      </c>
      <c r="N250" s="20">
        <v>45558</v>
      </c>
      <c r="O250" s="21"/>
      <c r="P250" s="20">
        <v>43367</v>
      </c>
      <c r="Q250" s="20">
        <v>43731</v>
      </c>
      <c r="R250" s="24">
        <v>60.64</v>
      </c>
      <c r="S250" s="25">
        <v>80210.350000000006</v>
      </c>
      <c r="T250" s="25">
        <v>80210.350000000006</v>
      </c>
      <c r="U250" s="25">
        <v>80210.350000000006</v>
      </c>
      <c r="V250" s="25">
        <v>80210.350000000006</v>
      </c>
      <c r="W250" s="25">
        <v>80210.350000000006</v>
      </c>
      <c r="X250" s="25">
        <v>80210.350000000006</v>
      </c>
      <c r="Y250" s="25">
        <v>80210.350000000006</v>
      </c>
      <c r="Z250" s="25">
        <v>80210.350000000006</v>
      </c>
      <c r="AA250" s="25">
        <v>81145.52</v>
      </c>
      <c r="AB250" s="25">
        <v>84218.22</v>
      </c>
      <c r="AC250" s="25">
        <v>84218.22</v>
      </c>
      <c r="AD250" s="25">
        <v>84218.22</v>
      </c>
      <c r="AE250" s="25">
        <v>26736.785199999998</v>
      </c>
      <c r="AF250" s="25">
        <v>26736.785199999998</v>
      </c>
      <c r="AG250" s="25">
        <v>26736.785199999998</v>
      </c>
      <c r="AH250" s="25">
        <v>26736.785199999998</v>
      </c>
      <c r="AI250" s="25">
        <v>26736.785199999998</v>
      </c>
      <c r="AJ250" s="25">
        <v>26736.785199999998</v>
      </c>
      <c r="AK250" s="25">
        <v>26736.7833333333</v>
      </c>
      <c r="AL250" s="25">
        <v>26736.7833333333</v>
      </c>
      <c r="AM250" s="25">
        <v>27048.506666666701</v>
      </c>
      <c r="AN250" s="25">
        <v>84218.22</v>
      </c>
      <c r="AO250" s="25">
        <v>84218.22</v>
      </c>
      <c r="AP250" s="25">
        <v>84218.22</v>
      </c>
      <c r="AR250">
        <f t="shared" si="1"/>
        <v>320841.42239999998</v>
      </c>
      <c r="AS250" s="47">
        <f t="shared" si="2"/>
        <v>0.6645480148000259</v>
      </c>
    </row>
    <row r="251" spans="1:45" ht="16.5" x14ac:dyDescent="0.15">
      <c r="A251" s="9">
        <v>249</v>
      </c>
      <c r="B251" s="9" t="s">
        <v>34</v>
      </c>
      <c r="C251" s="15" t="s">
        <v>774</v>
      </c>
      <c r="D251" s="15" t="s">
        <v>775</v>
      </c>
      <c r="E251" s="9" t="s">
        <v>776</v>
      </c>
      <c r="F251" s="9" t="s">
        <v>757</v>
      </c>
      <c r="G251" s="9" t="s">
        <v>87</v>
      </c>
      <c r="H251" s="9" t="s">
        <v>46</v>
      </c>
      <c r="I251" s="9" t="s">
        <v>102</v>
      </c>
      <c r="J251" s="9" t="s">
        <v>758</v>
      </c>
      <c r="K251" s="9">
        <v>1801.31</v>
      </c>
      <c r="L251" s="20">
        <v>42637</v>
      </c>
      <c r="M251" s="20">
        <v>45558</v>
      </c>
      <c r="N251" s="20">
        <v>45558</v>
      </c>
      <c r="O251" s="21"/>
      <c r="P251" s="20">
        <v>43367</v>
      </c>
      <c r="Q251" s="20">
        <v>43731</v>
      </c>
      <c r="R251" s="24">
        <v>66.150000000000006</v>
      </c>
      <c r="S251" s="25">
        <v>119156.66</v>
      </c>
      <c r="T251" s="25">
        <v>119156.66</v>
      </c>
      <c r="U251" s="25">
        <v>119156.66</v>
      </c>
      <c r="V251" s="25">
        <v>119156.66</v>
      </c>
      <c r="W251" s="25">
        <v>119156.66</v>
      </c>
      <c r="X251" s="25">
        <v>119156.66</v>
      </c>
      <c r="Y251" s="25">
        <v>119156.66</v>
      </c>
      <c r="Z251" s="25">
        <v>119156.66</v>
      </c>
      <c r="AA251" s="25">
        <v>120547.87</v>
      </c>
      <c r="AB251" s="25">
        <v>125118.99</v>
      </c>
      <c r="AC251" s="25">
        <v>125118.99</v>
      </c>
      <c r="AD251" s="25">
        <v>125118.99</v>
      </c>
      <c r="AE251" s="25">
        <v>39718.889000000003</v>
      </c>
      <c r="AF251" s="25">
        <v>39718.889000000003</v>
      </c>
      <c r="AG251" s="25">
        <v>39718.889000000003</v>
      </c>
      <c r="AH251" s="25">
        <v>39718.889000000003</v>
      </c>
      <c r="AI251" s="25">
        <v>39718.889000000003</v>
      </c>
      <c r="AJ251" s="25">
        <v>39718.889000000003</v>
      </c>
      <c r="AK251" s="25">
        <v>39718.886666666702</v>
      </c>
      <c r="AL251" s="25">
        <v>39718.886666666702</v>
      </c>
      <c r="AM251" s="25">
        <v>40182.623333333402</v>
      </c>
      <c r="AN251" s="25">
        <v>125118.99</v>
      </c>
      <c r="AO251" s="25">
        <v>125118.99</v>
      </c>
      <c r="AP251" s="25">
        <v>125118.99</v>
      </c>
      <c r="AR251">
        <f t="shared" si="1"/>
        <v>476626.66800000006</v>
      </c>
      <c r="AS251" s="47">
        <f t="shared" si="2"/>
        <v>0.724931570729765</v>
      </c>
    </row>
    <row r="252" spans="1:45" ht="16.5" x14ac:dyDescent="0.15">
      <c r="A252" s="9">
        <v>250</v>
      </c>
      <c r="B252" s="9" t="s">
        <v>34</v>
      </c>
      <c r="C252" s="15" t="s">
        <v>777</v>
      </c>
      <c r="D252" s="15" t="s">
        <v>778</v>
      </c>
      <c r="E252" s="9" t="s">
        <v>779</v>
      </c>
      <c r="F252" s="9" t="s">
        <v>757</v>
      </c>
      <c r="G252" s="9" t="s">
        <v>87</v>
      </c>
      <c r="H252" s="9" t="s">
        <v>122</v>
      </c>
      <c r="I252" s="9" t="s">
        <v>102</v>
      </c>
      <c r="J252" s="9" t="s">
        <v>758</v>
      </c>
      <c r="K252" s="9">
        <v>1366.7</v>
      </c>
      <c r="L252" s="20">
        <v>42637</v>
      </c>
      <c r="M252" s="20">
        <v>45558</v>
      </c>
      <c r="N252" s="20">
        <v>45558</v>
      </c>
      <c r="O252" s="21"/>
      <c r="P252" s="20">
        <v>43367</v>
      </c>
      <c r="Q252" s="20">
        <v>43731</v>
      </c>
      <c r="R252" s="24">
        <v>55.13</v>
      </c>
      <c r="S252" s="25">
        <v>75346.17</v>
      </c>
      <c r="T252" s="25">
        <v>75346.17</v>
      </c>
      <c r="U252" s="25">
        <v>75346.17</v>
      </c>
      <c r="V252" s="25">
        <v>75346.17</v>
      </c>
      <c r="W252" s="25">
        <v>75346.17</v>
      </c>
      <c r="X252" s="25">
        <v>75346.17</v>
      </c>
      <c r="Y252" s="25">
        <v>75346.17</v>
      </c>
      <c r="Z252" s="25">
        <v>75346.17</v>
      </c>
      <c r="AA252" s="25">
        <v>76226.33</v>
      </c>
      <c r="AB252" s="25">
        <v>79118.259999999995</v>
      </c>
      <c r="AC252" s="25">
        <v>79118.259999999995</v>
      </c>
      <c r="AD252" s="25">
        <v>79118.259999999995</v>
      </c>
      <c r="AE252" s="25">
        <v>25115.3893333333</v>
      </c>
      <c r="AF252" s="25">
        <v>25115.3893333333</v>
      </c>
      <c r="AG252" s="25">
        <v>25115.3893333333</v>
      </c>
      <c r="AH252" s="25">
        <v>25115.3893333333</v>
      </c>
      <c r="AI252" s="25">
        <v>25115.3893333333</v>
      </c>
      <c r="AJ252" s="25">
        <v>25115.3893333333</v>
      </c>
      <c r="AK252" s="25">
        <v>25115.39</v>
      </c>
      <c r="AL252" s="25">
        <v>25115.39</v>
      </c>
      <c r="AM252" s="25">
        <v>25408.776666666701</v>
      </c>
      <c r="AN252" s="25">
        <v>79118.259999999995</v>
      </c>
      <c r="AO252" s="25">
        <v>79118.259999999995</v>
      </c>
      <c r="AP252" s="25">
        <v>79118.259999999995</v>
      </c>
      <c r="AR252">
        <f t="shared" si="1"/>
        <v>301384.67199999961</v>
      </c>
      <c r="AS252" s="47">
        <f t="shared" si="2"/>
        <v>0.60416435950609881</v>
      </c>
    </row>
    <row r="253" spans="1:45" ht="16.5" x14ac:dyDescent="0.15">
      <c r="A253" s="9">
        <v>251</v>
      </c>
      <c r="B253" s="9" t="s">
        <v>34</v>
      </c>
      <c r="C253" s="15" t="s">
        <v>780</v>
      </c>
      <c r="D253" s="15" t="s">
        <v>781</v>
      </c>
      <c r="E253" s="9" t="s">
        <v>782</v>
      </c>
      <c r="F253" s="9" t="s">
        <v>757</v>
      </c>
      <c r="G253" s="16" t="s">
        <v>38</v>
      </c>
      <c r="H253" s="9" t="s">
        <v>46</v>
      </c>
      <c r="I253" s="22" t="s">
        <v>40</v>
      </c>
      <c r="J253" s="9" t="s">
        <v>758</v>
      </c>
      <c r="K253" s="9">
        <v>696.81</v>
      </c>
      <c r="L253" s="20">
        <v>42637</v>
      </c>
      <c r="M253" s="20">
        <v>45558</v>
      </c>
      <c r="N253" s="20">
        <v>45558</v>
      </c>
      <c r="O253" s="21"/>
      <c r="P253" s="20">
        <v>43367</v>
      </c>
      <c r="Q253" s="20">
        <v>43731</v>
      </c>
      <c r="R253" s="24">
        <v>60.64</v>
      </c>
      <c r="S253" s="25">
        <v>42254.559999999998</v>
      </c>
      <c r="T253" s="25">
        <v>42254.559999999998</v>
      </c>
      <c r="U253" s="25">
        <v>42254.559999999998</v>
      </c>
      <c r="V253" s="25">
        <v>42254.559999999998</v>
      </c>
      <c r="W253" s="25">
        <v>42254.559999999998</v>
      </c>
      <c r="X253" s="25">
        <v>42254.559999999998</v>
      </c>
      <c r="Y253" s="25">
        <v>42254.559999999998</v>
      </c>
      <c r="Z253" s="25">
        <v>42254.559999999998</v>
      </c>
      <c r="AA253" s="25">
        <v>42747.199999999997</v>
      </c>
      <c r="AB253" s="25">
        <v>44365.89</v>
      </c>
      <c r="AC253" s="25">
        <v>44365.89</v>
      </c>
      <c r="AD253" s="25">
        <v>44365.89</v>
      </c>
      <c r="AE253" s="25">
        <v>14084.8544</v>
      </c>
      <c r="AF253" s="25">
        <v>14084.8544</v>
      </c>
      <c r="AG253" s="25">
        <v>14084.8544</v>
      </c>
      <c r="AH253" s="25">
        <v>14084.8544</v>
      </c>
      <c r="AI253" s="25">
        <v>14084.8544</v>
      </c>
      <c r="AJ253" s="25">
        <v>14084.8544</v>
      </c>
      <c r="AK253" s="25">
        <v>14084.8533333333</v>
      </c>
      <c r="AL253" s="25">
        <v>14084.8533333333</v>
      </c>
      <c r="AM253" s="25">
        <v>14249.0666666667</v>
      </c>
      <c r="AN253" s="25">
        <v>44365.89</v>
      </c>
      <c r="AO253" s="25">
        <v>44365.89</v>
      </c>
      <c r="AP253" s="25">
        <v>44365.89</v>
      </c>
      <c r="AR253">
        <f t="shared" si="1"/>
        <v>169018.25280000002</v>
      </c>
      <c r="AS253" s="47">
        <f t="shared" si="2"/>
        <v>0.66454802069627295</v>
      </c>
    </row>
    <row r="254" spans="1:45" ht="16.5" x14ac:dyDescent="0.15">
      <c r="A254" s="9">
        <v>252</v>
      </c>
      <c r="B254" s="9" t="s">
        <v>34</v>
      </c>
      <c r="C254" s="15" t="s">
        <v>783</v>
      </c>
      <c r="D254" s="15" t="s">
        <v>784</v>
      </c>
      <c r="E254" s="9" t="s">
        <v>785</v>
      </c>
      <c r="F254" s="9" t="s">
        <v>757</v>
      </c>
      <c r="G254" s="9" t="s">
        <v>87</v>
      </c>
      <c r="H254" s="9" t="s">
        <v>46</v>
      </c>
      <c r="I254" s="9" t="s">
        <v>102</v>
      </c>
      <c r="J254" s="9" t="s">
        <v>758</v>
      </c>
      <c r="K254" s="9">
        <v>313.64999999999998</v>
      </c>
      <c r="L254" s="20">
        <v>42637</v>
      </c>
      <c r="M254" s="20">
        <v>45558</v>
      </c>
      <c r="N254" s="20">
        <v>45558</v>
      </c>
      <c r="O254" s="21"/>
      <c r="P254" s="20">
        <v>43367</v>
      </c>
      <c r="Q254" s="20">
        <v>43731</v>
      </c>
      <c r="R254" s="24">
        <v>66.150000000000006</v>
      </c>
      <c r="S254" s="25">
        <v>20747.95</v>
      </c>
      <c r="T254" s="25">
        <v>20747.95</v>
      </c>
      <c r="U254" s="25">
        <v>20747.95</v>
      </c>
      <c r="V254" s="25">
        <v>20747.95</v>
      </c>
      <c r="W254" s="25">
        <v>20747.95</v>
      </c>
      <c r="X254" s="25">
        <v>20747.95</v>
      </c>
      <c r="Y254" s="25">
        <v>20747.95</v>
      </c>
      <c r="Z254" s="25">
        <v>20747.95</v>
      </c>
      <c r="AA254" s="25">
        <v>20990.19</v>
      </c>
      <c r="AB254" s="25">
        <v>21786.13</v>
      </c>
      <c r="AC254" s="25">
        <v>21786.13</v>
      </c>
      <c r="AD254" s="25">
        <v>21786.13</v>
      </c>
      <c r="AE254" s="25">
        <v>6915.9849999999997</v>
      </c>
      <c r="AF254" s="25">
        <v>6915.9849999999997</v>
      </c>
      <c r="AG254" s="25">
        <v>6915.9849999999997</v>
      </c>
      <c r="AH254" s="25">
        <v>6915.9849999999997</v>
      </c>
      <c r="AI254" s="25">
        <v>6915.9849999999997</v>
      </c>
      <c r="AJ254" s="25">
        <v>6915.9849999999997</v>
      </c>
      <c r="AK254" s="25">
        <v>6915.9833333333299</v>
      </c>
      <c r="AL254" s="25">
        <v>6915.9833333333299</v>
      </c>
      <c r="AM254" s="25">
        <v>6996.73</v>
      </c>
      <c r="AN254" s="25">
        <v>21786.13</v>
      </c>
      <c r="AO254" s="25">
        <v>21786.13</v>
      </c>
      <c r="AP254" s="25">
        <v>21786.13</v>
      </c>
      <c r="AR254">
        <f t="shared" si="1"/>
        <v>82991.819999999992</v>
      </c>
      <c r="AS254" s="47">
        <f t="shared" si="2"/>
        <v>0.72493176889867217</v>
      </c>
    </row>
    <row r="255" spans="1:45" ht="16.5" x14ac:dyDescent="0.15">
      <c r="A255" s="9">
        <v>253</v>
      </c>
      <c r="B255" s="9" t="s">
        <v>34</v>
      </c>
      <c r="C255" s="15" t="s">
        <v>786</v>
      </c>
      <c r="D255" s="15" t="s">
        <v>787</v>
      </c>
      <c r="E255" s="9" t="s">
        <v>788</v>
      </c>
      <c r="F255" s="9" t="s">
        <v>757</v>
      </c>
      <c r="G255" s="9" t="s">
        <v>87</v>
      </c>
      <c r="H255" s="9" t="s">
        <v>46</v>
      </c>
      <c r="I255" s="9" t="s">
        <v>40</v>
      </c>
      <c r="J255" s="9" t="s">
        <v>758</v>
      </c>
      <c r="K255" s="9">
        <v>1235.3900000000001</v>
      </c>
      <c r="L255" s="20">
        <v>42637</v>
      </c>
      <c r="M255" s="20">
        <v>45558</v>
      </c>
      <c r="N255" s="20">
        <v>45558</v>
      </c>
      <c r="O255" s="21"/>
      <c r="P255" s="20">
        <v>43367</v>
      </c>
      <c r="Q255" s="20">
        <v>43731</v>
      </c>
      <c r="R255" s="24">
        <v>60.64</v>
      </c>
      <c r="S255" s="25">
        <v>74914.05</v>
      </c>
      <c r="T255" s="25">
        <v>74914.05</v>
      </c>
      <c r="U255" s="25">
        <v>74914.05</v>
      </c>
      <c r="V255" s="25">
        <v>74914.05</v>
      </c>
      <c r="W255" s="25">
        <v>74914.05</v>
      </c>
      <c r="X255" s="25">
        <v>74914.05</v>
      </c>
      <c r="Y255" s="25">
        <v>74914.05</v>
      </c>
      <c r="Z255" s="25">
        <v>74914.05</v>
      </c>
      <c r="AA255" s="25">
        <v>75787.47</v>
      </c>
      <c r="AB255" s="25">
        <v>78657.279999999999</v>
      </c>
      <c r="AC255" s="25">
        <v>78657.279999999999</v>
      </c>
      <c r="AD255" s="25">
        <v>78657.279999999999</v>
      </c>
      <c r="AE255" s="25">
        <v>24971.350266666701</v>
      </c>
      <c r="AF255" s="25">
        <v>24971.350266666701</v>
      </c>
      <c r="AG255" s="25">
        <v>24971.350266666701</v>
      </c>
      <c r="AH255" s="25">
        <v>24971.350266666701</v>
      </c>
      <c r="AI255" s="25">
        <v>24971.350266666701</v>
      </c>
      <c r="AJ255" s="25">
        <v>24971.350266666701</v>
      </c>
      <c r="AK255" s="25">
        <v>24971.35</v>
      </c>
      <c r="AL255" s="25">
        <v>24971.35</v>
      </c>
      <c r="AM255" s="25">
        <v>25262.49</v>
      </c>
      <c r="AN255" s="25">
        <v>78657.279999999999</v>
      </c>
      <c r="AO255" s="25">
        <v>78657.279999999999</v>
      </c>
      <c r="AP255" s="25">
        <v>78657.279999999999</v>
      </c>
      <c r="AR255">
        <f t="shared" si="1"/>
        <v>299656.2032000004</v>
      </c>
      <c r="AS255" s="47">
        <f t="shared" si="2"/>
        <v>0.66454795585044657</v>
      </c>
    </row>
    <row r="256" spans="1:45" ht="16.5" x14ac:dyDescent="0.15">
      <c r="A256" s="9">
        <v>254</v>
      </c>
      <c r="B256" s="9" t="s">
        <v>34</v>
      </c>
      <c r="C256" s="15" t="s">
        <v>789</v>
      </c>
      <c r="D256" s="15" t="s">
        <v>790</v>
      </c>
      <c r="E256" s="9" t="s">
        <v>791</v>
      </c>
      <c r="F256" s="9" t="s">
        <v>757</v>
      </c>
      <c r="G256" s="9" t="s">
        <v>87</v>
      </c>
      <c r="H256" s="9" t="s">
        <v>46</v>
      </c>
      <c r="I256" s="9" t="s">
        <v>102</v>
      </c>
      <c r="J256" s="9" t="s">
        <v>758</v>
      </c>
      <c r="K256" s="9">
        <v>659.98</v>
      </c>
      <c r="L256" s="20">
        <v>43282</v>
      </c>
      <c r="M256" s="20">
        <v>46203</v>
      </c>
      <c r="N256" s="20">
        <v>46203</v>
      </c>
      <c r="O256" s="21">
        <f>R256*K256*6</f>
        <v>213833.52</v>
      </c>
      <c r="P256" s="20">
        <v>43282</v>
      </c>
      <c r="Q256" s="20">
        <v>43646</v>
      </c>
      <c r="R256" s="24">
        <v>54</v>
      </c>
      <c r="S256" s="25">
        <v>35638.92</v>
      </c>
      <c r="T256" s="25">
        <v>35638.92</v>
      </c>
      <c r="U256" s="25">
        <v>35638.92</v>
      </c>
      <c r="V256" s="25">
        <v>35638.92</v>
      </c>
      <c r="W256" s="25">
        <v>35638.92</v>
      </c>
      <c r="X256" s="25">
        <v>35638.92</v>
      </c>
      <c r="Y256" s="25">
        <v>37420.870000000003</v>
      </c>
      <c r="Z256" s="25">
        <v>37420.870000000003</v>
      </c>
      <c r="AA256" s="25">
        <v>37420.870000000003</v>
      </c>
      <c r="AB256" s="25">
        <v>37420.870000000003</v>
      </c>
      <c r="AC256" s="25">
        <v>37420.870000000003</v>
      </c>
      <c r="AD256" s="25">
        <v>37420.870000000003</v>
      </c>
      <c r="AE256" s="25">
        <v>11879.64</v>
      </c>
      <c r="AF256" s="25">
        <v>11879.64</v>
      </c>
      <c r="AG256" s="25">
        <v>11879.64</v>
      </c>
      <c r="AH256" s="25">
        <v>11879.64</v>
      </c>
      <c r="AI256" s="25">
        <v>11879.64</v>
      </c>
      <c r="AJ256" s="25">
        <v>11879.64</v>
      </c>
      <c r="AK256" s="25">
        <v>13384.3966666667</v>
      </c>
      <c r="AL256" s="25">
        <v>13384.3966666667</v>
      </c>
      <c r="AM256" s="25">
        <v>13384.3966666667</v>
      </c>
      <c r="AN256" s="25">
        <v>37420.870000000003</v>
      </c>
      <c r="AO256" s="25">
        <v>37420.870000000003</v>
      </c>
      <c r="AP256" s="25">
        <v>37420.870000000003</v>
      </c>
      <c r="AR256">
        <f t="shared" si="1"/>
        <v>142555.68</v>
      </c>
      <c r="AS256" s="47">
        <f t="shared" si="2"/>
        <v>0.59178082191780812</v>
      </c>
    </row>
    <row r="257" spans="1:45" ht="16.5" x14ac:dyDescent="0.15">
      <c r="A257" s="9">
        <v>255</v>
      </c>
      <c r="B257" s="9" t="s">
        <v>34</v>
      </c>
      <c r="C257" s="15" t="s">
        <v>792</v>
      </c>
      <c r="D257" s="15" t="s">
        <v>793</v>
      </c>
      <c r="E257" s="9" t="s">
        <v>794</v>
      </c>
      <c r="F257" s="9" t="s">
        <v>757</v>
      </c>
      <c r="G257" s="9" t="s">
        <v>87</v>
      </c>
      <c r="H257" s="9" t="s">
        <v>46</v>
      </c>
      <c r="I257" s="9" t="s">
        <v>102</v>
      </c>
      <c r="J257" s="9" t="s">
        <v>758</v>
      </c>
      <c r="K257" s="9">
        <v>384.54</v>
      </c>
      <c r="L257" s="20">
        <v>42637</v>
      </c>
      <c r="M257" s="20">
        <v>45558</v>
      </c>
      <c r="N257" s="20">
        <v>45558</v>
      </c>
      <c r="O257" s="21"/>
      <c r="P257" s="20">
        <v>43367</v>
      </c>
      <c r="Q257" s="20">
        <v>43731</v>
      </c>
      <c r="R257" s="24">
        <v>66.150000000000006</v>
      </c>
      <c r="S257" s="25">
        <v>25437.32</v>
      </c>
      <c r="T257" s="25">
        <v>25437.32</v>
      </c>
      <c r="U257" s="25">
        <v>25437.32</v>
      </c>
      <c r="V257" s="25">
        <v>25437.32</v>
      </c>
      <c r="W257" s="25">
        <v>25437.32</v>
      </c>
      <c r="X257" s="25">
        <v>25437.32</v>
      </c>
      <c r="Y257" s="25">
        <v>25437.32</v>
      </c>
      <c r="Z257" s="25">
        <v>25437.32</v>
      </c>
      <c r="AA257" s="25">
        <v>25734.31</v>
      </c>
      <c r="AB257" s="25">
        <v>26710.15</v>
      </c>
      <c r="AC257" s="25">
        <v>26710.15</v>
      </c>
      <c r="AD257" s="25">
        <v>26710.15</v>
      </c>
      <c r="AE257" s="25">
        <v>8479.1059999999998</v>
      </c>
      <c r="AF257" s="25">
        <v>8479.1059999999998</v>
      </c>
      <c r="AG257" s="25">
        <v>8479.1059999999998</v>
      </c>
      <c r="AH257" s="25">
        <v>8479.1059999999998</v>
      </c>
      <c r="AI257" s="25">
        <v>8479.1059999999998</v>
      </c>
      <c r="AJ257" s="25">
        <v>8479.1059999999998</v>
      </c>
      <c r="AK257" s="25">
        <v>8479.1066666666702</v>
      </c>
      <c r="AL257" s="25">
        <v>8479.1066666666702</v>
      </c>
      <c r="AM257" s="25">
        <v>8578.1033333333398</v>
      </c>
      <c r="AN257" s="25">
        <v>26710.15</v>
      </c>
      <c r="AO257" s="25">
        <v>26710.15</v>
      </c>
      <c r="AP257" s="25">
        <v>26710.15</v>
      </c>
      <c r="AR257">
        <f t="shared" si="1"/>
        <v>101749.272</v>
      </c>
      <c r="AS257" s="47">
        <f t="shared" si="2"/>
        <v>0.72493142135310573</v>
      </c>
    </row>
    <row r="258" spans="1:45" ht="16.5" x14ac:dyDescent="0.15">
      <c r="A258" s="9">
        <v>256</v>
      </c>
      <c r="B258" s="9" t="s">
        <v>34</v>
      </c>
      <c r="C258" s="15" t="s">
        <v>795</v>
      </c>
      <c r="D258" s="15" t="s">
        <v>796</v>
      </c>
      <c r="E258" s="9" t="s">
        <v>797</v>
      </c>
      <c r="F258" s="9" t="s">
        <v>757</v>
      </c>
      <c r="G258" s="9" t="s">
        <v>87</v>
      </c>
      <c r="H258" s="9" t="s">
        <v>46</v>
      </c>
      <c r="I258" s="9" t="s">
        <v>40</v>
      </c>
      <c r="J258" s="9" t="s">
        <v>758</v>
      </c>
      <c r="K258" s="9">
        <v>311.43</v>
      </c>
      <c r="L258" s="20">
        <v>42637</v>
      </c>
      <c r="M258" s="20">
        <v>44462</v>
      </c>
      <c r="N258" s="20">
        <v>44462</v>
      </c>
      <c r="O258" s="21"/>
      <c r="P258" s="20">
        <v>43367</v>
      </c>
      <c r="Q258" s="20">
        <v>43731</v>
      </c>
      <c r="R258" s="24">
        <v>99.22</v>
      </c>
      <c r="S258" s="25">
        <v>30900.080000000002</v>
      </c>
      <c r="T258" s="25">
        <v>30900.080000000002</v>
      </c>
      <c r="U258" s="25">
        <v>30900.080000000002</v>
      </c>
      <c r="V258" s="25">
        <v>30900.080000000002</v>
      </c>
      <c r="W258" s="25">
        <v>30900.080000000002</v>
      </c>
      <c r="X258" s="25">
        <v>30900.080000000002</v>
      </c>
      <c r="Y258" s="25">
        <v>30900.080000000002</v>
      </c>
      <c r="Z258" s="25">
        <v>30900.080000000002</v>
      </c>
      <c r="AA258" s="25">
        <v>31260.51</v>
      </c>
      <c r="AB258" s="25">
        <v>32444.78</v>
      </c>
      <c r="AC258" s="25">
        <v>32444.78</v>
      </c>
      <c r="AD258" s="25">
        <v>32444.78</v>
      </c>
      <c r="AE258" s="25">
        <v>10300.0236</v>
      </c>
      <c r="AF258" s="25">
        <v>10300.0236</v>
      </c>
      <c r="AG258" s="25">
        <v>10300.0236</v>
      </c>
      <c r="AH258" s="25">
        <v>10300.0236</v>
      </c>
      <c r="AI258" s="25">
        <v>10300.0236</v>
      </c>
      <c r="AJ258" s="25">
        <v>10300.0236</v>
      </c>
      <c r="AK258" s="25">
        <v>10300.026666666699</v>
      </c>
      <c r="AL258" s="25">
        <v>10300.026666666699</v>
      </c>
      <c r="AM258" s="25">
        <v>10420.17</v>
      </c>
      <c r="AN258" s="25">
        <v>32444.78</v>
      </c>
      <c r="AO258" s="25">
        <v>32444.78</v>
      </c>
      <c r="AP258" s="25">
        <v>32444.78</v>
      </c>
      <c r="AR258">
        <f t="shared" si="1"/>
        <v>123600.28320000001</v>
      </c>
      <c r="AS258" s="47">
        <f t="shared" si="2"/>
        <v>1.0873419801454975</v>
      </c>
    </row>
    <row r="259" spans="1:45" ht="16.5" x14ac:dyDescent="0.15">
      <c r="A259" s="9">
        <v>257</v>
      </c>
      <c r="B259" s="9" t="s">
        <v>34</v>
      </c>
      <c r="C259" s="15" t="s">
        <v>798</v>
      </c>
      <c r="D259" s="15" t="s">
        <v>799</v>
      </c>
      <c r="E259" s="9" t="s">
        <v>800</v>
      </c>
      <c r="F259" s="9" t="s">
        <v>757</v>
      </c>
      <c r="G259" s="9" t="s">
        <v>87</v>
      </c>
      <c r="H259" s="9" t="s">
        <v>46</v>
      </c>
      <c r="I259" s="9" t="s">
        <v>102</v>
      </c>
      <c r="J259" s="9" t="s">
        <v>758</v>
      </c>
      <c r="K259" s="9">
        <v>2043.74</v>
      </c>
      <c r="L259" s="20">
        <v>42637</v>
      </c>
      <c r="M259" s="20">
        <v>45558</v>
      </c>
      <c r="N259" s="20">
        <v>45558</v>
      </c>
      <c r="O259" s="21"/>
      <c r="P259" s="20">
        <v>43367</v>
      </c>
      <c r="Q259" s="20">
        <v>43731</v>
      </c>
      <c r="R259" s="24">
        <v>66.150000000000006</v>
      </c>
      <c r="S259" s="25">
        <v>135193.4</v>
      </c>
      <c r="T259" s="25">
        <v>135193.4</v>
      </c>
      <c r="U259" s="25">
        <v>135193.4</v>
      </c>
      <c r="V259" s="25">
        <v>135193.4</v>
      </c>
      <c r="W259" s="25">
        <v>135193.4</v>
      </c>
      <c r="X259" s="25">
        <v>135193.4</v>
      </c>
      <c r="Y259" s="25">
        <v>135193.4</v>
      </c>
      <c r="Z259" s="25">
        <v>135193.4</v>
      </c>
      <c r="AA259" s="25">
        <v>136771.85</v>
      </c>
      <c r="AB259" s="25">
        <v>141958.18</v>
      </c>
      <c r="AC259" s="25">
        <v>141958.18</v>
      </c>
      <c r="AD259" s="25">
        <v>141958.18</v>
      </c>
      <c r="AE259" s="25">
        <v>45064.466</v>
      </c>
      <c r="AF259" s="25">
        <v>45064.466</v>
      </c>
      <c r="AG259" s="25">
        <v>45064.466</v>
      </c>
      <c r="AH259" s="25">
        <v>45064.466</v>
      </c>
      <c r="AI259" s="25">
        <v>45064.466</v>
      </c>
      <c r="AJ259" s="25">
        <v>45064.466</v>
      </c>
      <c r="AK259" s="25">
        <v>45064.466666666602</v>
      </c>
      <c r="AL259" s="25">
        <v>45064.466666666602</v>
      </c>
      <c r="AM259" s="25">
        <v>45590.616666666698</v>
      </c>
      <c r="AN259" s="25">
        <v>141958.18</v>
      </c>
      <c r="AO259" s="25">
        <v>141958.18</v>
      </c>
      <c r="AP259" s="25">
        <v>141958.18</v>
      </c>
      <c r="AR259">
        <f t="shared" si="1"/>
        <v>540773.59199999995</v>
      </c>
      <c r="AS259" s="47">
        <f t="shared" si="2"/>
        <v>0.72493149076277152</v>
      </c>
    </row>
    <row r="260" spans="1:45" ht="16.5" x14ac:dyDescent="0.15">
      <c r="A260" s="9">
        <v>258</v>
      </c>
      <c r="B260" s="9" t="s">
        <v>34</v>
      </c>
      <c r="C260" s="15" t="s">
        <v>801</v>
      </c>
      <c r="D260" s="15" t="s">
        <v>802</v>
      </c>
      <c r="E260" s="9">
        <v>1002</v>
      </c>
      <c r="F260" s="9" t="s">
        <v>757</v>
      </c>
      <c r="G260" s="9" t="s">
        <v>87</v>
      </c>
      <c r="H260" s="9" t="s">
        <v>46</v>
      </c>
      <c r="I260" s="9" t="s">
        <v>40</v>
      </c>
      <c r="J260" s="9" t="s">
        <v>758</v>
      </c>
      <c r="K260" s="9">
        <v>656.67</v>
      </c>
      <c r="L260" s="20">
        <v>43435</v>
      </c>
      <c r="M260" s="20">
        <v>45626</v>
      </c>
      <c r="N260" s="20">
        <v>45626</v>
      </c>
      <c r="O260" s="21">
        <f>R260*K260</f>
        <v>50563.59</v>
      </c>
      <c r="P260" s="20">
        <v>43435</v>
      </c>
      <c r="Q260" s="20">
        <v>43799</v>
      </c>
      <c r="R260" s="24">
        <v>77</v>
      </c>
      <c r="S260" s="25">
        <v>50563.59</v>
      </c>
      <c r="T260" s="25">
        <v>50563.59</v>
      </c>
      <c r="U260" s="25">
        <v>50563.59</v>
      </c>
      <c r="V260" s="25">
        <v>50563.59</v>
      </c>
      <c r="W260" s="25">
        <v>50563.59</v>
      </c>
      <c r="X260" s="25">
        <v>50563.59</v>
      </c>
      <c r="Y260" s="25">
        <v>50563.59</v>
      </c>
      <c r="Z260" s="25">
        <v>50563.59</v>
      </c>
      <c r="AA260" s="25">
        <v>50563.59</v>
      </c>
      <c r="AB260" s="25">
        <v>50563.59</v>
      </c>
      <c r="AC260" s="25">
        <v>50563.59</v>
      </c>
      <c r="AD260" s="25">
        <v>53091.77</v>
      </c>
      <c r="AE260" s="25">
        <v>0</v>
      </c>
      <c r="AF260" s="25">
        <v>50563.59</v>
      </c>
      <c r="AG260" s="25">
        <v>16854.53</v>
      </c>
      <c r="AH260" s="25">
        <v>16854.53</v>
      </c>
      <c r="AI260" s="25">
        <v>16854.53</v>
      </c>
      <c r="AJ260" s="25">
        <v>16854.53</v>
      </c>
      <c r="AK260" s="25">
        <v>16854.53</v>
      </c>
      <c r="AL260" s="25">
        <v>16854.53</v>
      </c>
      <c r="AM260" s="25">
        <v>50563.59</v>
      </c>
      <c r="AN260" s="25">
        <v>50563.59</v>
      </c>
      <c r="AO260" s="25">
        <v>50563.59</v>
      </c>
      <c r="AP260" s="25">
        <v>53091.77</v>
      </c>
      <c r="AR260">
        <f t="shared" si="1"/>
        <v>202254.36</v>
      </c>
      <c r="AS260" s="47">
        <f t="shared" si="2"/>
        <v>0.84383561643835614</v>
      </c>
    </row>
    <row r="261" spans="1:45" ht="16.5" hidden="1" customHeight="1" x14ac:dyDescent="0.15">
      <c r="A261" s="9">
        <v>259</v>
      </c>
      <c r="B261" s="9" t="s">
        <v>34</v>
      </c>
      <c r="C261" s="17" t="s">
        <v>803</v>
      </c>
      <c r="D261" s="15" t="s">
        <v>804</v>
      </c>
      <c r="E261" s="9">
        <v>1008</v>
      </c>
      <c r="F261" s="9" t="s">
        <v>37</v>
      </c>
      <c r="G261" s="9" t="s">
        <v>87</v>
      </c>
      <c r="H261" s="9" t="s">
        <v>39</v>
      </c>
      <c r="I261" s="9" t="s">
        <v>40</v>
      </c>
      <c r="J261" s="9" t="s">
        <v>53</v>
      </c>
      <c r="K261" s="9">
        <v>193.78</v>
      </c>
      <c r="L261" s="20">
        <v>43586</v>
      </c>
      <c r="M261" s="20">
        <v>44681</v>
      </c>
      <c r="N261" s="20">
        <v>44681</v>
      </c>
      <c r="O261" s="20"/>
      <c r="P261" s="20">
        <v>43586</v>
      </c>
      <c r="Q261" s="20">
        <v>43951</v>
      </c>
      <c r="R261" s="24">
        <v>185</v>
      </c>
      <c r="S261" s="25"/>
      <c r="T261" s="25"/>
      <c r="U261" s="25"/>
      <c r="V261" s="25"/>
      <c r="W261" s="25">
        <v>35849.300000000003</v>
      </c>
      <c r="X261" s="25">
        <v>35849.300000000003</v>
      </c>
      <c r="Y261" s="25">
        <v>35849.300000000003</v>
      </c>
      <c r="Z261" s="25">
        <v>35849.300000000003</v>
      </c>
      <c r="AA261" s="25">
        <v>35849.300000000003</v>
      </c>
      <c r="AB261" s="25">
        <v>35849.300000000003</v>
      </c>
      <c r="AC261" s="25">
        <v>35849.300000000003</v>
      </c>
      <c r="AD261" s="25">
        <v>35849.300000000003</v>
      </c>
      <c r="AE261" s="25">
        <v>0</v>
      </c>
      <c r="AF261" s="25">
        <v>0</v>
      </c>
      <c r="AG261" s="25">
        <v>0</v>
      </c>
      <c r="AH261" s="25">
        <v>0</v>
      </c>
      <c r="AI261" s="25">
        <v>35849.300000000003</v>
      </c>
      <c r="AJ261" s="25">
        <v>35849.300000000003</v>
      </c>
      <c r="AK261" s="25">
        <v>35849.300000000003</v>
      </c>
      <c r="AL261" s="25">
        <v>35849.300000000003</v>
      </c>
      <c r="AM261" s="25">
        <v>35849.300000000003</v>
      </c>
      <c r="AN261" s="25">
        <v>35849.300000000003</v>
      </c>
      <c r="AO261" s="25">
        <v>35849.300000000003</v>
      </c>
      <c r="AP261" s="25">
        <v>35849.300000000003</v>
      </c>
    </row>
    <row r="262" spans="1:45" ht="16.5" hidden="1" customHeight="1" x14ac:dyDescent="0.15">
      <c r="A262" s="9">
        <v>260</v>
      </c>
      <c r="B262" s="16" t="s">
        <v>805</v>
      </c>
      <c r="C262" s="15" t="s">
        <v>806</v>
      </c>
      <c r="D262" s="15" t="s">
        <v>807</v>
      </c>
      <c r="E262" s="9">
        <v>1007</v>
      </c>
      <c r="F262" s="9" t="s">
        <v>37</v>
      </c>
      <c r="G262" s="9" t="s">
        <v>87</v>
      </c>
      <c r="H262" s="9" t="s">
        <v>39</v>
      </c>
      <c r="I262" s="9" t="s">
        <v>40</v>
      </c>
      <c r="J262" s="9" t="s">
        <v>53</v>
      </c>
      <c r="K262" s="9">
        <v>179.47</v>
      </c>
      <c r="L262" s="20">
        <v>43586</v>
      </c>
      <c r="M262" s="20">
        <v>44681</v>
      </c>
      <c r="N262" s="20">
        <v>44681</v>
      </c>
      <c r="O262" s="20"/>
      <c r="P262" s="20">
        <v>43586</v>
      </c>
      <c r="Q262" s="20">
        <v>43951</v>
      </c>
      <c r="R262" s="24">
        <v>235</v>
      </c>
      <c r="S262" s="25"/>
      <c r="T262" s="25"/>
      <c r="U262" s="25"/>
      <c r="V262" s="25"/>
      <c r="W262" s="25">
        <v>42175.45</v>
      </c>
      <c r="X262" s="25">
        <v>42175.45</v>
      </c>
      <c r="Y262" s="25">
        <v>42175.45</v>
      </c>
      <c r="Z262" s="25">
        <v>42175.45</v>
      </c>
      <c r="AA262" s="25">
        <v>42175.45</v>
      </c>
      <c r="AB262" s="25">
        <v>42175.45</v>
      </c>
      <c r="AC262" s="25">
        <v>42175.45</v>
      </c>
      <c r="AD262" s="25">
        <v>42175.45</v>
      </c>
      <c r="AE262" s="25">
        <v>0</v>
      </c>
      <c r="AF262" s="25">
        <v>0</v>
      </c>
      <c r="AG262" s="25">
        <v>0</v>
      </c>
      <c r="AH262" s="25">
        <v>0</v>
      </c>
      <c r="AI262" s="25">
        <v>42175.45</v>
      </c>
      <c r="AJ262" s="25">
        <v>42175.45</v>
      </c>
      <c r="AK262" s="25">
        <v>42175.45</v>
      </c>
      <c r="AL262" s="25">
        <v>42175.45</v>
      </c>
      <c r="AM262" s="25">
        <v>42175.45</v>
      </c>
      <c r="AN262" s="25">
        <v>42175.45</v>
      </c>
      <c r="AO262" s="25">
        <v>42175.45</v>
      </c>
      <c r="AP262" s="25">
        <v>42175.45</v>
      </c>
    </row>
    <row r="263" spans="1:45" ht="16.5" hidden="1" customHeight="1" x14ac:dyDescent="0.15">
      <c r="A263" s="9">
        <v>261</v>
      </c>
      <c r="B263" s="16" t="s">
        <v>42</v>
      </c>
      <c r="C263" s="32" t="s">
        <v>808</v>
      </c>
      <c r="D263" s="32" t="s">
        <v>809</v>
      </c>
      <c r="E263" s="9" t="s">
        <v>810</v>
      </c>
      <c r="F263" s="9" t="s">
        <v>37</v>
      </c>
      <c r="G263" s="9" t="s">
        <v>87</v>
      </c>
      <c r="H263" s="9" t="s">
        <v>46</v>
      </c>
      <c r="I263" s="9" t="s">
        <v>102</v>
      </c>
      <c r="J263" s="9" t="s">
        <v>64</v>
      </c>
      <c r="K263" s="9">
        <v>321.83999999999997</v>
      </c>
      <c r="L263" s="20">
        <v>42637</v>
      </c>
      <c r="M263" s="20">
        <v>44309</v>
      </c>
      <c r="N263" s="20">
        <v>43524</v>
      </c>
      <c r="O263" s="21"/>
      <c r="P263" s="20">
        <v>43367</v>
      </c>
      <c r="Q263" s="20">
        <v>43524</v>
      </c>
      <c r="R263" s="24">
        <v>154.35</v>
      </c>
      <c r="S263" s="25">
        <v>49676</v>
      </c>
      <c r="T263" s="25">
        <v>49676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25">
        <v>33117.332000000002</v>
      </c>
      <c r="AF263" s="25">
        <v>33117.332000000002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</row>
    <row r="264" spans="1:45" ht="16.5" hidden="1" customHeight="1" x14ac:dyDescent="0.15">
      <c r="A264" s="9">
        <v>262</v>
      </c>
      <c r="B264" s="22" t="s">
        <v>805</v>
      </c>
      <c r="C264" s="32" t="s">
        <v>811</v>
      </c>
      <c r="D264" s="32" t="s">
        <v>812</v>
      </c>
      <c r="E264" s="9">
        <v>2016</v>
      </c>
      <c r="F264" s="22" t="s">
        <v>57</v>
      </c>
      <c r="G264" s="22" t="s">
        <v>38</v>
      </c>
      <c r="H264" s="16" t="s">
        <v>74</v>
      </c>
      <c r="I264" s="9" t="s">
        <v>40</v>
      </c>
      <c r="J264" s="9" t="s">
        <v>41</v>
      </c>
      <c r="K264" s="9">
        <v>150.19999999999999</v>
      </c>
      <c r="L264" s="20">
        <v>43640</v>
      </c>
      <c r="M264" s="20">
        <v>44735</v>
      </c>
      <c r="N264" s="20">
        <v>44735</v>
      </c>
      <c r="O264" s="20"/>
      <c r="P264" s="20">
        <v>43640</v>
      </c>
      <c r="Q264" s="20">
        <v>44005</v>
      </c>
      <c r="R264" s="9">
        <v>295</v>
      </c>
      <c r="S264" s="9"/>
      <c r="T264" s="9"/>
      <c r="U264" s="27"/>
      <c r="V264" s="9"/>
      <c r="W264" s="37"/>
      <c r="X264" s="9">
        <v>10338.77</v>
      </c>
      <c r="Y264" s="9">
        <v>44309</v>
      </c>
      <c r="Z264" s="9">
        <v>44309</v>
      </c>
      <c r="AA264" s="9">
        <v>44309</v>
      </c>
      <c r="AB264" s="9">
        <v>44309</v>
      </c>
      <c r="AC264" s="9">
        <v>44309</v>
      </c>
      <c r="AD264" s="9">
        <v>44309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10338.77</v>
      </c>
      <c r="AK264" s="25">
        <v>44309</v>
      </c>
      <c r="AL264" s="25">
        <v>44309</v>
      </c>
      <c r="AM264" s="25">
        <v>44309</v>
      </c>
      <c r="AN264" s="25">
        <v>44309</v>
      </c>
      <c r="AO264" s="25">
        <v>44309</v>
      </c>
      <c r="AP264" s="25">
        <v>44309</v>
      </c>
    </row>
    <row r="265" spans="1:45" ht="16.5" hidden="1" customHeight="1" x14ac:dyDescent="0.15">
      <c r="A265" s="9">
        <v>263</v>
      </c>
      <c r="B265" s="22" t="s">
        <v>805</v>
      </c>
      <c r="C265" s="32" t="s">
        <v>813</v>
      </c>
      <c r="D265" s="32" t="s">
        <v>814</v>
      </c>
      <c r="E265" s="9">
        <v>2061</v>
      </c>
      <c r="F265" s="9" t="s">
        <v>37</v>
      </c>
      <c r="G265" s="9" t="s">
        <v>87</v>
      </c>
      <c r="H265" s="9" t="s">
        <v>58</v>
      </c>
      <c r="I265" s="22" t="s">
        <v>40</v>
      </c>
      <c r="J265" s="9" t="s">
        <v>41</v>
      </c>
      <c r="K265" s="9">
        <v>164.25</v>
      </c>
      <c r="L265" s="20">
        <v>43640</v>
      </c>
      <c r="M265" s="20">
        <v>44735</v>
      </c>
      <c r="N265" s="20">
        <v>44735</v>
      </c>
      <c r="O265" s="20"/>
      <c r="P265" s="20">
        <v>43640</v>
      </c>
      <c r="Q265" s="20">
        <v>44005</v>
      </c>
      <c r="R265" s="9">
        <v>260</v>
      </c>
      <c r="S265" s="9"/>
      <c r="T265" s="9"/>
      <c r="U265" s="9"/>
      <c r="V265" s="9"/>
      <c r="W265" s="9"/>
      <c r="X265" s="9">
        <v>9964.5</v>
      </c>
      <c r="Y265" s="9">
        <v>42705</v>
      </c>
      <c r="Z265" s="9">
        <v>42705</v>
      </c>
      <c r="AA265" s="9">
        <v>42705</v>
      </c>
      <c r="AB265" s="9">
        <v>42705</v>
      </c>
      <c r="AC265" s="9">
        <v>42705</v>
      </c>
      <c r="AD265" s="9">
        <v>42705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9964.5</v>
      </c>
      <c r="AK265" s="25">
        <v>42705</v>
      </c>
      <c r="AL265" s="25">
        <v>42705</v>
      </c>
      <c r="AM265" s="25">
        <v>42705</v>
      </c>
      <c r="AN265" s="25">
        <v>42705</v>
      </c>
      <c r="AO265" s="25">
        <v>42705</v>
      </c>
      <c r="AP265" s="25">
        <v>42705</v>
      </c>
    </row>
    <row r="266" spans="1:45" ht="16.5" hidden="1" customHeight="1" x14ac:dyDescent="0.15">
      <c r="A266" s="9">
        <v>264</v>
      </c>
      <c r="B266" s="9" t="s">
        <v>34</v>
      </c>
      <c r="C266" s="32" t="s">
        <v>815</v>
      </c>
      <c r="D266" s="32" t="s">
        <v>816</v>
      </c>
      <c r="E266" s="9">
        <v>2026</v>
      </c>
      <c r="F266" s="9" t="s">
        <v>37</v>
      </c>
      <c r="G266" s="9" t="s">
        <v>87</v>
      </c>
      <c r="H266" s="16" t="s">
        <v>74</v>
      </c>
      <c r="I266" s="9" t="s">
        <v>40</v>
      </c>
      <c r="J266" s="9" t="s">
        <v>41</v>
      </c>
      <c r="K266" s="9">
        <v>211.58</v>
      </c>
      <c r="L266" s="20">
        <v>43586</v>
      </c>
      <c r="M266" s="20">
        <v>44681</v>
      </c>
      <c r="N266" s="20">
        <v>44681</v>
      </c>
      <c r="O266" s="20"/>
      <c r="P266" s="20">
        <v>43586</v>
      </c>
      <c r="Q266" s="20">
        <v>43951</v>
      </c>
      <c r="R266" s="9">
        <v>256</v>
      </c>
      <c r="S266" s="9"/>
      <c r="T266" s="9"/>
      <c r="U266" s="9"/>
      <c r="V266" s="9"/>
      <c r="W266" s="9">
        <v>54164.480000000003</v>
      </c>
      <c r="X266" s="9">
        <v>54164.480000000003</v>
      </c>
      <c r="Y266" s="9">
        <v>54164.480000000003</v>
      </c>
      <c r="Z266" s="9">
        <v>54164.480000000003</v>
      </c>
      <c r="AA266" s="9">
        <v>54164.480000000003</v>
      </c>
      <c r="AB266" s="9">
        <v>54164.480000000003</v>
      </c>
      <c r="AC266" s="9">
        <v>54164.480000000003</v>
      </c>
      <c r="AD266" s="9">
        <v>54164.480000000003</v>
      </c>
      <c r="AE266" s="25">
        <v>0</v>
      </c>
      <c r="AF266" s="25">
        <v>0</v>
      </c>
      <c r="AG266" s="25">
        <v>0</v>
      </c>
      <c r="AH266" s="25">
        <v>0</v>
      </c>
      <c r="AI266" s="25">
        <v>54164.480000000003</v>
      </c>
      <c r="AJ266" s="25">
        <v>54164.480000000003</v>
      </c>
      <c r="AK266" s="25">
        <v>54164.480000000003</v>
      </c>
      <c r="AL266" s="25">
        <v>54164.480000000003</v>
      </c>
      <c r="AM266" s="25">
        <v>54164.480000000003</v>
      </c>
      <c r="AN266" s="25">
        <v>54164.480000000003</v>
      </c>
      <c r="AO266" s="25">
        <v>54164.480000000003</v>
      </c>
      <c r="AP266" s="25">
        <v>54164.480000000003</v>
      </c>
    </row>
    <row r="267" spans="1:45" ht="16.5" hidden="1" customHeight="1" x14ac:dyDescent="0.15">
      <c r="A267" s="9">
        <v>265</v>
      </c>
      <c r="B267" s="22" t="s">
        <v>805</v>
      </c>
      <c r="C267" s="32" t="s">
        <v>817</v>
      </c>
      <c r="D267" s="15" t="s">
        <v>324</v>
      </c>
      <c r="E267" s="9">
        <v>2057</v>
      </c>
      <c r="F267" s="9" t="s">
        <v>37</v>
      </c>
      <c r="G267" s="9" t="s">
        <v>87</v>
      </c>
      <c r="H267" s="9" t="s">
        <v>58</v>
      </c>
      <c r="I267" s="22" t="s">
        <v>40</v>
      </c>
      <c r="J267" s="9" t="s">
        <v>41</v>
      </c>
      <c r="K267" s="9">
        <v>108.13</v>
      </c>
      <c r="L267" s="20">
        <v>43586</v>
      </c>
      <c r="M267" s="20">
        <v>44681</v>
      </c>
      <c r="N267" s="20">
        <v>44681</v>
      </c>
      <c r="O267" s="20"/>
      <c r="P267" s="20">
        <v>43586</v>
      </c>
      <c r="Q267" s="20">
        <v>43951</v>
      </c>
      <c r="R267" s="9">
        <v>300</v>
      </c>
      <c r="S267" s="9"/>
      <c r="T267" s="9"/>
      <c r="U267" s="9"/>
      <c r="V267" s="9"/>
      <c r="W267" s="9">
        <v>32439</v>
      </c>
      <c r="X267" s="9">
        <v>32439</v>
      </c>
      <c r="Y267" s="9">
        <v>32439</v>
      </c>
      <c r="Z267" s="9">
        <v>32439</v>
      </c>
      <c r="AA267" s="9">
        <v>32439</v>
      </c>
      <c r="AB267" s="9">
        <v>32439</v>
      </c>
      <c r="AC267" s="9">
        <v>32439</v>
      </c>
      <c r="AD267" s="9">
        <v>32439</v>
      </c>
      <c r="AE267" s="25">
        <v>0</v>
      </c>
      <c r="AF267" s="25">
        <v>0</v>
      </c>
      <c r="AG267" s="25">
        <v>0</v>
      </c>
      <c r="AH267" s="25">
        <v>0</v>
      </c>
      <c r="AI267" s="25">
        <v>32439</v>
      </c>
      <c r="AJ267" s="25">
        <v>32439</v>
      </c>
      <c r="AK267" s="25">
        <v>32439</v>
      </c>
      <c r="AL267" s="25">
        <v>32439</v>
      </c>
      <c r="AM267" s="25">
        <v>32439</v>
      </c>
      <c r="AN267" s="25">
        <v>32439</v>
      </c>
      <c r="AO267" s="25">
        <v>32439</v>
      </c>
      <c r="AP267" s="25">
        <v>32439</v>
      </c>
    </row>
    <row r="268" spans="1:45" ht="16.5" hidden="1" customHeight="1" x14ac:dyDescent="0.15">
      <c r="A268" s="9">
        <v>266</v>
      </c>
      <c r="B268" s="22" t="s">
        <v>805</v>
      </c>
      <c r="C268" s="32" t="s">
        <v>818</v>
      </c>
      <c r="D268" s="32" t="s">
        <v>819</v>
      </c>
      <c r="E268" s="9">
        <v>2086</v>
      </c>
      <c r="F268" s="9" t="s">
        <v>37</v>
      </c>
      <c r="G268" s="9" t="s">
        <v>87</v>
      </c>
      <c r="H268" s="16" t="s">
        <v>71</v>
      </c>
      <c r="I268" s="9" t="s">
        <v>40</v>
      </c>
      <c r="J268" s="9" t="s">
        <v>41</v>
      </c>
      <c r="K268" s="9">
        <v>169.46</v>
      </c>
      <c r="L268" s="20">
        <v>43586</v>
      </c>
      <c r="M268" s="20">
        <v>44681</v>
      </c>
      <c r="N268" s="20">
        <v>44681</v>
      </c>
      <c r="O268" s="20"/>
      <c r="P268" s="20">
        <v>43586</v>
      </c>
      <c r="Q268" s="20">
        <v>43951</v>
      </c>
      <c r="R268" s="9">
        <v>140</v>
      </c>
      <c r="S268" s="9"/>
      <c r="T268" s="9"/>
      <c r="U268" s="9"/>
      <c r="V268" s="9"/>
      <c r="W268" s="9">
        <v>23724.400000000001</v>
      </c>
      <c r="X268" s="9">
        <v>23724.400000000001</v>
      </c>
      <c r="Y268" s="9">
        <v>23724.400000000001</v>
      </c>
      <c r="Z268" s="9">
        <v>23724.400000000001</v>
      </c>
      <c r="AA268" s="9">
        <v>23724.400000000001</v>
      </c>
      <c r="AB268" s="9">
        <v>23724.400000000001</v>
      </c>
      <c r="AC268" s="9">
        <v>23724.400000000001</v>
      </c>
      <c r="AD268" s="9">
        <v>23724.400000000001</v>
      </c>
      <c r="AE268" s="25">
        <v>0</v>
      </c>
      <c r="AF268" s="25">
        <v>0</v>
      </c>
      <c r="AG268" s="25">
        <v>0</v>
      </c>
      <c r="AH268" s="25">
        <v>0</v>
      </c>
      <c r="AI268" s="25">
        <v>11862.2</v>
      </c>
      <c r="AJ268" s="25">
        <v>23724.400000000001</v>
      </c>
      <c r="AK268" s="25">
        <v>23724.400000000001</v>
      </c>
      <c r="AL268" s="25">
        <v>23724.400000000001</v>
      </c>
      <c r="AM268" s="25">
        <v>23724.400000000001</v>
      </c>
      <c r="AN268" s="25">
        <v>23724.400000000001</v>
      </c>
      <c r="AO268" s="25">
        <v>23724.400000000001</v>
      </c>
      <c r="AP268" s="25">
        <v>23724.400000000001</v>
      </c>
    </row>
    <row r="269" spans="1:45" ht="16.5" hidden="1" customHeight="1" x14ac:dyDescent="0.15">
      <c r="A269" s="9">
        <v>267</v>
      </c>
      <c r="B269" s="16" t="s">
        <v>805</v>
      </c>
      <c r="C269" s="32" t="s">
        <v>820</v>
      </c>
      <c r="D269" s="15" t="s">
        <v>821</v>
      </c>
      <c r="E269" s="9">
        <v>1081</v>
      </c>
      <c r="F269" s="9" t="s">
        <v>37</v>
      </c>
      <c r="G269" s="9" t="s">
        <v>87</v>
      </c>
      <c r="H269" s="9" t="s">
        <v>122</v>
      </c>
      <c r="I269" s="9" t="s">
        <v>40</v>
      </c>
      <c r="J269" s="9" t="s">
        <v>53</v>
      </c>
      <c r="K269" s="9">
        <v>217.48</v>
      </c>
      <c r="L269" s="20">
        <v>43586</v>
      </c>
      <c r="M269" s="20">
        <v>44681</v>
      </c>
      <c r="N269" s="20">
        <v>44681</v>
      </c>
      <c r="O269" s="20"/>
      <c r="P269" s="20">
        <v>43586</v>
      </c>
      <c r="Q269" s="20">
        <v>43951</v>
      </c>
      <c r="R269" s="9">
        <v>240</v>
      </c>
      <c r="S269" s="9"/>
      <c r="T269" s="9"/>
      <c r="U269" s="9"/>
      <c r="V269" s="9"/>
      <c r="W269" s="9">
        <v>52195.199999999997</v>
      </c>
      <c r="X269" s="9">
        <v>52195.199999999997</v>
      </c>
      <c r="Y269" s="9">
        <v>52195.199999999997</v>
      </c>
      <c r="Z269" s="9">
        <v>52195.199999999997</v>
      </c>
      <c r="AA269" s="9">
        <v>52195.199999999997</v>
      </c>
      <c r="AB269" s="9">
        <v>52195.199999999997</v>
      </c>
      <c r="AC269" s="9">
        <v>52195.199999999997</v>
      </c>
      <c r="AD269" s="9">
        <v>52195.199999999997</v>
      </c>
      <c r="AE269" s="25">
        <v>0</v>
      </c>
      <c r="AF269" s="25">
        <v>0</v>
      </c>
      <c r="AG269" s="25">
        <v>0</v>
      </c>
      <c r="AH269" s="25">
        <v>0</v>
      </c>
      <c r="AI269" s="25">
        <v>52195.199999999997</v>
      </c>
      <c r="AJ269" s="25">
        <v>52195.199999999997</v>
      </c>
      <c r="AK269" s="25">
        <v>52195.199999999997</v>
      </c>
      <c r="AL269" s="25">
        <v>52195.199999999997</v>
      </c>
      <c r="AM269" s="25">
        <v>52195.199999999997</v>
      </c>
      <c r="AN269" s="25">
        <v>52195.199999999997</v>
      </c>
      <c r="AO269" s="25">
        <v>52195.199999999997</v>
      </c>
      <c r="AP269" s="25">
        <v>52195.199999999997</v>
      </c>
    </row>
    <row r="270" spans="1:45" ht="16.5" hidden="1" customHeight="1" x14ac:dyDescent="0.15">
      <c r="A270" s="9">
        <v>268</v>
      </c>
      <c r="B270" s="22" t="s">
        <v>805</v>
      </c>
      <c r="C270" s="32" t="s">
        <v>822</v>
      </c>
      <c r="D270" s="32" t="s">
        <v>823</v>
      </c>
      <c r="E270" s="9">
        <v>1071</v>
      </c>
      <c r="F270" s="9" t="s">
        <v>37</v>
      </c>
      <c r="G270" s="9" t="s">
        <v>87</v>
      </c>
      <c r="H270" s="22" t="s">
        <v>71</v>
      </c>
      <c r="I270" s="22" t="s">
        <v>40</v>
      </c>
      <c r="J270" s="9" t="s">
        <v>53</v>
      </c>
      <c r="K270" s="9">
        <v>130.71</v>
      </c>
      <c r="L270" s="20">
        <v>43640</v>
      </c>
      <c r="M270" s="20">
        <v>44735</v>
      </c>
      <c r="N270" s="20">
        <v>44735</v>
      </c>
      <c r="O270" s="20"/>
      <c r="P270" s="20">
        <v>43640</v>
      </c>
      <c r="Q270" s="20">
        <v>44005</v>
      </c>
      <c r="R270" s="9">
        <v>292</v>
      </c>
      <c r="S270" s="9"/>
      <c r="T270" s="9"/>
      <c r="U270" s="9"/>
      <c r="V270" s="9"/>
      <c r="W270" s="9"/>
      <c r="X270" s="9">
        <v>8905.7099999999991</v>
      </c>
      <c r="Y270" s="9">
        <v>38167.32</v>
      </c>
      <c r="Z270" s="9">
        <v>38167.32</v>
      </c>
      <c r="AA270" s="9">
        <v>38167.32</v>
      </c>
      <c r="AB270" s="9">
        <v>38167.32</v>
      </c>
      <c r="AC270" s="9">
        <v>38167.32</v>
      </c>
      <c r="AD270" s="9">
        <v>38167.32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8905.7099999999991</v>
      </c>
      <c r="AK270" s="25">
        <v>25444.880000000001</v>
      </c>
      <c r="AL270" s="25">
        <v>38167.32</v>
      </c>
      <c r="AM270" s="25">
        <v>38167.32</v>
      </c>
      <c r="AN270" s="25">
        <v>38167.32</v>
      </c>
      <c r="AO270" s="25">
        <v>38167.32</v>
      </c>
      <c r="AP270" s="25">
        <v>38167.32</v>
      </c>
    </row>
    <row r="271" spans="1:45" ht="16.5" hidden="1" customHeight="1" x14ac:dyDescent="0.15">
      <c r="A271" s="9">
        <v>269</v>
      </c>
      <c r="B271" s="22" t="s">
        <v>805</v>
      </c>
      <c r="C271" s="32" t="s">
        <v>822</v>
      </c>
      <c r="D271" s="15" t="s">
        <v>824</v>
      </c>
      <c r="E271" s="9">
        <v>1012</v>
      </c>
      <c r="F271" s="9" t="s">
        <v>37</v>
      </c>
      <c r="G271" s="9" t="s">
        <v>87</v>
      </c>
      <c r="H271" s="22" t="s">
        <v>71</v>
      </c>
      <c r="I271" s="22" t="s">
        <v>40</v>
      </c>
      <c r="J271" s="9" t="s">
        <v>53</v>
      </c>
      <c r="K271" s="9">
        <v>203.56</v>
      </c>
      <c r="L271" s="20">
        <v>43640</v>
      </c>
      <c r="M271" s="20">
        <v>44735</v>
      </c>
      <c r="N271" s="20">
        <v>44735</v>
      </c>
      <c r="O271" s="20"/>
      <c r="P271" s="20">
        <v>43640</v>
      </c>
      <c r="Q271" s="20">
        <v>44005</v>
      </c>
      <c r="R271" s="9">
        <v>250</v>
      </c>
      <c r="S271" s="9"/>
      <c r="T271" s="9"/>
      <c r="U271" s="9"/>
      <c r="V271" s="9"/>
      <c r="W271" s="9"/>
      <c r="X271" s="9">
        <v>11874.33</v>
      </c>
      <c r="Y271" s="9">
        <v>50890</v>
      </c>
      <c r="Z271" s="9">
        <v>50890</v>
      </c>
      <c r="AA271" s="9">
        <v>50890</v>
      </c>
      <c r="AB271" s="9">
        <v>50890</v>
      </c>
      <c r="AC271" s="9">
        <v>50890</v>
      </c>
      <c r="AD271" s="9">
        <v>50890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11874.33</v>
      </c>
      <c r="AK271" s="25">
        <v>33926.67</v>
      </c>
      <c r="AL271" s="25">
        <v>33926.67</v>
      </c>
      <c r="AM271" s="25">
        <v>33926.67</v>
      </c>
      <c r="AN271" s="25">
        <v>50890</v>
      </c>
      <c r="AO271" s="25">
        <v>50890</v>
      </c>
      <c r="AP271" s="25">
        <v>50890</v>
      </c>
    </row>
    <row r="272" spans="1:45" ht="16.5" hidden="1" customHeight="1" x14ac:dyDescent="0.15">
      <c r="A272" s="9">
        <v>270</v>
      </c>
      <c r="B272" s="22" t="s">
        <v>805</v>
      </c>
      <c r="C272" s="15" t="s">
        <v>567</v>
      </c>
      <c r="D272" s="15" t="s">
        <v>568</v>
      </c>
      <c r="E272" s="9" t="s">
        <v>569</v>
      </c>
      <c r="F272" s="9" t="s">
        <v>37</v>
      </c>
      <c r="G272" s="9" t="s">
        <v>87</v>
      </c>
      <c r="H272" s="9" t="s">
        <v>39</v>
      </c>
      <c r="I272" s="9" t="s">
        <v>40</v>
      </c>
      <c r="J272" s="9" t="s">
        <v>47</v>
      </c>
      <c r="K272" s="9">
        <v>107.77</v>
      </c>
      <c r="L272" s="20">
        <v>43640</v>
      </c>
      <c r="M272" s="20">
        <v>44735</v>
      </c>
      <c r="N272" s="20">
        <v>44735</v>
      </c>
      <c r="O272" s="20"/>
      <c r="P272" s="20">
        <v>43640</v>
      </c>
      <c r="Q272" s="20">
        <v>44005</v>
      </c>
      <c r="R272" s="9">
        <v>259</v>
      </c>
      <c r="S272" s="9"/>
      <c r="T272" s="9"/>
      <c r="U272" s="9"/>
      <c r="V272" s="9"/>
      <c r="W272" s="9"/>
      <c r="X272" s="9">
        <v>6512.9</v>
      </c>
      <c r="Y272" s="9">
        <v>27912.43</v>
      </c>
      <c r="Z272" s="9">
        <v>27912.43</v>
      </c>
      <c r="AA272" s="9">
        <v>27912.43</v>
      </c>
      <c r="AB272" s="9">
        <v>27912.43</v>
      </c>
      <c r="AC272" s="9">
        <v>27912.43</v>
      </c>
      <c r="AD272" s="9">
        <v>27912.43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6512.9</v>
      </c>
      <c r="AK272" s="25">
        <v>18608.2866666667</v>
      </c>
      <c r="AL272" s="25">
        <v>18608.2866666667</v>
      </c>
      <c r="AM272" s="25">
        <v>18608.2866666667</v>
      </c>
      <c r="AN272" s="25">
        <v>27912.43</v>
      </c>
      <c r="AO272" s="25">
        <v>27912.43</v>
      </c>
      <c r="AP272" s="25">
        <v>27912.43</v>
      </c>
    </row>
    <row r="273" spans="1:42" ht="16.5" hidden="1" customHeight="1" x14ac:dyDescent="0.15">
      <c r="A273" s="9">
        <v>271</v>
      </c>
      <c r="B273" s="22" t="s">
        <v>805</v>
      </c>
      <c r="C273" s="32" t="s">
        <v>825</v>
      </c>
      <c r="D273" s="15" t="s">
        <v>826</v>
      </c>
      <c r="E273" s="9">
        <v>1025</v>
      </c>
      <c r="F273" s="9" t="s">
        <v>37</v>
      </c>
      <c r="G273" s="9" t="s">
        <v>87</v>
      </c>
      <c r="H273" s="9" t="s">
        <v>58</v>
      </c>
      <c r="I273" s="9" t="s">
        <v>40</v>
      </c>
      <c r="J273" s="9" t="s">
        <v>53</v>
      </c>
      <c r="K273" s="9">
        <v>198.68</v>
      </c>
      <c r="L273" s="20">
        <v>43601</v>
      </c>
      <c r="M273" s="20">
        <v>44696</v>
      </c>
      <c r="N273" s="20">
        <v>44696</v>
      </c>
      <c r="O273" s="20"/>
      <c r="P273" s="20">
        <v>43601</v>
      </c>
      <c r="Q273" s="20">
        <v>43966</v>
      </c>
      <c r="R273" s="9">
        <v>293</v>
      </c>
      <c r="S273" s="9"/>
      <c r="T273" s="9"/>
      <c r="U273" s="9"/>
      <c r="V273" s="9"/>
      <c r="W273" s="9">
        <v>31047.06</v>
      </c>
      <c r="X273" s="9">
        <v>58213.24</v>
      </c>
      <c r="Y273" s="9">
        <v>58213.24</v>
      </c>
      <c r="Z273" s="9">
        <v>58213.24</v>
      </c>
      <c r="AA273" s="9">
        <v>58213.24</v>
      </c>
      <c r="AB273" s="9">
        <v>58213.24</v>
      </c>
      <c r="AC273" s="9">
        <v>58213.24</v>
      </c>
      <c r="AD273" s="9">
        <v>58213.24</v>
      </c>
      <c r="AE273" s="25">
        <v>0</v>
      </c>
      <c r="AF273" s="25">
        <v>0</v>
      </c>
      <c r="AG273" s="25">
        <v>0</v>
      </c>
      <c r="AH273" s="25">
        <v>0</v>
      </c>
      <c r="AI273" s="25">
        <v>31047.06</v>
      </c>
      <c r="AJ273" s="25">
        <v>58213.24</v>
      </c>
      <c r="AK273" s="25">
        <v>58213.24</v>
      </c>
      <c r="AL273" s="25">
        <v>58213.24</v>
      </c>
      <c r="AM273" s="25">
        <v>58213.24</v>
      </c>
      <c r="AN273" s="25">
        <v>58213.24</v>
      </c>
      <c r="AO273" s="25">
        <v>58213.24</v>
      </c>
      <c r="AP273" s="25">
        <v>58213.24</v>
      </c>
    </row>
    <row r="274" spans="1:42" ht="16.5" hidden="1" customHeight="1" x14ac:dyDescent="0.15">
      <c r="A274" s="9">
        <v>272</v>
      </c>
      <c r="B274" s="22" t="s">
        <v>805</v>
      </c>
      <c r="C274" s="32" t="s">
        <v>827</v>
      </c>
      <c r="D274" s="15" t="s">
        <v>350</v>
      </c>
      <c r="E274" s="9">
        <v>3005</v>
      </c>
      <c r="F274" s="9" t="s">
        <v>37</v>
      </c>
      <c r="G274" s="9" t="s">
        <v>87</v>
      </c>
      <c r="H274" s="9" t="s">
        <v>46</v>
      </c>
      <c r="I274" s="9" t="s">
        <v>40</v>
      </c>
      <c r="J274" s="9" t="s">
        <v>64</v>
      </c>
      <c r="K274" s="9">
        <v>169.48</v>
      </c>
      <c r="L274" s="20">
        <v>43640</v>
      </c>
      <c r="M274" s="20">
        <v>44735</v>
      </c>
      <c r="N274" s="20">
        <v>44735</v>
      </c>
      <c r="O274" s="20"/>
      <c r="P274" s="20">
        <v>43640</v>
      </c>
      <c r="Q274" s="20">
        <v>44005</v>
      </c>
      <c r="R274" s="9">
        <v>185.22</v>
      </c>
      <c r="S274" s="9"/>
      <c r="T274" s="9"/>
      <c r="U274" s="9"/>
      <c r="V274" s="9"/>
      <c r="W274" s="9"/>
      <c r="X274" s="9">
        <v>7324.59</v>
      </c>
      <c r="Y274" s="9">
        <v>31391.09</v>
      </c>
      <c r="Z274" s="9">
        <v>31391.09</v>
      </c>
      <c r="AA274" s="9">
        <v>31391.09</v>
      </c>
      <c r="AB274" s="9">
        <v>31391.09</v>
      </c>
      <c r="AC274" s="9">
        <v>31391.09</v>
      </c>
      <c r="AD274" s="9">
        <v>31391.09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7324.59</v>
      </c>
      <c r="AK274" s="25">
        <v>31391.09</v>
      </c>
      <c r="AL274" s="25">
        <v>31391.09</v>
      </c>
      <c r="AM274" s="25">
        <v>31391.09</v>
      </c>
      <c r="AN274" s="25">
        <v>31391.09</v>
      </c>
      <c r="AO274" s="25">
        <v>31391.09</v>
      </c>
      <c r="AP274" s="25">
        <v>31391.09</v>
      </c>
    </row>
    <row r="275" spans="1:42" ht="16.5" hidden="1" customHeight="1" x14ac:dyDescent="0.15">
      <c r="A275" s="9">
        <v>273</v>
      </c>
      <c r="B275" s="22" t="s">
        <v>828</v>
      </c>
      <c r="C275" s="15" t="s">
        <v>309</v>
      </c>
      <c r="D275" s="15" t="s">
        <v>310</v>
      </c>
      <c r="E275" s="9">
        <v>2002</v>
      </c>
      <c r="F275" s="9" t="s">
        <v>37</v>
      </c>
      <c r="G275" s="9" t="s">
        <v>87</v>
      </c>
      <c r="H275" s="9" t="s">
        <v>39</v>
      </c>
      <c r="I275" s="9" t="s">
        <v>40</v>
      </c>
      <c r="J275" s="9" t="s">
        <v>41</v>
      </c>
      <c r="K275" s="9">
        <v>227.37</v>
      </c>
      <c r="L275" s="20">
        <v>43800</v>
      </c>
      <c r="M275" s="20">
        <v>44530</v>
      </c>
      <c r="N275" s="20">
        <v>44530</v>
      </c>
      <c r="O275" s="20"/>
      <c r="P275" s="20">
        <v>43800</v>
      </c>
      <c r="Q275" s="20">
        <v>44165</v>
      </c>
      <c r="R275" s="9">
        <v>135</v>
      </c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>
        <v>30694.95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30694.95</v>
      </c>
    </row>
    <row r="276" spans="1:42" ht="16.5" hidden="1" customHeight="1" x14ac:dyDescent="0.15">
      <c r="A276" s="9">
        <v>274</v>
      </c>
      <c r="B276" s="22" t="s">
        <v>805</v>
      </c>
      <c r="C276" s="15" t="s">
        <v>218</v>
      </c>
      <c r="D276" s="15" t="s">
        <v>219</v>
      </c>
      <c r="E276" s="9">
        <v>1080</v>
      </c>
      <c r="F276" s="9" t="s">
        <v>37</v>
      </c>
      <c r="G276" s="9" t="s">
        <v>87</v>
      </c>
      <c r="H276" s="9" t="s">
        <v>39</v>
      </c>
      <c r="I276" s="9" t="s">
        <v>40</v>
      </c>
      <c r="J276" s="9" t="s">
        <v>53</v>
      </c>
      <c r="K276" s="9">
        <v>148.07</v>
      </c>
      <c r="L276" s="20">
        <v>43640</v>
      </c>
      <c r="M276" s="20">
        <v>44735</v>
      </c>
      <c r="N276" s="20">
        <v>44735</v>
      </c>
      <c r="O276" s="20"/>
      <c r="P276" s="20">
        <v>43640</v>
      </c>
      <c r="Q276" s="20">
        <v>44005</v>
      </c>
      <c r="R276" s="9">
        <v>290</v>
      </c>
      <c r="S276" s="9"/>
      <c r="T276" s="9"/>
      <c r="U276" s="9"/>
      <c r="V276" s="9"/>
      <c r="W276" s="9"/>
      <c r="X276" s="9">
        <v>10019.4</v>
      </c>
      <c r="Y276" s="9">
        <v>42940.3</v>
      </c>
      <c r="Z276" s="9">
        <v>42940.3</v>
      </c>
      <c r="AA276" s="9">
        <v>42940.3</v>
      </c>
      <c r="AB276" s="9">
        <v>42940.3</v>
      </c>
      <c r="AC276" s="9">
        <v>42940.3</v>
      </c>
      <c r="AD276" s="9">
        <v>42940.3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10019.4</v>
      </c>
      <c r="AK276" s="25">
        <v>42940.3</v>
      </c>
      <c r="AL276" s="25">
        <v>42940.3</v>
      </c>
      <c r="AM276" s="25">
        <v>42940.3</v>
      </c>
      <c r="AN276" s="25">
        <v>42940.3</v>
      </c>
      <c r="AO276" s="25">
        <v>42940.3</v>
      </c>
      <c r="AP276" s="25">
        <v>42940.3</v>
      </c>
    </row>
    <row r="277" spans="1:42" ht="16.5" hidden="1" customHeight="1" x14ac:dyDescent="0.15">
      <c r="A277" s="9">
        <v>275</v>
      </c>
      <c r="B277" s="22" t="s">
        <v>805</v>
      </c>
      <c r="C277" s="15" t="s">
        <v>726</v>
      </c>
      <c r="D277" s="15" t="s">
        <v>727</v>
      </c>
      <c r="E277" s="9" t="s">
        <v>728</v>
      </c>
      <c r="F277" s="9" t="s">
        <v>37</v>
      </c>
      <c r="G277" s="9" t="s">
        <v>87</v>
      </c>
      <c r="H277" s="9" t="s">
        <v>122</v>
      </c>
      <c r="I277" s="22" t="s">
        <v>40</v>
      </c>
      <c r="J277" s="9" t="s">
        <v>47</v>
      </c>
      <c r="K277" s="9">
        <v>60.7</v>
      </c>
      <c r="L277" s="20">
        <v>43640</v>
      </c>
      <c r="M277" s="20">
        <v>44735</v>
      </c>
      <c r="N277" s="20">
        <v>44735</v>
      </c>
      <c r="O277" s="20"/>
      <c r="P277" s="20">
        <v>43640</v>
      </c>
      <c r="Q277" s="20">
        <v>44005</v>
      </c>
      <c r="R277" s="9">
        <v>181</v>
      </c>
      <c r="S277" s="9"/>
      <c r="T277" s="9"/>
      <c r="U277" s="9"/>
      <c r="V277" s="9"/>
      <c r="W277" s="9"/>
      <c r="X277" s="9">
        <v>2563.56</v>
      </c>
      <c r="Y277" s="9">
        <v>10986.7</v>
      </c>
      <c r="Z277" s="9">
        <v>10986.7</v>
      </c>
      <c r="AA277" s="9">
        <v>10986.7</v>
      </c>
      <c r="AB277" s="9">
        <v>10986.7</v>
      </c>
      <c r="AC277" s="9">
        <v>10986.7</v>
      </c>
      <c r="AD277" s="9">
        <v>10986.7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2563.56</v>
      </c>
      <c r="AK277" s="25">
        <v>10986.7</v>
      </c>
      <c r="AL277" s="25">
        <v>10986.7</v>
      </c>
      <c r="AM277" s="25">
        <v>10986.7</v>
      </c>
      <c r="AN277" s="25">
        <v>10986.7</v>
      </c>
      <c r="AO277" s="25">
        <v>10986.7</v>
      </c>
      <c r="AP277" s="25">
        <v>10986.7</v>
      </c>
    </row>
    <row r="278" spans="1:42" ht="16.5" hidden="1" customHeight="1" x14ac:dyDescent="0.15">
      <c r="A278" s="9">
        <v>276</v>
      </c>
      <c r="B278" s="22" t="s">
        <v>828</v>
      </c>
      <c r="C278" s="15" t="s">
        <v>192</v>
      </c>
      <c r="D278" s="15" t="s">
        <v>193</v>
      </c>
      <c r="E278" s="9" t="s">
        <v>194</v>
      </c>
      <c r="F278" s="9" t="s">
        <v>37</v>
      </c>
      <c r="G278" s="9" t="s">
        <v>87</v>
      </c>
      <c r="H278" s="9" t="s">
        <v>46</v>
      </c>
      <c r="I278" s="9" t="s">
        <v>40</v>
      </c>
      <c r="J278" s="9" t="s">
        <v>41</v>
      </c>
      <c r="K278" s="9">
        <v>27.8</v>
      </c>
      <c r="L278" s="20">
        <v>43800</v>
      </c>
      <c r="M278" s="20">
        <v>44530</v>
      </c>
      <c r="N278" s="20">
        <v>44530</v>
      </c>
      <c r="O278" s="20"/>
      <c r="P278" s="20">
        <v>43800</v>
      </c>
      <c r="Q278" s="20">
        <v>44165</v>
      </c>
      <c r="R278" s="9">
        <v>462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>
        <v>12843.6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12843.6</v>
      </c>
    </row>
    <row r="279" spans="1:42" ht="16.5" hidden="1" customHeight="1" x14ac:dyDescent="0.15">
      <c r="A279" s="9">
        <v>277</v>
      </c>
      <c r="B279" s="22" t="s">
        <v>805</v>
      </c>
      <c r="C279" s="15" t="s">
        <v>579</v>
      </c>
      <c r="D279" s="15" t="s">
        <v>580</v>
      </c>
      <c r="E279" s="9" t="s">
        <v>581</v>
      </c>
      <c r="F279" s="9" t="s">
        <v>37</v>
      </c>
      <c r="G279" s="9" t="s">
        <v>87</v>
      </c>
      <c r="H279" s="9" t="s">
        <v>179</v>
      </c>
      <c r="I279" s="9" t="s">
        <v>40</v>
      </c>
      <c r="J279" s="9" t="s">
        <v>41</v>
      </c>
      <c r="K279" s="9">
        <v>215.7</v>
      </c>
      <c r="L279" s="20">
        <v>43640</v>
      </c>
      <c r="M279" s="20">
        <v>44735</v>
      </c>
      <c r="N279" s="20">
        <v>44735</v>
      </c>
      <c r="O279" s="20"/>
      <c r="P279" s="20">
        <v>43640</v>
      </c>
      <c r="Q279" s="20">
        <v>44005</v>
      </c>
      <c r="R279" s="9">
        <v>116</v>
      </c>
      <c r="S279" s="9"/>
      <c r="T279" s="9"/>
      <c r="U279" s="9"/>
      <c r="V279" s="9"/>
      <c r="W279" s="9"/>
      <c r="X279" s="9">
        <v>5838.28</v>
      </c>
      <c r="Y279" s="9">
        <v>25021.200000000001</v>
      </c>
      <c r="Z279" s="9">
        <v>25021.200000000001</v>
      </c>
      <c r="AA279" s="9">
        <v>25021.200000000001</v>
      </c>
      <c r="AB279" s="9">
        <v>25021.200000000001</v>
      </c>
      <c r="AC279" s="9">
        <v>25021.200000000001</v>
      </c>
      <c r="AD279" s="9">
        <v>25021.200000000001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5838.28</v>
      </c>
      <c r="AK279" s="25">
        <v>25021.200000000001</v>
      </c>
      <c r="AL279" s="25">
        <v>25021.200000000001</v>
      </c>
      <c r="AM279" s="25">
        <v>25021.200000000001</v>
      </c>
      <c r="AN279" s="25">
        <v>25021.200000000001</v>
      </c>
      <c r="AO279" s="25">
        <v>25021.200000000001</v>
      </c>
      <c r="AP279" s="25">
        <v>25021.200000000001</v>
      </c>
    </row>
    <row r="280" spans="1:42" ht="16.5" hidden="1" customHeight="1" x14ac:dyDescent="0.15">
      <c r="A280" s="9">
        <v>278</v>
      </c>
      <c r="B280" s="22" t="s">
        <v>805</v>
      </c>
      <c r="C280" s="32" t="s">
        <v>829</v>
      </c>
      <c r="D280" s="15" t="s">
        <v>550</v>
      </c>
      <c r="E280" s="9">
        <v>1075</v>
      </c>
      <c r="F280" s="9" t="s">
        <v>37</v>
      </c>
      <c r="G280" s="9" t="s">
        <v>87</v>
      </c>
      <c r="H280" s="9" t="s">
        <v>39</v>
      </c>
      <c r="I280" s="9" t="s">
        <v>40</v>
      </c>
      <c r="J280" s="9" t="s">
        <v>53</v>
      </c>
      <c r="K280" s="9">
        <v>86.69</v>
      </c>
      <c r="L280" s="20">
        <v>43640</v>
      </c>
      <c r="M280" s="20">
        <v>44735</v>
      </c>
      <c r="N280" s="20">
        <v>44735</v>
      </c>
      <c r="O280" s="20"/>
      <c r="P280" s="20">
        <v>43640</v>
      </c>
      <c r="Q280" s="20">
        <v>44005</v>
      </c>
      <c r="R280" s="9">
        <v>322</v>
      </c>
      <c r="S280" s="9"/>
      <c r="T280" s="9"/>
      <c r="U280" s="9"/>
      <c r="V280" s="9"/>
      <c r="W280" s="9"/>
      <c r="X280" s="9">
        <v>6513.31</v>
      </c>
      <c r="Y280" s="9">
        <v>27914.18</v>
      </c>
      <c r="Z280" s="9">
        <v>27914.18</v>
      </c>
      <c r="AA280" s="9">
        <v>27914.18</v>
      </c>
      <c r="AB280" s="9">
        <v>27914.18</v>
      </c>
      <c r="AC280" s="9">
        <v>27914.18</v>
      </c>
      <c r="AD280" s="9">
        <v>27914.18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6513.31</v>
      </c>
      <c r="AK280" s="25">
        <v>27914.18</v>
      </c>
      <c r="AL280" s="25">
        <v>27914.18</v>
      </c>
      <c r="AM280" s="25">
        <v>27914.18</v>
      </c>
      <c r="AN280" s="25">
        <v>27914.18</v>
      </c>
      <c r="AO280" s="25">
        <v>27914.18</v>
      </c>
      <c r="AP280" s="25">
        <v>27914.18</v>
      </c>
    </row>
    <row r="281" spans="1:42" ht="16.5" hidden="1" customHeight="1" x14ac:dyDescent="0.15">
      <c r="A281" s="9">
        <v>279</v>
      </c>
      <c r="B281" s="22" t="s">
        <v>828</v>
      </c>
      <c r="C281" s="17" t="s">
        <v>830</v>
      </c>
      <c r="D281" s="17" t="s">
        <v>127</v>
      </c>
      <c r="E281" s="9" t="s">
        <v>128</v>
      </c>
      <c r="F281" s="16" t="s">
        <v>57</v>
      </c>
      <c r="G281" s="9" t="s">
        <v>87</v>
      </c>
      <c r="H281" s="9" t="s">
        <v>46</v>
      </c>
      <c r="I281" s="9" t="s">
        <v>40</v>
      </c>
      <c r="J281" s="9" t="s">
        <v>47</v>
      </c>
      <c r="K281" s="9">
        <v>35.130000000000003</v>
      </c>
      <c r="L281" s="20">
        <v>43647</v>
      </c>
      <c r="M281" s="20">
        <v>44012</v>
      </c>
      <c r="N281" s="20">
        <v>44012</v>
      </c>
      <c r="O281" s="20"/>
      <c r="P281" s="20">
        <v>43647</v>
      </c>
      <c r="Q281" s="20">
        <v>44012</v>
      </c>
      <c r="R281" s="9">
        <v>405</v>
      </c>
      <c r="S281" s="9"/>
      <c r="T281" s="9"/>
      <c r="U281" s="9"/>
      <c r="V281" s="9"/>
      <c r="W281" s="9"/>
      <c r="X281" s="9"/>
      <c r="Y281" s="9">
        <v>14227.65</v>
      </c>
      <c r="Z281" s="9">
        <v>14227.65</v>
      </c>
      <c r="AA281" s="9">
        <v>14227.65</v>
      </c>
      <c r="AB281" s="9">
        <v>14227.65</v>
      </c>
      <c r="AC281" s="9">
        <v>14227.65</v>
      </c>
      <c r="AD281" s="9">
        <v>14227.65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14227.65</v>
      </c>
      <c r="AL281" s="25">
        <v>14227.65</v>
      </c>
      <c r="AM281" s="25">
        <v>14227.65</v>
      </c>
      <c r="AN281" s="25">
        <v>14227.65</v>
      </c>
      <c r="AO281" s="25">
        <v>14227.65</v>
      </c>
      <c r="AP281" s="25">
        <v>14227.65</v>
      </c>
    </row>
    <row r="282" spans="1:42" ht="16.5" hidden="1" customHeight="1" x14ac:dyDescent="0.15">
      <c r="A282" s="9">
        <v>280</v>
      </c>
      <c r="B282" s="22" t="s">
        <v>805</v>
      </c>
      <c r="C282" s="32" t="s">
        <v>831</v>
      </c>
      <c r="D282" s="15" t="s">
        <v>321</v>
      </c>
      <c r="E282" s="9" t="s">
        <v>322</v>
      </c>
      <c r="F282" s="9" t="s">
        <v>37</v>
      </c>
      <c r="G282" s="9" t="s">
        <v>87</v>
      </c>
      <c r="H282" s="9" t="s">
        <v>179</v>
      </c>
      <c r="I282" s="9" t="s">
        <v>40</v>
      </c>
      <c r="J282" s="9" t="s">
        <v>47</v>
      </c>
      <c r="K282" s="9">
        <v>58.88</v>
      </c>
      <c r="L282" s="20">
        <v>43640</v>
      </c>
      <c r="M282" s="20">
        <v>44188</v>
      </c>
      <c r="N282" s="20">
        <v>44188</v>
      </c>
      <c r="O282" s="20"/>
      <c r="P282" s="20">
        <v>43640</v>
      </c>
      <c r="Q282" s="20">
        <v>44005</v>
      </c>
      <c r="R282" s="9">
        <v>281</v>
      </c>
      <c r="S282" s="9"/>
      <c r="T282" s="9"/>
      <c r="U282" s="9"/>
      <c r="V282" s="9"/>
      <c r="W282" s="9"/>
      <c r="X282" s="9">
        <v>3860.57</v>
      </c>
      <c r="Y282" s="9">
        <v>16545.28</v>
      </c>
      <c r="Z282" s="9">
        <v>16545.28</v>
      </c>
      <c r="AA282" s="9">
        <v>16545.28</v>
      </c>
      <c r="AB282" s="9">
        <v>16545.28</v>
      </c>
      <c r="AC282" s="9">
        <v>16545.28</v>
      </c>
      <c r="AD282" s="9">
        <v>16545.28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3860.57</v>
      </c>
      <c r="AK282" s="25">
        <v>16545.28</v>
      </c>
      <c r="AL282" s="25">
        <v>16545.28</v>
      </c>
      <c r="AM282" s="25">
        <v>16545.28</v>
      </c>
      <c r="AN282" s="25">
        <v>16545.28</v>
      </c>
      <c r="AO282" s="25">
        <v>16545.28</v>
      </c>
      <c r="AP282" s="25">
        <v>16545.28</v>
      </c>
    </row>
    <row r="283" spans="1:42" ht="16.5" hidden="1" customHeight="1" x14ac:dyDescent="0.15">
      <c r="A283" s="9">
        <v>281</v>
      </c>
      <c r="B283" s="22" t="s">
        <v>805</v>
      </c>
      <c r="C283" s="32" t="s">
        <v>832</v>
      </c>
      <c r="D283" s="15" t="s">
        <v>700</v>
      </c>
      <c r="E283" s="9" t="s">
        <v>701</v>
      </c>
      <c r="F283" s="9" t="s">
        <v>37</v>
      </c>
      <c r="G283" s="9" t="s">
        <v>87</v>
      </c>
      <c r="H283" s="9" t="s">
        <v>46</v>
      </c>
      <c r="I283" s="9" t="s">
        <v>40</v>
      </c>
      <c r="J283" s="9" t="s">
        <v>47</v>
      </c>
      <c r="K283" s="9">
        <v>111.55</v>
      </c>
      <c r="L283" s="20">
        <v>43640</v>
      </c>
      <c r="M283" s="20">
        <v>44735</v>
      </c>
      <c r="N283" s="20">
        <v>44735</v>
      </c>
      <c r="O283" s="20"/>
      <c r="P283" s="20">
        <v>43640</v>
      </c>
      <c r="Q283" s="20">
        <v>44005</v>
      </c>
      <c r="R283" s="9">
        <v>255</v>
      </c>
      <c r="S283" s="9"/>
      <c r="T283" s="9"/>
      <c r="U283" s="9"/>
      <c r="V283" s="9"/>
      <c r="W283" s="9"/>
      <c r="X283" s="9">
        <v>6637.23</v>
      </c>
      <c r="Y283" s="9">
        <v>28445.25</v>
      </c>
      <c r="Z283" s="9">
        <v>28445.25</v>
      </c>
      <c r="AA283" s="9">
        <v>28445.25</v>
      </c>
      <c r="AB283" s="9">
        <v>28445.25</v>
      </c>
      <c r="AC283" s="9">
        <v>28445.25</v>
      </c>
      <c r="AD283" s="9">
        <v>28445.25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6637.23</v>
      </c>
      <c r="AK283" s="25">
        <v>28445.25</v>
      </c>
      <c r="AL283" s="25">
        <v>28445.25</v>
      </c>
      <c r="AM283" s="25">
        <v>28445.25</v>
      </c>
      <c r="AN283" s="25">
        <v>28445.25</v>
      </c>
      <c r="AO283" s="25">
        <v>28445.25</v>
      </c>
      <c r="AP283" s="25">
        <v>28445.25</v>
      </c>
    </row>
    <row r="284" spans="1:42" ht="16.5" hidden="1" customHeight="1" x14ac:dyDescent="0.15">
      <c r="A284" s="9">
        <v>282</v>
      </c>
      <c r="B284" s="22" t="s">
        <v>805</v>
      </c>
      <c r="C284" s="32" t="s">
        <v>833</v>
      </c>
      <c r="D284" s="32" t="s">
        <v>834</v>
      </c>
      <c r="E284" s="9" t="s">
        <v>540</v>
      </c>
      <c r="F284" s="16" t="s">
        <v>57</v>
      </c>
      <c r="G284" s="9" t="s">
        <v>87</v>
      </c>
      <c r="H284" s="9" t="s">
        <v>46</v>
      </c>
      <c r="I284" s="9" t="s">
        <v>40</v>
      </c>
      <c r="J284" s="9" t="s">
        <v>47</v>
      </c>
      <c r="K284" s="9">
        <v>159.19999999999999</v>
      </c>
      <c r="L284" s="20">
        <v>43640</v>
      </c>
      <c r="M284" s="20">
        <v>44735</v>
      </c>
      <c r="N284" s="20">
        <v>44735</v>
      </c>
      <c r="O284" s="20"/>
      <c r="P284" s="20">
        <v>43640</v>
      </c>
      <c r="Q284" s="20">
        <v>44005</v>
      </c>
      <c r="R284" s="9">
        <v>209</v>
      </c>
      <c r="S284" s="9"/>
      <c r="T284" s="9"/>
      <c r="U284" s="9"/>
      <c r="V284" s="9"/>
      <c r="W284" s="9"/>
      <c r="X284" s="9">
        <v>7763.65</v>
      </c>
      <c r="Y284" s="9">
        <v>33272.800000000003</v>
      </c>
      <c r="Z284" s="9">
        <v>33272.800000000003</v>
      </c>
      <c r="AA284" s="9">
        <v>33272.800000000003</v>
      </c>
      <c r="AB284" s="9">
        <v>33272.800000000003</v>
      </c>
      <c r="AC284" s="9">
        <v>33272.800000000003</v>
      </c>
      <c r="AD284" s="9">
        <v>33272.800000000003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7763.65</v>
      </c>
      <c r="AK284" s="25">
        <v>11090.93</v>
      </c>
      <c r="AL284" s="25">
        <v>11090.93</v>
      </c>
      <c r="AM284" s="25">
        <v>11090.93</v>
      </c>
      <c r="AN284" s="25">
        <v>33272.800000000003</v>
      </c>
      <c r="AO284" s="25">
        <v>33272.800000000003</v>
      </c>
      <c r="AP284" s="25">
        <v>33272.800000000003</v>
      </c>
    </row>
    <row r="285" spans="1:42" ht="16.5" hidden="1" customHeight="1" x14ac:dyDescent="0.15">
      <c r="A285" s="9">
        <v>283</v>
      </c>
      <c r="B285" s="22" t="s">
        <v>805</v>
      </c>
      <c r="C285" s="32" t="s">
        <v>835</v>
      </c>
      <c r="D285" s="15" t="s">
        <v>836</v>
      </c>
      <c r="E285" s="9">
        <v>2055</v>
      </c>
      <c r="F285" s="16" t="s">
        <v>57</v>
      </c>
      <c r="G285" s="9" t="s">
        <v>87</v>
      </c>
      <c r="H285" s="9" t="s">
        <v>39</v>
      </c>
      <c r="I285" s="9" t="s">
        <v>40</v>
      </c>
      <c r="J285" s="9" t="s">
        <v>41</v>
      </c>
      <c r="K285" s="9">
        <v>170.61</v>
      </c>
      <c r="L285" s="20">
        <v>43640</v>
      </c>
      <c r="M285" s="20">
        <v>44735</v>
      </c>
      <c r="N285" s="20">
        <v>44735</v>
      </c>
      <c r="O285" s="20"/>
      <c r="P285" s="20">
        <v>43640</v>
      </c>
      <c r="Q285" s="20">
        <v>44005</v>
      </c>
      <c r="R285" s="9">
        <v>270</v>
      </c>
      <c r="S285" s="9"/>
      <c r="T285" s="9"/>
      <c r="U285" s="9"/>
      <c r="V285" s="9"/>
      <c r="W285" s="9"/>
      <c r="X285" s="9">
        <v>10748.43</v>
      </c>
      <c r="Y285" s="9">
        <v>46064.7</v>
      </c>
      <c r="Z285" s="9">
        <v>46064.7</v>
      </c>
      <c r="AA285" s="9">
        <v>46064.7</v>
      </c>
      <c r="AB285" s="9">
        <v>46064.7</v>
      </c>
      <c r="AC285" s="9">
        <v>46064.7</v>
      </c>
      <c r="AD285" s="9">
        <v>46064.7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10748.43</v>
      </c>
      <c r="AK285" s="25">
        <v>46064.7</v>
      </c>
      <c r="AL285" s="25">
        <v>46064.7</v>
      </c>
      <c r="AM285" s="25">
        <v>46064.7</v>
      </c>
      <c r="AN285" s="25">
        <v>46064.7</v>
      </c>
      <c r="AO285" s="25">
        <v>46064.7</v>
      </c>
      <c r="AP285" s="25">
        <v>46064.7</v>
      </c>
    </row>
    <row r="286" spans="1:42" ht="16.5" hidden="1" customHeight="1" x14ac:dyDescent="0.15">
      <c r="A286" s="9">
        <v>284</v>
      </c>
      <c r="B286" s="22" t="s">
        <v>805</v>
      </c>
      <c r="C286" s="15" t="s">
        <v>294</v>
      </c>
      <c r="D286" s="15" t="s">
        <v>837</v>
      </c>
      <c r="E286" s="9">
        <v>2066</v>
      </c>
      <c r="F286" s="16" t="s">
        <v>57</v>
      </c>
      <c r="G286" s="9" t="s">
        <v>87</v>
      </c>
      <c r="H286" s="9" t="s">
        <v>58</v>
      </c>
      <c r="I286" s="9" t="s">
        <v>40</v>
      </c>
      <c r="J286" s="9" t="s">
        <v>41</v>
      </c>
      <c r="K286" s="9">
        <v>171.9</v>
      </c>
      <c r="L286" s="20">
        <v>43640</v>
      </c>
      <c r="M286" s="20">
        <v>44735</v>
      </c>
      <c r="N286" s="20">
        <v>44735</v>
      </c>
      <c r="O286" s="20"/>
      <c r="P286" s="20">
        <v>43640</v>
      </c>
      <c r="Q286" s="20">
        <v>44005</v>
      </c>
      <c r="R286" s="9">
        <v>284</v>
      </c>
      <c r="S286" s="9"/>
      <c r="T286" s="9"/>
      <c r="U286" s="9"/>
      <c r="V286" s="9"/>
      <c r="W286" s="9"/>
      <c r="X286" s="9">
        <v>11391.24</v>
      </c>
      <c r="Y286" s="9">
        <v>48819.6</v>
      </c>
      <c r="Z286" s="9">
        <v>48819.6</v>
      </c>
      <c r="AA286" s="9">
        <v>48819.6</v>
      </c>
      <c r="AB286" s="9">
        <v>48819.6</v>
      </c>
      <c r="AC286" s="9">
        <v>48819.6</v>
      </c>
      <c r="AD286" s="9">
        <v>48819.6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11391.24</v>
      </c>
      <c r="AK286" s="25">
        <v>48819.6</v>
      </c>
      <c r="AL286" s="25">
        <v>48819.6</v>
      </c>
      <c r="AM286" s="25">
        <v>48819.6</v>
      </c>
      <c r="AN286" s="25">
        <v>48819.6</v>
      </c>
      <c r="AO286" s="25">
        <v>48819.6</v>
      </c>
      <c r="AP286" s="25">
        <v>48819.6</v>
      </c>
    </row>
    <row r="287" spans="1:42" ht="16.5" hidden="1" customHeight="1" x14ac:dyDescent="0.15">
      <c r="A287" s="9">
        <v>285</v>
      </c>
      <c r="B287" s="22" t="s">
        <v>805</v>
      </c>
      <c r="C287" s="15" t="s">
        <v>420</v>
      </c>
      <c r="D287" s="17" t="s">
        <v>838</v>
      </c>
      <c r="E287" s="9" t="s">
        <v>422</v>
      </c>
      <c r="F287" s="16" t="s">
        <v>57</v>
      </c>
      <c r="G287" s="9" t="s">
        <v>87</v>
      </c>
      <c r="H287" s="9" t="s">
        <v>46</v>
      </c>
      <c r="I287" s="9" t="s">
        <v>40</v>
      </c>
      <c r="J287" s="9" t="s">
        <v>41</v>
      </c>
      <c r="K287" s="9">
        <v>59.19</v>
      </c>
      <c r="L287" s="20">
        <v>43640</v>
      </c>
      <c r="M287" s="20">
        <v>44370</v>
      </c>
      <c r="N287" s="20">
        <v>44370</v>
      </c>
      <c r="O287" s="20"/>
      <c r="P287" s="20">
        <v>43640</v>
      </c>
      <c r="Q287" s="20">
        <v>44005</v>
      </c>
      <c r="R287" s="9">
        <v>334</v>
      </c>
      <c r="S287" s="9"/>
      <c r="T287" s="9"/>
      <c r="U287" s="9"/>
      <c r="V287" s="9"/>
      <c r="W287" s="9"/>
      <c r="X287" s="9">
        <v>4612.87</v>
      </c>
      <c r="Y287" s="9">
        <v>19769.46</v>
      </c>
      <c r="Z287" s="9">
        <v>19769.46</v>
      </c>
      <c r="AA287" s="9">
        <v>19769.46</v>
      </c>
      <c r="AB287" s="9">
        <v>19769.46</v>
      </c>
      <c r="AC287" s="9">
        <v>19769.46</v>
      </c>
      <c r="AD287" s="9">
        <v>19769.46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4612.87</v>
      </c>
      <c r="AK287" s="25">
        <v>19769.46</v>
      </c>
      <c r="AL287" s="25">
        <v>19769.46</v>
      </c>
      <c r="AM287" s="25">
        <v>19769.46</v>
      </c>
      <c r="AN287" s="25">
        <v>19769.46</v>
      </c>
      <c r="AO287" s="25">
        <v>19769.46</v>
      </c>
      <c r="AP287" s="25">
        <v>19769.46</v>
      </c>
    </row>
    <row r="288" spans="1:42" ht="16.5" hidden="1" customHeight="1" x14ac:dyDescent="0.15">
      <c r="A288" s="9">
        <v>286</v>
      </c>
      <c r="B288" s="22" t="s">
        <v>805</v>
      </c>
      <c r="C288" s="15" t="s">
        <v>151</v>
      </c>
      <c r="D288" s="15" t="s">
        <v>152</v>
      </c>
      <c r="E288" s="9">
        <v>2032</v>
      </c>
      <c r="F288" s="16" t="s">
        <v>57</v>
      </c>
      <c r="G288" s="9" t="s">
        <v>87</v>
      </c>
      <c r="H288" s="9" t="s">
        <v>39</v>
      </c>
      <c r="I288" s="9" t="s">
        <v>40</v>
      </c>
      <c r="J288" s="9" t="s">
        <v>41</v>
      </c>
      <c r="K288" s="9">
        <v>83.31</v>
      </c>
      <c r="L288" s="20">
        <v>43640</v>
      </c>
      <c r="M288" s="20">
        <v>44735</v>
      </c>
      <c r="N288" s="20">
        <v>44735</v>
      </c>
      <c r="O288" s="20"/>
      <c r="P288" s="20">
        <v>43640</v>
      </c>
      <c r="Q288" s="20">
        <v>44005</v>
      </c>
      <c r="R288" s="9">
        <v>296</v>
      </c>
      <c r="S288" s="9"/>
      <c r="T288" s="9"/>
      <c r="U288" s="9"/>
      <c r="V288" s="9"/>
      <c r="W288" s="9"/>
      <c r="X288" s="9">
        <v>5753.94</v>
      </c>
      <c r="Y288" s="9">
        <v>24659.759999999998</v>
      </c>
      <c r="Z288" s="9">
        <v>24659.759999999998</v>
      </c>
      <c r="AA288" s="9">
        <v>24659.759999999998</v>
      </c>
      <c r="AB288" s="9">
        <v>24659.759999999998</v>
      </c>
      <c r="AC288" s="9">
        <v>24659.759999999998</v>
      </c>
      <c r="AD288" s="9">
        <v>24659.759999999998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5753.94</v>
      </c>
      <c r="AK288" s="25">
        <v>24659.759999999998</v>
      </c>
      <c r="AL288" s="25">
        <v>24659.759999999998</v>
      </c>
      <c r="AM288" s="25">
        <v>24659.759999999998</v>
      </c>
      <c r="AN288" s="25">
        <v>24659.759999999998</v>
      </c>
      <c r="AO288" s="25">
        <v>24659.759999999998</v>
      </c>
      <c r="AP288" s="25">
        <v>24659.759999999998</v>
      </c>
    </row>
    <row r="289" spans="1:42" ht="16.5" hidden="1" customHeight="1" x14ac:dyDescent="0.15">
      <c r="A289" s="9">
        <v>287</v>
      </c>
      <c r="B289" s="22" t="s">
        <v>805</v>
      </c>
      <c r="C289" s="15" t="s">
        <v>154</v>
      </c>
      <c r="D289" s="15" t="s">
        <v>155</v>
      </c>
      <c r="E289" s="9">
        <v>2018</v>
      </c>
      <c r="F289" s="16" t="s">
        <v>57</v>
      </c>
      <c r="G289" s="9" t="s">
        <v>87</v>
      </c>
      <c r="H289" s="9" t="s">
        <v>46</v>
      </c>
      <c r="I289" s="9" t="s">
        <v>40</v>
      </c>
      <c r="J289" s="9" t="s">
        <v>41</v>
      </c>
      <c r="K289" s="9">
        <v>40.71</v>
      </c>
      <c r="L289" s="20">
        <v>43640</v>
      </c>
      <c r="M289" s="20">
        <v>44735</v>
      </c>
      <c r="N289" s="20">
        <v>44735</v>
      </c>
      <c r="O289" s="20"/>
      <c r="P289" s="20">
        <v>43640</v>
      </c>
      <c r="Q289" s="20">
        <v>44005</v>
      </c>
      <c r="R289" s="9">
        <v>391</v>
      </c>
      <c r="S289" s="9"/>
      <c r="T289" s="9"/>
      <c r="U289" s="9"/>
      <c r="V289" s="9"/>
      <c r="W289" s="9"/>
      <c r="X289" s="9">
        <v>3714.11</v>
      </c>
      <c r="Y289" s="9">
        <v>15917.61</v>
      </c>
      <c r="Z289" s="9">
        <v>15917.61</v>
      </c>
      <c r="AA289" s="9">
        <v>15917.61</v>
      </c>
      <c r="AB289" s="9">
        <v>15917.61</v>
      </c>
      <c r="AC289" s="9">
        <v>15917.61</v>
      </c>
      <c r="AD289" s="9">
        <v>15917.61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3714.11</v>
      </c>
      <c r="AK289" s="25">
        <v>15917.61</v>
      </c>
      <c r="AL289" s="25">
        <v>15917.61</v>
      </c>
      <c r="AM289" s="25">
        <v>15917.61</v>
      </c>
      <c r="AN289" s="25">
        <v>15917.61</v>
      </c>
      <c r="AO289" s="25">
        <v>15917.61</v>
      </c>
      <c r="AP289" s="25">
        <v>15917.61</v>
      </c>
    </row>
    <row r="290" spans="1:42" ht="16.5" hidden="1" customHeight="1" x14ac:dyDescent="0.15">
      <c r="A290" s="9">
        <v>288</v>
      </c>
      <c r="B290" s="22" t="s">
        <v>805</v>
      </c>
      <c r="C290" s="33" t="s">
        <v>839</v>
      </c>
      <c r="D290" s="15" t="s">
        <v>187</v>
      </c>
      <c r="E290" s="11">
        <v>3016</v>
      </c>
      <c r="F290" s="9" t="s">
        <v>37</v>
      </c>
      <c r="G290" s="9" t="s">
        <v>87</v>
      </c>
      <c r="H290" s="9" t="s">
        <v>46</v>
      </c>
      <c r="I290" s="9" t="s">
        <v>102</v>
      </c>
      <c r="J290" s="9" t="s">
        <v>64</v>
      </c>
      <c r="K290" s="9">
        <v>194.16</v>
      </c>
      <c r="L290" s="36">
        <v>43640</v>
      </c>
      <c r="M290" s="36">
        <v>44735</v>
      </c>
      <c r="N290" s="36">
        <v>44735</v>
      </c>
      <c r="O290" s="36"/>
      <c r="P290" s="20">
        <v>43640</v>
      </c>
      <c r="Q290" s="20">
        <v>44005</v>
      </c>
      <c r="R290" s="9">
        <v>220</v>
      </c>
      <c r="S290" s="11"/>
      <c r="T290" s="11"/>
      <c r="U290" s="11"/>
      <c r="V290" s="11"/>
      <c r="W290" s="11"/>
      <c r="X290" s="11">
        <v>9966.8799999999992</v>
      </c>
      <c r="Y290" s="11">
        <v>42715.199999999997</v>
      </c>
      <c r="Z290" s="11">
        <v>42715.199999999997</v>
      </c>
      <c r="AA290" s="11">
        <v>42715.199999999997</v>
      </c>
      <c r="AB290" s="11">
        <v>42715.199999999997</v>
      </c>
      <c r="AC290" s="11">
        <v>42715.199999999997</v>
      </c>
      <c r="AD290" s="11">
        <v>42715.199999999997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9966.8799999999992</v>
      </c>
      <c r="AK290" s="25">
        <v>42715.199999999997</v>
      </c>
      <c r="AL290" s="25">
        <v>42715.199999999997</v>
      </c>
      <c r="AM290" s="25">
        <v>42715.199999999997</v>
      </c>
      <c r="AN290" s="25">
        <v>42715.199999999997</v>
      </c>
      <c r="AO290" s="25">
        <v>42715.199999999997</v>
      </c>
      <c r="AP290" s="25">
        <v>42715.199999999997</v>
      </c>
    </row>
    <row r="291" spans="1:42" ht="16.5" hidden="1" customHeight="1" x14ac:dyDescent="0.15">
      <c r="A291" s="9">
        <v>289</v>
      </c>
      <c r="B291" s="22" t="s">
        <v>828</v>
      </c>
      <c r="C291" s="15" t="s">
        <v>126</v>
      </c>
      <c r="D291" s="17" t="s">
        <v>312</v>
      </c>
      <c r="E291" s="9" t="s">
        <v>313</v>
      </c>
      <c r="F291" s="9" t="s">
        <v>37</v>
      </c>
      <c r="G291" s="9" t="s">
        <v>87</v>
      </c>
      <c r="H291" s="9" t="s">
        <v>46</v>
      </c>
      <c r="I291" s="9" t="s">
        <v>40</v>
      </c>
      <c r="J291" s="9" t="s">
        <v>41</v>
      </c>
      <c r="K291" s="9">
        <v>41.6</v>
      </c>
      <c r="L291" s="20">
        <v>43724</v>
      </c>
      <c r="M291" s="20">
        <v>44454</v>
      </c>
      <c r="N291" s="20">
        <v>44454</v>
      </c>
      <c r="O291" s="20"/>
      <c r="P291" s="20">
        <v>43724</v>
      </c>
      <c r="Q291" s="20">
        <v>44089</v>
      </c>
      <c r="R291" s="9">
        <v>398</v>
      </c>
      <c r="S291" s="9"/>
      <c r="T291" s="9"/>
      <c r="U291" s="9"/>
      <c r="V291" s="9"/>
      <c r="W291" s="9"/>
      <c r="X291" s="9"/>
      <c r="Y291" s="9"/>
      <c r="Z291" s="9"/>
      <c r="AA291" s="9">
        <v>8278.4</v>
      </c>
      <c r="AB291" s="9">
        <v>16556.8</v>
      </c>
      <c r="AC291" s="9">
        <v>16556.8</v>
      </c>
      <c r="AD291" s="9">
        <v>16556.8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8278.4</v>
      </c>
      <c r="AN291" s="25">
        <v>16556.8</v>
      </c>
      <c r="AO291" s="25">
        <v>16556.8</v>
      </c>
      <c r="AP291" s="25">
        <v>16556.8</v>
      </c>
    </row>
    <row r="292" spans="1:42" ht="16.5" hidden="1" customHeight="1" x14ac:dyDescent="0.15">
      <c r="A292" s="9">
        <v>290</v>
      </c>
      <c r="B292" s="22" t="s">
        <v>805</v>
      </c>
      <c r="C292" s="17" t="s">
        <v>840</v>
      </c>
      <c r="D292" s="15" t="s">
        <v>841</v>
      </c>
      <c r="E292" s="11" t="s">
        <v>704</v>
      </c>
      <c r="F292" s="16" t="s">
        <v>57</v>
      </c>
      <c r="G292" s="9" t="s">
        <v>87</v>
      </c>
      <c r="H292" s="9" t="s">
        <v>39</v>
      </c>
      <c r="I292" s="9" t="s">
        <v>40</v>
      </c>
      <c r="J292" s="9" t="s">
        <v>47</v>
      </c>
      <c r="K292" s="9">
        <v>101.85</v>
      </c>
      <c r="L292" s="36">
        <v>43640</v>
      </c>
      <c r="M292" s="36">
        <v>44005</v>
      </c>
      <c r="N292" s="36">
        <v>44005</v>
      </c>
      <c r="O292" s="36"/>
      <c r="P292" s="36">
        <v>43640</v>
      </c>
      <c r="Q292" s="36">
        <v>44005</v>
      </c>
      <c r="R292" s="11">
        <v>270</v>
      </c>
      <c r="S292" s="11"/>
      <c r="T292" s="11"/>
      <c r="U292" s="11"/>
      <c r="V292" s="11"/>
      <c r="W292" s="11"/>
      <c r="X292" s="11">
        <v>6416.55</v>
      </c>
      <c r="Y292" s="11">
        <v>27499.5</v>
      </c>
      <c r="Z292" s="11">
        <v>27499.5</v>
      </c>
      <c r="AA292" s="11">
        <v>27499.5</v>
      </c>
      <c r="AB292" s="11">
        <v>27499.5</v>
      </c>
      <c r="AC292" s="11">
        <v>27499.5</v>
      </c>
      <c r="AD292" s="11">
        <v>27499.5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  <c r="AJ292" s="25">
        <v>6416.55</v>
      </c>
      <c r="AK292" s="25">
        <v>27499.5</v>
      </c>
      <c r="AL292" s="25">
        <v>27499.5</v>
      </c>
      <c r="AM292" s="25">
        <v>27499.5</v>
      </c>
      <c r="AN292" s="25">
        <v>27499.5</v>
      </c>
      <c r="AO292" s="25">
        <v>27499.5</v>
      </c>
      <c r="AP292" s="25">
        <v>27499.5</v>
      </c>
    </row>
    <row r="293" spans="1:42" ht="16.5" hidden="1" customHeight="1" x14ac:dyDescent="0.15">
      <c r="A293" s="9">
        <v>291</v>
      </c>
      <c r="B293" s="34" t="s">
        <v>805</v>
      </c>
      <c r="C293" s="15" t="s">
        <v>842</v>
      </c>
      <c r="D293" s="15" t="s">
        <v>231</v>
      </c>
      <c r="E293" s="11" t="s">
        <v>232</v>
      </c>
      <c r="F293" s="16" t="s">
        <v>57</v>
      </c>
      <c r="G293" s="9" t="s">
        <v>87</v>
      </c>
      <c r="H293" s="9" t="s">
        <v>46</v>
      </c>
      <c r="I293" s="9" t="s">
        <v>40</v>
      </c>
      <c r="J293" s="9" t="s">
        <v>47</v>
      </c>
      <c r="K293" s="9">
        <v>56.55</v>
      </c>
      <c r="L293" s="36">
        <v>43640</v>
      </c>
      <c r="M293" s="36">
        <v>44735</v>
      </c>
      <c r="N293" s="36">
        <v>44735</v>
      </c>
      <c r="O293" s="36"/>
      <c r="P293" s="36">
        <v>43640</v>
      </c>
      <c r="Q293" s="36">
        <v>44005</v>
      </c>
      <c r="R293" s="11">
        <v>287</v>
      </c>
      <c r="S293" s="11"/>
      <c r="T293" s="11"/>
      <c r="U293" s="11"/>
      <c r="V293" s="11"/>
      <c r="W293" s="11"/>
      <c r="X293" s="11">
        <v>3786.97</v>
      </c>
      <c r="Y293" s="11">
        <v>16229.85</v>
      </c>
      <c r="Z293" s="11">
        <v>16229.85</v>
      </c>
      <c r="AA293" s="11">
        <v>16229.85</v>
      </c>
      <c r="AB293" s="11">
        <v>16229.85</v>
      </c>
      <c r="AC293" s="11">
        <v>16229.85</v>
      </c>
      <c r="AD293" s="11">
        <v>16229.85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3786.97</v>
      </c>
      <c r="AK293" s="25">
        <v>16229.85</v>
      </c>
      <c r="AL293" s="25">
        <v>16229.85</v>
      </c>
      <c r="AM293" s="25">
        <v>16229.85</v>
      </c>
      <c r="AN293" s="25">
        <v>16229.85</v>
      </c>
      <c r="AO293" s="25">
        <v>16229.85</v>
      </c>
      <c r="AP293" s="25">
        <v>16229.85</v>
      </c>
    </row>
    <row r="294" spans="1:42" ht="16.5" hidden="1" customHeight="1" x14ac:dyDescent="0.15">
      <c r="A294" s="9">
        <v>292</v>
      </c>
      <c r="B294" s="34" t="s">
        <v>805</v>
      </c>
      <c r="C294" s="33" t="s">
        <v>843</v>
      </c>
      <c r="D294" s="33" t="s">
        <v>844</v>
      </c>
      <c r="E294" s="11">
        <v>2013</v>
      </c>
      <c r="F294" s="9" t="s">
        <v>37</v>
      </c>
      <c r="G294" s="9" t="s">
        <v>87</v>
      </c>
      <c r="H294" s="34" t="s">
        <v>74</v>
      </c>
      <c r="I294" s="9" t="s">
        <v>40</v>
      </c>
      <c r="J294" s="9" t="s">
        <v>41</v>
      </c>
      <c r="K294" s="9">
        <v>143.55000000000001</v>
      </c>
      <c r="L294" s="36">
        <v>43640</v>
      </c>
      <c r="M294" s="36">
        <v>44735</v>
      </c>
      <c r="N294" s="36">
        <v>44735</v>
      </c>
      <c r="O294" s="36"/>
      <c r="P294" s="36">
        <v>43640</v>
      </c>
      <c r="Q294" s="36">
        <v>44005</v>
      </c>
      <c r="R294" s="11">
        <v>285</v>
      </c>
      <c r="S294" s="11"/>
      <c r="T294" s="11"/>
      <c r="U294" s="11"/>
      <c r="V294" s="11"/>
      <c r="W294" s="11"/>
      <c r="X294" s="25">
        <v>9546.08</v>
      </c>
      <c r="Y294" s="25">
        <v>40911.75</v>
      </c>
      <c r="Z294" s="25">
        <v>40911.75</v>
      </c>
      <c r="AA294" s="25">
        <v>40911.75</v>
      </c>
      <c r="AB294" s="25">
        <v>40911.75</v>
      </c>
      <c r="AC294" s="25">
        <v>40911.75</v>
      </c>
      <c r="AD294" s="25">
        <v>40911.75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9546.08</v>
      </c>
      <c r="AK294" s="25">
        <v>40911.75</v>
      </c>
      <c r="AL294" s="25">
        <v>40911.75</v>
      </c>
      <c r="AM294" s="25">
        <v>40911.75</v>
      </c>
      <c r="AN294" s="25">
        <v>40911.75</v>
      </c>
      <c r="AO294" s="25">
        <v>40911.75</v>
      </c>
      <c r="AP294" s="25">
        <v>40911.75</v>
      </c>
    </row>
    <row r="295" spans="1:42" ht="16.5" hidden="1" customHeight="1" x14ac:dyDescent="0.15">
      <c r="A295" s="9">
        <v>293</v>
      </c>
      <c r="B295" s="16" t="s">
        <v>805</v>
      </c>
      <c r="C295" s="32" t="s">
        <v>845</v>
      </c>
      <c r="D295" s="15" t="s">
        <v>846</v>
      </c>
      <c r="E295" s="9" t="s">
        <v>847</v>
      </c>
      <c r="F295" s="9" t="s">
        <v>37</v>
      </c>
      <c r="G295" s="9" t="s">
        <v>87</v>
      </c>
      <c r="H295" s="22" t="s">
        <v>68</v>
      </c>
      <c r="I295" s="9" t="s">
        <v>40</v>
      </c>
      <c r="J295" s="9" t="s">
        <v>47</v>
      </c>
      <c r="K295" s="9">
        <v>92.15</v>
      </c>
      <c r="L295" s="20">
        <v>43605</v>
      </c>
      <c r="M295" s="20">
        <v>44700</v>
      </c>
      <c r="N295" s="20">
        <v>44700</v>
      </c>
      <c r="O295" s="20"/>
      <c r="P295" s="20">
        <v>43605</v>
      </c>
      <c r="Q295" s="20">
        <v>43970</v>
      </c>
      <c r="R295" s="9">
        <v>145</v>
      </c>
      <c r="S295" s="9"/>
      <c r="T295" s="9"/>
      <c r="U295" s="9"/>
      <c r="V295" s="9"/>
      <c r="W295" s="9">
        <v>5344.7</v>
      </c>
      <c r="X295" s="9">
        <v>13361.75</v>
      </c>
      <c r="Y295" s="9">
        <v>13361.75</v>
      </c>
      <c r="Z295" s="9">
        <v>13361.75</v>
      </c>
      <c r="AA295" s="9">
        <v>13361.75</v>
      </c>
      <c r="AB295" s="9">
        <v>13361.75</v>
      </c>
      <c r="AC295" s="9">
        <v>13361.75</v>
      </c>
      <c r="AD295" s="9">
        <v>13361.75</v>
      </c>
      <c r="AE295" s="25">
        <v>0</v>
      </c>
      <c r="AF295" s="25">
        <v>0</v>
      </c>
      <c r="AG295" s="25">
        <v>0</v>
      </c>
      <c r="AH295" s="25">
        <v>0</v>
      </c>
      <c r="AI295" s="25">
        <v>890.78333333333296</v>
      </c>
      <c r="AJ295" s="25">
        <v>8907.8333333333303</v>
      </c>
      <c r="AK295" s="25">
        <v>13361.75</v>
      </c>
      <c r="AL295" s="25">
        <v>13361.75</v>
      </c>
      <c r="AM295" s="25">
        <v>13361.75</v>
      </c>
      <c r="AN295" s="25">
        <v>13361.75</v>
      </c>
      <c r="AO295" s="25">
        <v>13361.75</v>
      </c>
      <c r="AP295" s="25">
        <v>13361.75</v>
      </c>
    </row>
    <row r="296" spans="1:42" ht="16.5" hidden="1" customHeight="1" x14ac:dyDescent="0.15">
      <c r="A296" s="9">
        <v>294</v>
      </c>
      <c r="B296" s="34" t="s">
        <v>805</v>
      </c>
      <c r="C296" s="15" t="s">
        <v>340</v>
      </c>
      <c r="D296" s="15" t="s">
        <v>341</v>
      </c>
      <c r="E296" s="11" t="s">
        <v>342</v>
      </c>
      <c r="F296" s="9" t="s">
        <v>37</v>
      </c>
      <c r="G296" s="9" t="s">
        <v>87</v>
      </c>
      <c r="H296" s="9" t="s">
        <v>46</v>
      </c>
      <c r="I296" s="9" t="s">
        <v>40</v>
      </c>
      <c r="J296" s="9" t="s">
        <v>47</v>
      </c>
      <c r="K296" s="9">
        <v>59.34</v>
      </c>
      <c r="L296" s="36">
        <v>43640</v>
      </c>
      <c r="M296" s="36">
        <v>44735</v>
      </c>
      <c r="N296" s="36">
        <v>44735</v>
      </c>
      <c r="O296" s="36"/>
      <c r="P296" s="36">
        <v>43640</v>
      </c>
      <c r="Q296" s="36">
        <v>44005</v>
      </c>
      <c r="R296" s="11">
        <v>276</v>
      </c>
      <c r="S296" s="11"/>
      <c r="T296" s="11"/>
      <c r="U296" s="11"/>
      <c r="V296" s="11"/>
      <c r="W296" s="11"/>
      <c r="X296" s="11">
        <v>3821.5</v>
      </c>
      <c r="Y296" s="11">
        <v>16377.84</v>
      </c>
      <c r="Z296" s="11">
        <v>16377.84</v>
      </c>
      <c r="AA296" s="11">
        <v>16377.84</v>
      </c>
      <c r="AB296" s="11">
        <v>16377.84</v>
      </c>
      <c r="AC296" s="11">
        <v>16377.84</v>
      </c>
      <c r="AD296" s="11">
        <v>16377.84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  <c r="AJ296" s="25">
        <v>3821.5</v>
      </c>
      <c r="AK296" s="25">
        <v>16377.84</v>
      </c>
      <c r="AL296" s="25">
        <v>16377.84</v>
      </c>
      <c r="AM296" s="25">
        <v>16377.84</v>
      </c>
      <c r="AN296" s="25">
        <v>16377.84</v>
      </c>
      <c r="AO296" s="25">
        <v>16377.84</v>
      </c>
      <c r="AP296" s="25">
        <v>16377.84</v>
      </c>
    </row>
    <row r="297" spans="1:42" ht="16.5" hidden="1" customHeight="1" x14ac:dyDescent="0.15">
      <c r="A297" s="9">
        <v>295</v>
      </c>
      <c r="B297" s="34" t="s">
        <v>805</v>
      </c>
      <c r="C297" s="15" t="s">
        <v>723</v>
      </c>
      <c r="D297" s="15" t="s">
        <v>724</v>
      </c>
      <c r="E297" s="11" t="s">
        <v>725</v>
      </c>
      <c r="F297" s="9" t="s">
        <v>37</v>
      </c>
      <c r="G297" s="9" t="s">
        <v>87</v>
      </c>
      <c r="H297" s="9" t="s">
        <v>39</v>
      </c>
      <c r="I297" s="9" t="s">
        <v>40</v>
      </c>
      <c r="J297" s="9" t="s">
        <v>41</v>
      </c>
      <c r="K297" s="9">
        <v>170.18</v>
      </c>
      <c r="L297" s="36">
        <v>43640</v>
      </c>
      <c r="M297" s="36">
        <v>44735</v>
      </c>
      <c r="N297" s="36">
        <v>44735</v>
      </c>
      <c r="O297" s="36"/>
      <c r="P297" s="36">
        <v>43640</v>
      </c>
      <c r="Q297" s="36">
        <v>44005</v>
      </c>
      <c r="R297" s="11">
        <v>220.51</v>
      </c>
      <c r="S297" s="11"/>
      <c r="T297" s="11"/>
      <c r="U297" s="11"/>
      <c r="V297" s="11"/>
      <c r="W297" s="11"/>
      <c r="X297" s="11">
        <v>8756.16</v>
      </c>
      <c r="Y297" s="11">
        <v>37526.39</v>
      </c>
      <c r="Z297" s="11">
        <v>37526.39</v>
      </c>
      <c r="AA297" s="11">
        <v>37526.39</v>
      </c>
      <c r="AB297" s="11">
        <v>37526.39</v>
      </c>
      <c r="AC297" s="11">
        <v>37526.39</v>
      </c>
      <c r="AD297" s="11">
        <v>37526.39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8756.16</v>
      </c>
      <c r="AK297" s="25">
        <v>37526.39</v>
      </c>
      <c r="AL297" s="25">
        <v>37526.39</v>
      </c>
      <c r="AM297" s="25">
        <v>37526.39</v>
      </c>
      <c r="AN297" s="25">
        <v>37526.39</v>
      </c>
      <c r="AO297" s="25">
        <v>37526.39</v>
      </c>
      <c r="AP297" s="25">
        <v>37526.39</v>
      </c>
    </row>
    <row r="298" spans="1:42" ht="16.5" hidden="1" customHeight="1" x14ac:dyDescent="0.15">
      <c r="A298" s="9">
        <v>296</v>
      </c>
      <c r="B298" s="34" t="s">
        <v>805</v>
      </c>
      <c r="C298" s="33" t="s">
        <v>848</v>
      </c>
      <c r="D298" s="33" t="s">
        <v>849</v>
      </c>
      <c r="E298" s="11">
        <v>2021</v>
      </c>
      <c r="F298" s="9" t="s">
        <v>37</v>
      </c>
      <c r="G298" s="9" t="s">
        <v>87</v>
      </c>
      <c r="H298" s="9" t="s">
        <v>58</v>
      </c>
      <c r="I298" s="9" t="s">
        <v>40</v>
      </c>
      <c r="J298" s="9" t="s">
        <v>41</v>
      </c>
      <c r="K298" s="9">
        <v>182.5</v>
      </c>
      <c r="L298" s="36">
        <v>43640</v>
      </c>
      <c r="M298" s="36">
        <v>44735</v>
      </c>
      <c r="N298" s="36">
        <v>44735</v>
      </c>
      <c r="O298" s="36"/>
      <c r="P298" s="36">
        <v>43640</v>
      </c>
      <c r="Q298" s="36">
        <v>44005</v>
      </c>
      <c r="R298" s="11">
        <v>270.77</v>
      </c>
      <c r="S298" s="11"/>
      <c r="T298" s="11"/>
      <c r="U298" s="11"/>
      <c r="V298" s="11"/>
      <c r="W298" s="11"/>
      <c r="X298" s="25">
        <v>11530.29</v>
      </c>
      <c r="Y298" s="25">
        <v>49415.53</v>
      </c>
      <c r="Z298" s="25">
        <v>49415.53</v>
      </c>
      <c r="AA298" s="25">
        <v>49415.53</v>
      </c>
      <c r="AB298" s="25">
        <v>49415.53</v>
      </c>
      <c r="AC298" s="25">
        <v>49415.53</v>
      </c>
      <c r="AD298" s="25">
        <v>49415.53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11530.29</v>
      </c>
      <c r="AK298" s="25">
        <v>49415.53</v>
      </c>
      <c r="AL298" s="25">
        <v>49415.53</v>
      </c>
      <c r="AM298" s="25">
        <v>49415.53</v>
      </c>
      <c r="AN298" s="25">
        <v>49415.53</v>
      </c>
      <c r="AO298" s="25">
        <v>49415.53</v>
      </c>
      <c r="AP298" s="25">
        <v>49415.53</v>
      </c>
    </row>
    <row r="299" spans="1:42" ht="16.5" hidden="1" customHeight="1" x14ac:dyDescent="0.15">
      <c r="A299" s="9">
        <v>297</v>
      </c>
      <c r="B299" s="34" t="s">
        <v>805</v>
      </c>
      <c r="C299" s="33" t="s">
        <v>850</v>
      </c>
      <c r="D299" s="15" t="s">
        <v>338</v>
      </c>
      <c r="E299" s="11">
        <v>1079</v>
      </c>
      <c r="F299" s="9" t="s">
        <v>37</v>
      </c>
      <c r="G299" s="9" t="s">
        <v>87</v>
      </c>
      <c r="H299" s="9" t="s">
        <v>39</v>
      </c>
      <c r="I299" s="9" t="s">
        <v>40</v>
      </c>
      <c r="J299" s="9" t="s">
        <v>53</v>
      </c>
      <c r="K299" s="9">
        <v>131.44</v>
      </c>
      <c r="L299" s="36">
        <v>43640</v>
      </c>
      <c r="M299" s="36">
        <v>44735</v>
      </c>
      <c r="N299" s="36">
        <v>44735</v>
      </c>
      <c r="O299" s="36"/>
      <c r="P299" s="36">
        <v>43640</v>
      </c>
      <c r="Q299" s="36">
        <v>44005</v>
      </c>
      <c r="R299" s="11">
        <v>287.88</v>
      </c>
      <c r="S299" s="11"/>
      <c r="T299" s="11"/>
      <c r="U299" s="11"/>
      <c r="V299" s="11"/>
      <c r="W299" s="11"/>
      <c r="X299" s="25">
        <v>8829.09</v>
      </c>
      <c r="Y299" s="25">
        <v>37838.949999999997</v>
      </c>
      <c r="Z299" s="25">
        <v>37838.949999999997</v>
      </c>
      <c r="AA299" s="25">
        <v>37838.949999999997</v>
      </c>
      <c r="AB299" s="25">
        <v>37838.949999999997</v>
      </c>
      <c r="AC299" s="25">
        <v>37838.949999999997</v>
      </c>
      <c r="AD299" s="25">
        <v>37838.949999999997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8829.09</v>
      </c>
      <c r="AK299" s="25">
        <v>37838.949999999997</v>
      </c>
      <c r="AL299" s="25">
        <v>37838.949999999997</v>
      </c>
      <c r="AM299" s="25">
        <v>37838.949999999997</v>
      </c>
      <c r="AN299" s="25">
        <v>37838.949999999997</v>
      </c>
      <c r="AO299" s="25">
        <v>37838.949999999997</v>
      </c>
      <c r="AP299" s="25">
        <v>37838.949999999997</v>
      </c>
    </row>
    <row r="300" spans="1:42" ht="16.5" hidden="1" customHeight="1" x14ac:dyDescent="0.15">
      <c r="A300" s="9">
        <v>298</v>
      </c>
      <c r="B300" s="34" t="s">
        <v>805</v>
      </c>
      <c r="C300" s="33" t="s">
        <v>851</v>
      </c>
      <c r="D300" s="33" t="s">
        <v>852</v>
      </c>
      <c r="E300" s="11">
        <v>1038</v>
      </c>
      <c r="F300" s="9" t="s">
        <v>37</v>
      </c>
      <c r="G300" s="9" t="s">
        <v>87</v>
      </c>
      <c r="H300" s="16" t="s">
        <v>68</v>
      </c>
      <c r="I300" s="9" t="s">
        <v>40</v>
      </c>
      <c r="J300" s="9" t="s">
        <v>53</v>
      </c>
      <c r="K300" s="9">
        <v>218.1</v>
      </c>
      <c r="L300" s="36">
        <v>43640</v>
      </c>
      <c r="M300" s="36">
        <v>44735</v>
      </c>
      <c r="N300" s="36">
        <v>44735</v>
      </c>
      <c r="O300" s="36"/>
      <c r="P300" s="36">
        <v>43640</v>
      </c>
      <c r="Q300" s="36">
        <v>44005</v>
      </c>
      <c r="R300" s="11">
        <v>285</v>
      </c>
      <c r="S300" s="11"/>
      <c r="T300" s="11"/>
      <c r="U300" s="11"/>
      <c r="V300" s="11"/>
      <c r="W300" s="11"/>
      <c r="X300" s="25">
        <v>14503.65</v>
      </c>
      <c r="Y300" s="25">
        <v>62158.5</v>
      </c>
      <c r="Z300" s="25">
        <v>62158.5</v>
      </c>
      <c r="AA300" s="25">
        <v>62158.5</v>
      </c>
      <c r="AB300" s="25">
        <v>62158.5</v>
      </c>
      <c r="AC300" s="25">
        <v>62158.5</v>
      </c>
      <c r="AD300" s="25">
        <v>62158.5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14503.65</v>
      </c>
      <c r="AK300" s="25">
        <v>62158.5</v>
      </c>
      <c r="AL300" s="25">
        <v>62158.5</v>
      </c>
      <c r="AM300" s="25">
        <v>62158.5</v>
      </c>
      <c r="AN300" s="25">
        <v>62158.5</v>
      </c>
      <c r="AO300" s="25">
        <v>62158.5</v>
      </c>
      <c r="AP300" s="25">
        <v>62158.5</v>
      </c>
    </row>
    <row r="301" spans="1:42" ht="16.5" hidden="1" customHeight="1" x14ac:dyDescent="0.15">
      <c r="A301" s="9">
        <v>299</v>
      </c>
      <c r="B301" s="34" t="s">
        <v>805</v>
      </c>
      <c r="C301" s="15" t="s">
        <v>236</v>
      </c>
      <c r="D301" s="15" t="s">
        <v>237</v>
      </c>
      <c r="E301" s="11">
        <v>1006</v>
      </c>
      <c r="F301" s="9" t="s">
        <v>37</v>
      </c>
      <c r="G301" s="9" t="s">
        <v>87</v>
      </c>
      <c r="H301" s="9" t="s">
        <v>39</v>
      </c>
      <c r="I301" s="9" t="s">
        <v>40</v>
      </c>
      <c r="J301" s="9" t="s">
        <v>53</v>
      </c>
      <c r="K301" s="9">
        <v>188.11</v>
      </c>
      <c r="L301" s="36">
        <v>43640</v>
      </c>
      <c r="M301" s="36">
        <v>44735</v>
      </c>
      <c r="N301" s="36">
        <v>44735</v>
      </c>
      <c r="O301" s="36"/>
      <c r="P301" s="36">
        <v>43640</v>
      </c>
      <c r="Q301" s="36">
        <v>44005</v>
      </c>
      <c r="R301" s="11">
        <v>265.83999999999997</v>
      </c>
      <c r="S301" s="11"/>
      <c r="T301" s="11"/>
      <c r="U301" s="11"/>
      <c r="V301" s="11"/>
      <c r="W301" s="11"/>
      <c r="X301" s="25">
        <v>11668.34</v>
      </c>
      <c r="Y301" s="25">
        <v>50007.16</v>
      </c>
      <c r="Z301" s="25">
        <v>50007.16</v>
      </c>
      <c r="AA301" s="25">
        <v>50007.16</v>
      </c>
      <c r="AB301" s="25">
        <v>50007.16</v>
      </c>
      <c r="AC301" s="25">
        <v>50007.16</v>
      </c>
      <c r="AD301" s="25">
        <v>50007.16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11668.34</v>
      </c>
      <c r="AK301" s="25">
        <v>50007.16</v>
      </c>
      <c r="AL301" s="25">
        <v>50007.16</v>
      </c>
      <c r="AM301" s="25">
        <v>50007.16</v>
      </c>
      <c r="AN301" s="25">
        <v>50007.16</v>
      </c>
      <c r="AO301" s="25">
        <v>50007.16</v>
      </c>
      <c r="AP301" s="25">
        <v>50007.16</v>
      </c>
    </row>
    <row r="302" spans="1:42" ht="16.5" hidden="1" customHeight="1" x14ac:dyDescent="0.15">
      <c r="A302" s="9">
        <v>300</v>
      </c>
      <c r="B302" s="34" t="s">
        <v>805</v>
      </c>
      <c r="C302" s="33" t="s">
        <v>853</v>
      </c>
      <c r="D302" s="15" t="s">
        <v>854</v>
      </c>
      <c r="E302" s="11">
        <v>1003</v>
      </c>
      <c r="F302" s="9" t="s">
        <v>37</v>
      </c>
      <c r="G302" s="9" t="s">
        <v>87</v>
      </c>
      <c r="H302" s="9" t="s">
        <v>39</v>
      </c>
      <c r="I302" s="9" t="s">
        <v>40</v>
      </c>
      <c r="J302" s="9" t="s">
        <v>53</v>
      </c>
      <c r="K302" s="9">
        <v>150.94</v>
      </c>
      <c r="L302" s="36">
        <v>43640</v>
      </c>
      <c r="M302" s="36">
        <v>44735</v>
      </c>
      <c r="N302" s="36">
        <v>44735</v>
      </c>
      <c r="O302" s="36"/>
      <c r="P302" s="36">
        <v>43640</v>
      </c>
      <c r="Q302" s="36">
        <v>44005</v>
      </c>
      <c r="R302" s="11">
        <v>287.88</v>
      </c>
      <c r="S302" s="11"/>
      <c r="T302" s="11"/>
      <c r="U302" s="11"/>
      <c r="V302" s="11"/>
      <c r="W302" s="11"/>
      <c r="X302" s="25">
        <v>10138.94</v>
      </c>
      <c r="Y302" s="25">
        <v>43452.61</v>
      </c>
      <c r="Z302" s="25">
        <v>43452.61</v>
      </c>
      <c r="AA302" s="25">
        <v>43452.61</v>
      </c>
      <c r="AB302" s="25">
        <v>43452.61</v>
      </c>
      <c r="AC302" s="25">
        <v>43452.61</v>
      </c>
      <c r="AD302" s="25">
        <v>43452.61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10138.94</v>
      </c>
      <c r="AK302" s="25">
        <v>43452.61</v>
      </c>
      <c r="AL302" s="25">
        <v>43452.61</v>
      </c>
      <c r="AM302" s="25">
        <v>43452.61</v>
      </c>
      <c r="AN302" s="25">
        <v>43452.61</v>
      </c>
      <c r="AO302" s="25">
        <v>43452.61</v>
      </c>
      <c r="AP302" s="25">
        <v>43452.61</v>
      </c>
    </row>
    <row r="303" spans="1:42" ht="16.5" hidden="1" customHeight="1" x14ac:dyDescent="0.15">
      <c r="A303" s="9">
        <v>301</v>
      </c>
      <c r="B303" s="34" t="s">
        <v>805</v>
      </c>
      <c r="C303" s="17" t="s">
        <v>855</v>
      </c>
      <c r="D303" s="17" t="s">
        <v>170</v>
      </c>
      <c r="E303" s="11">
        <v>1009</v>
      </c>
      <c r="F303" s="9" t="s">
        <v>37</v>
      </c>
      <c r="G303" s="9" t="s">
        <v>87</v>
      </c>
      <c r="H303" s="9" t="s">
        <v>39</v>
      </c>
      <c r="I303" s="9" t="s">
        <v>40</v>
      </c>
      <c r="J303" s="9" t="s">
        <v>53</v>
      </c>
      <c r="K303" s="9">
        <v>274.81</v>
      </c>
      <c r="L303" s="36">
        <v>43640</v>
      </c>
      <c r="M303" s="36">
        <v>44735</v>
      </c>
      <c r="N303" s="36">
        <v>44735</v>
      </c>
      <c r="O303" s="36"/>
      <c r="P303" s="36">
        <v>43640</v>
      </c>
      <c r="Q303" s="36">
        <v>44005</v>
      </c>
      <c r="R303" s="11">
        <v>245.59</v>
      </c>
      <c r="S303" s="11"/>
      <c r="T303" s="11"/>
      <c r="U303" s="11"/>
      <c r="V303" s="11"/>
      <c r="W303" s="11"/>
      <c r="X303" s="25">
        <v>15747.8</v>
      </c>
      <c r="Y303" s="25">
        <v>67490.59</v>
      </c>
      <c r="Z303" s="25">
        <v>67490.59</v>
      </c>
      <c r="AA303" s="25">
        <v>67490.59</v>
      </c>
      <c r="AB303" s="25">
        <v>67490.59</v>
      </c>
      <c r="AC303" s="25">
        <v>67490.59</v>
      </c>
      <c r="AD303" s="25">
        <v>67490.59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15747.8</v>
      </c>
      <c r="AK303" s="25">
        <v>67490.59</v>
      </c>
      <c r="AL303" s="25">
        <v>67490.59</v>
      </c>
      <c r="AM303" s="25">
        <v>67490.59</v>
      </c>
      <c r="AN303" s="25">
        <v>67490.59</v>
      </c>
      <c r="AO303" s="25">
        <v>67490.59</v>
      </c>
      <c r="AP303" s="25">
        <v>67490.59</v>
      </c>
    </row>
    <row r="304" spans="1:42" ht="16.5" hidden="1" customHeight="1" x14ac:dyDescent="0.15">
      <c r="A304" s="9">
        <v>302</v>
      </c>
      <c r="B304" s="34" t="s">
        <v>805</v>
      </c>
      <c r="C304" s="15" t="s">
        <v>81</v>
      </c>
      <c r="D304" s="15" t="s">
        <v>82</v>
      </c>
      <c r="E304" s="11">
        <v>1076</v>
      </c>
      <c r="F304" s="9" t="s">
        <v>37</v>
      </c>
      <c r="G304" s="16" t="s">
        <v>38</v>
      </c>
      <c r="H304" s="9" t="s">
        <v>39</v>
      </c>
      <c r="I304" s="9" t="s">
        <v>40</v>
      </c>
      <c r="J304" s="9" t="s">
        <v>53</v>
      </c>
      <c r="K304" s="9">
        <v>234.47</v>
      </c>
      <c r="L304" s="36">
        <v>43640</v>
      </c>
      <c r="M304" s="36">
        <v>44735</v>
      </c>
      <c r="N304" s="36">
        <v>44735</v>
      </c>
      <c r="O304" s="36"/>
      <c r="P304" s="36">
        <v>43640</v>
      </c>
      <c r="Q304" s="36">
        <v>44005</v>
      </c>
      <c r="R304" s="11">
        <v>251.13</v>
      </c>
      <c r="S304" s="11"/>
      <c r="T304" s="11"/>
      <c r="U304" s="11"/>
      <c r="V304" s="11"/>
      <c r="W304" s="11"/>
      <c r="X304" s="25">
        <v>13739.24</v>
      </c>
      <c r="Y304" s="25">
        <v>58882.45</v>
      </c>
      <c r="Z304" s="25">
        <v>58882.45</v>
      </c>
      <c r="AA304" s="25">
        <v>58882.45</v>
      </c>
      <c r="AB304" s="25">
        <v>58882.45</v>
      </c>
      <c r="AC304" s="25">
        <v>58882.45</v>
      </c>
      <c r="AD304" s="25">
        <v>58882.45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13739.24</v>
      </c>
      <c r="AK304" s="25">
        <v>58882.45</v>
      </c>
      <c r="AL304" s="25">
        <v>58882.45</v>
      </c>
      <c r="AM304" s="25">
        <v>58882.45</v>
      </c>
      <c r="AN304" s="25">
        <v>58882.45</v>
      </c>
      <c r="AO304" s="25">
        <v>58882.45</v>
      </c>
      <c r="AP304" s="25">
        <v>58882.45</v>
      </c>
    </row>
    <row r="305" spans="1:42" ht="16.5" hidden="1" customHeight="1" x14ac:dyDescent="0.15">
      <c r="A305" s="9">
        <v>303</v>
      </c>
      <c r="B305" s="34" t="s">
        <v>805</v>
      </c>
      <c r="C305" s="15" t="s">
        <v>317</v>
      </c>
      <c r="D305" s="15" t="s">
        <v>318</v>
      </c>
      <c r="E305" s="11">
        <v>1022</v>
      </c>
      <c r="F305" s="9" t="s">
        <v>37</v>
      </c>
      <c r="G305" s="9" t="s">
        <v>87</v>
      </c>
      <c r="H305" s="9" t="s">
        <v>39</v>
      </c>
      <c r="I305" s="9" t="s">
        <v>40</v>
      </c>
      <c r="J305" s="9" t="s">
        <v>53</v>
      </c>
      <c r="K305" s="9">
        <v>79.62</v>
      </c>
      <c r="L305" s="36">
        <v>43640</v>
      </c>
      <c r="M305" s="36">
        <v>44735</v>
      </c>
      <c r="N305" s="36">
        <v>44735</v>
      </c>
      <c r="O305" s="36"/>
      <c r="P305" s="36">
        <v>43640</v>
      </c>
      <c r="Q305" s="36">
        <v>44005</v>
      </c>
      <c r="R305" s="11">
        <v>397.51</v>
      </c>
      <c r="S305" s="11"/>
      <c r="T305" s="11"/>
      <c r="U305" s="11"/>
      <c r="V305" s="11"/>
      <c r="W305" s="11"/>
      <c r="X305" s="25">
        <v>7384.94</v>
      </c>
      <c r="Y305" s="25">
        <v>31649.75</v>
      </c>
      <c r="Z305" s="25">
        <v>31649.75</v>
      </c>
      <c r="AA305" s="25">
        <v>31649.75</v>
      </c>
      <c r="AB305" s="25">
        <v>31649.75</v>
      </c>
      <c r="AC305" s="25">
        <v>31649.75</v>
      </c>
      <c r="AD305" s="25">
        <v>31649.75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  <c r="AJ305" s="25">
        <v>7384.94</v>
      </c>
      <c r="AK305" s="25">
        <v>31649.75</v>
      </c>
      <c r="AL305" s="25">
        <v>31649.75</v>
      </c>
      <c r="AM305" s="25">
        <v>31649.75</v>
      </c>
      <c r="AN305" s="25">
        <v>31649.75</v>
      </c>
      <c r="AO305" s="25">
        <v>31649.75</v>
      </c>
      <c r="AP305" s="25">
        <v>31649.75</v>
      </c>
    </row>
    <row r="306" spans="1:42" ht="16.5" hidden="1" customHeight="1" x14ac:dyDescent="0.15">
      <c r="A306" s="9">
        <v>304</v>
      </c>
      <c r="B306" s="34" t="s">
        <v>805</v>
      </c>
      <c r="C306" s="15" t="s">
        <v>856</v>
      </c>
      <c r="D306" s="15" t="s">
        <v>267</v>
      </c>
      <c r="E306" s="11">
        <v>1055</v>
      </c>
      <c r="F306" s="9" t="s">
        <v>37</v>
      </c>
      <c r="G306" s="9" t="s">
        <v>87</v>
      </c>
      <c r="H306" s="9" t="s">
        <v>58</v>
      </c>
      <c r="I306" s="9" t="s">
        <v>40</v>
      </c>
      <c r="J306" s="9" t="s">
        <v>53</v>
      </c>
      <c r="K306" s="9">
        <v>130.09</v>
      </c>
      <c r="L306" s="36">
        <v>43640</v>
      </c>
      <c r="M306" s="36">
        <v>44735</v>
      </c>
      <c r="N306" s="36">
        <v>44735</v>
      </c>
      <c r="O306" s="36"/>
      <c r="P306" s="36">
        <v>43640</v>
      </c>
      <c r="Q306" s="36">
        <v>44005</v>
      </c>
      <c r="R306" s="11">
        <v>321.48</v>
      </c>
      <c r="S306" s="11"/>
      <c r="T306" s="11"/>
      <c r="U306" s="11"/>
      <c r="V306" s="11"/>
      <c r="W306" s="11"/>
      <c r="X306" s="25">
        <v>9758.31</v>
      </c>
      <c r="Y306" s="25">
        <v>41821.33</v>
      </c>
      <c r="Z306" s="25">
        <v>41821.33</v>
      </c>
      <c r="AA306" s="25">
        <v>41821.33</v>
      </c>
      <c r="AB306" s="25">
        <v>41821.33</v>
      </c>
      <c r="AC306" s="25">
        <v>41821.33</v>
      </c>
      <c r="AD306" s="25">
        <v>41821.33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9758.31</v>
      </c>
      <c r="AK306" s="25">
        <v>41821.33</v>
      </c>
      <c r="AL306" s="25">
        <v>41821.33</v>
      </c>
      <c r="AM306" s="25">
        <v>41821.33</v>
      </c>
      <c r="AN306" s="25">
        <v>41821.33</v>
      </c>
      <c r="AO306" s="25">
        <v>41821.33</v>
      </c>
      <c r="AP306" s="25">
        <v>41821.33</v>
      </c>
    </row>
    <row r="307" spans="1:42" ht="16.5" hidden="1" customHeight="1" x14ac:dyDescent="0.15">
      <c r="A307" s="9">
        <v>305</v>
      </c>
      <c r="B307" s="34" t="s">
        <v>805</v>
      </c>
      <c r="C307" s="15" t="s">
        <v>103</v>
      </c>
      <c r="D307" s="15" t="s">
        <v>104</v>
      </c>
      <c r="E307" s="35" t="s">
        <v>105</v>
      </c>
      <c r="F307" s="9" t="s">
        <v>37</v>
      </c>
      <c r="G307" s="9" t="s">
        <v>87</v>
      </c>
      <c r="H307" s="9" t="s">
        <v>58</v>
      </c>
      <c r="I307" s="9" t="s">
        <v>40</v>
      </c>
      <c r="J307" s="9" t="s">
        <v>53</v>
      </c>
      <c r="K307" s="9">
        <v>365.11</v>
      </c>
      <c r="L307" s="36">
        <v>43640</v>
      </c>
      <c r="M307" s="36">
        <v>44735</v>
      </c>
      <c r="N307" s="36">
        <v>44735</v>
      </c>
      <c r="O307" s="36"/>
      <c r="P307" s="36">
        <v>43640</v>
      </c>
      <c r="Q307" s="36">
        <v>44005</v>
      </c>
      <c r="R307" s="11">
        <v>272.02999999999997</v>
      </c>
      <c r="S307" s="11"/>
      <c r="T307" s="11"/>
      <c r="U307" s="11"/>
      <c r="V307" s="11"/>
      <c r="W307" s="11"/>
      <c r="X307" s="25">
        <v>23174.87</v>
      </c>
      <c r="Y307" s="25">
        <v>99320.87</v>
      </c>
      <c r="Z307" s="25">
        <v>99320.87</v>
      </c>
      <c r="AA307" s="25">
        <v>99320.87</v>
      </c>
      <c r="AB307" s="25">
        <v>99320.87</v>
      </c>
      <c r="AC307" s="25">
        <v>99320.87</v>
      </c>
      <c r="AD307" s="25">
        <v>99320.87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23174.87</v>
      </c>
      <c r="AK307" s="25">
        <v>99320.87</v>
      </c>
      <c r="AL307" s="25">
        <v>99320.87</v>
      </c>
      <c r="AM307" s="25">
        <v>99320.87</v>
      </c>
      <c r="AN307" s="25">
        <v>99320.87</v>
      </c>
      <c r="AO307" s="25">
        <v>99320.87</v>
      </c>
      <c r="AP307" s="25">
        <v>99320.87</v>
      </c>
    </row>
    <row r="308" spans="1:42" ht="16.5" hidden="1" customHeight="1" x14ac:dyDescent="0.15">
      <c r="A308" s="9">
        <v>306</v>
      </c>
      <c r="B308" s="34" t="s">
        <v>805</v>
      </c>
      <c r="C308" s="17" t="s">
        <v>857</v>
      </c>
      <c r="D308" s="17" t="s">
        <v>858</v>
      </c>
      <c r="E308" s="11">
        <v>1002</v>
      </c>
      <c r="F308" s="9" t="s">
        <v>37</v>
      </c>
      <c r="G308" s="9" t="s">
        <v>87</v>
      </c>
      <c r="H308" s="16" t="s">
        <v>71</v>
      </c>
      <c r="I308" s="9" t="s">
        <v>40</v>
      </c>
      <c r="J308" s="9" t="s">
        <v>53</v>
      </c>
      <c r="K308" s="9">
        <v>122.41</v>
      </c>
      <c r="L308" s="36">
        <v>43640</v>
      </c>
      <c r="M308" s="36">
        <v>44735</v>
      </c>
      <c r="N308" s="36">
        <v>44735</v>
      </c>
      <c r="O308" s="36"/>
      <c r="P308" s="36">
        <v>43640</v>
      </c>
      <c r="Q308" s="36">
        <v>44005</v>
      </c>
      <c r="R308" s="11">
        <v>305</v>
      </c>
      <c r="S308" s="11"/>
      <c r="T308" s="11"/>
      <c r="U308" s="11"/>
      <c r="V308" s="11"/>
      <c r="W308" s="11"/>
      <c r="X308" s="25">
        <v>8711.51</v>
      </c>
      <c r="Y308" s="25">
        <v>37335.050000000003</v>
      </c>
      <c r="Z308" s="25">
        <v>37335.050000000003</v>
      </c>
      <c r="AA308" s="25">
        <v>37335.050000000003</v>
      </c>
      <c r="AB308" s="25">
        <v>37335.050000000003</v>
      </c>
      <c r="AC308" s="25">
        <v>37335.050000000003</v>
      </c>
      <c r="AD308" s="25">
        <v>37335.050000000003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8711.51</v>
      </c>
      <c r="AK308" s="25">
        <v>37335.050000000003</v>
      </c>
      <c r="AL308" s="25">
        <v>37335.050000000003</v>
      </c>
      <c r="AM308" s="25">
        <v>37335.050000000003</v>
      </c>
      <c r="AN308" s="25">
        <v>37335.050000000003</v>
      </c>
      <c r="AO308" s="25">
        <v>37335.050000000003</v>
      </c>
      <c r="AP308" s="25">
        <v>37335.050000000003</v>
      </c>
    </row>
    <row r="309" spans="1:42" ht="16.5" hidden="1" customHeight="1" x14ac:dyDescent="0.15">
      <c r="A309" s="9">
        <v>307</v>
      </c>
      <c r="B309" s="34" t="s">
        <v>805</v>
      </c>
      <c r="C309" s="15" t="s">
        <v>516</v>
      </c>
      <c r="D309" s="15" t="s">
        <v>517</v>
      </c>
      <c r="E309" s="9">
        <v>1068</v>
      </c>
      <c r="F309" s="9" t="s">
        <v>37</v>
      </c>
      <c r="G309" s="9" t="s">
        <v>87</v>
      </c>
      <c r="H309" s="9" t="s">
        <v>58</v>
      </c>
      <c r="I309" s="9" t="s">
        <v>40</v>
      </c>
      <c r="J309" s="9" t="s">
        <v>53</v>
      </c>
      <c r="K309" s="9">
        <v>246.41</v>
      </c>
      <c r="L309" s="36">
        <v>43640</v>
      </c>
      <c r="M309" s="36">
        <v>44735</v>
      </c>
      <c r="N309" s="36">
        <v>44735</v>
      </c>
      <c r="O309" s="36"/>
      <c r="P309" s="36">
        <v>43640</v>
      </c>
      <c r="Q309" s="36">
        <v>44005</v>
      </c>
      <c r="R309" s="11">
        <v>257.26</v>
      </c>
      <c r="S309" s="11"/>
      <c r="T309" s="11"/>
      <c r="U309" s="11"/>
      <c r="V309" s="11"/>
      <c r="W309" s="11"/>
      <c r="X309" s="25">
        <v>14791.34</v>
      </c>
      <c r="Y309" s="25">
        <v>63391.44</v>
      </c>
      <c r="Z309" s="25">
        <v>63391.44</v>
      </c>
      <c r="AA309" s="25">
        <v>63391.44</v>
      </c>
      <c r="AB309" s="25">
        <v>63391.44</v>
      </c>
      <c r="AC309" s="25">
        <v>63391.44</v>
      </c>
      <c r="AD309" s="25">
        <v>63391.44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14791.34</v>
      </c>
      <c r="AK309" s="25">
        <v>63391.44</v>
      </c>
      <c r="AL309" s="25">
        <v>63391.44</v>
      </c>
      <c r="AM309" s="25">
        <v>63391.44</v>
      </c>
      <c r="AN309" s="25">
        <v>63391.44</v>
      </c>
      <c r="AO309" s="25">
        <v>63391.44</v>
      </c>
      <c r="AP309" s="25">
        <v>63391.44</v>
      </c>
    </row>
    <row r="310" spans="1:42" ht="16.5" hidden="1" customHeight="1" x14ac:dyDescent="0.15">
      <c r="A310" s="9">
        <v>308</v>
      </c>
      <c r="B310" s="22" t="s">
        <v>805</v>
      </c>
      <c r="C310" s="15" t="s">
        <v>525</v>
      </c>
      <c r="D310" s="15" t="s">
        <v>526</v>
      </c>
      <c r="E310" s="9">
        <v>1023</v>
      </c>
      <c r="F310" s="9" t="s">
        <v>37</v>
      </c>
      <c r="G310" s="9" t="s">
        <v>87</v>
      </c>
      <c r="H310" s="9" t="s">
        <v>39</v>
      </c>
      <c r="I310" s="9" t="s">
        <v>102</v>
      </c>
      <c r="J310" s="9" t="s">
        <v>53</v>
      </c>
      <c r="K310" s="9">
        <v>53.92</v>
      </c>
      <c r="L310" s="20">
        <v>43640</v>
      </c>
      <c r="M310" s="20">
        <v>44735</v>
      </c>
      <c r="N310" s="20">
        <v>44735</v>
      </c>
      <c r="O310" s="20"/>
      <c r="P310" s="20">
        <v>43640</v>
      </c>
      <c r="Q310" s="20">
        <v>44005</v>
      </c>
      <c r="R310" s="9">
        <v>371</v>
      </c>
      <c r="S310" s="9"/>
      <c r="T310" s="9"/>
      <c r="U310" s="9"/>
      <c r="V310" s="9"/>
      <c r="W310" s="9"/>
      <c r="X310" s="25">
        <v>4667.67</v>
      </c>
      <c r="Y310" s="25">
        <v>20004.32</v>
      </c>
      <c r="Z310" s="25">
        <v>20004.32</v>
      </c>
      <c r="AA310" s="25">
        <v>20004.32</v>
      </c>
      <c r="AB310" s="25">
        <v>20004.32</v>
      </c>
      <c r="AC310" s="25">
        <v>20004.32</v>
      </c>
      <c r="AD310" s="25">
        <v>20004.32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4667.67</v>
      </c>
      <c r="AK310" s="25">
        <v>20004.32</v>
      </c>
      <c r="AL310" s="25">
        <v>20004.32</v>
      </c>
      <c r="AM310" s="25">
        <v>20004.32</v>
      </c>
      <c r="AN310" s="25">
        <v>20004.32</v>
      </c>
      <c r="AO310" s="25">
        <v>20004.32</v>
      </c>
      <c r="AP310" s="25">
        <v>20004.32</v>
      </c>
    </row>
    <row r="311" spans="1:42" ht="16.5" hidden="1" customHeight="1" x14ac:dyDescent="0.15">
      <c r="A311" s="9">
        <v>309</v>
      </c>
      <c r="B311" s="22" t="s">
        <v>805</v>
      </c>
      <c r="C311" s="15" t="s">
        <v>522</v>
      </c>
      <c r="D311" s="15" t="s">
        <v>523</v>
      </c>
      <c r="E311" s="9">
        <v>1056</v>
      </c>
      <c r="F311" s="9" t="s">
        <v>37</v>
      </c>
      <c r="G311" s="9" t="s">
        <v>87</v>
      </c>
      <c r="H311" s="9" t="s">
        <v>39</v>
      </c>
      <c r="I311" s="9" t="s">
        <v>102</v>
      </c>
      <c r="J311" s="9" t="s">
        <v>53</v>
      </c>
      <c r="K311" s="9">
        <v>130.51</v>
      </c>
      <c r="L311" s="20">
        <v>43640</v>
      </c>
      <c r="M311" s="20">
        <v>44735</v>
      </c>
      <c r="N311" s="20">
        <v>44735</v>
      </c>
      <c r="O311" s="20"/>
      <c r="P311" s="20">
        <v>43640</v>
      </c>
      <c r="Q311" s="20">
        <v>44005</v>
      </c>
      <c r="R311" s="9">
        <v>322</v>
      </c>
      <c r="S311" s="9"/>
      <c r="T311" s="9"/>
      <c r="U311" s="9"/>
      <c r="V311" s="9"/>
      <c r="W311" s="9"/>
      <c r="X311" s="25">
        <v>9805.65</v>
      </c>
      <c r="Y311" s="25">
        <v>42024.22</v>
      </c>
      <c r="Z311" s="25">
        <v>42024.22</v>
      </c>
      <c r="AA311" s="25">
        <v>42024.22</v>
      </c>
      <c r="AB311" s="25">
        <v>42024.22</v>
      </c>
      <c r="AC311" s="25">
        <v>42024.22</v>
      </c>
      <c r="AD311" s="25">
        <v>42024.22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9805.65</v>
      </c>
      <c r="AK311" s="25">
        <v>42024.22</v>
      </c>
      <c r="AL311" s="25">
        <v>42024.22</v>
      </c>
      <c r="AM311" s="25">
        <v>42024.22</v>
      </c>
      <c r="AN311" s="25">
        <v>42024.22</v>
      </c>
      <c r="AO311" s="25">
        <v>42024.22</v>
      </c>
      <c r="AP311" s="25">
        <v>42024.22</v>
      </c>
    </row>
    <row r="312" spans="1:42" ht="16.5" hidden="1" customHeight="1" x14ac:dyDescent="0.15">
      <c r="A312" s="9">
        <v>310</v>
      </c>
      <c r="B312" s="22" t="s">
        <v>805</v>
      </c>
      <c r="C312" s="15" t="s">
        <v>859</v>
      </c>
      <c r="D312" s="15" t="s">
        <v>216</v>
      </c>
      <c r="E312" s="9">
        <v>2073</v>
      </c>
      <c r="F312" s="9" t="s">
        <v>37</v>
      </c>
      <c r="G312" s="9" t="s">
        <v>87</v>
      </c>
      <c r="H312" s="9" t="s">
        <v>39</v>
      </c>
      <c r="I312" s="9" t="s">
        <v>40</v>
      </c>
      <c r="J312" s="9" t="s">
        <v>41</v>
      </c>
      <c r="K312" s="9">
        <v>120.75</v>
      </c>
      <c r="L312" s="20">
        <v>43640</v>
      </c>
      <c r="M312" s="20">
        <v>44735</v>
      </c>
      <c r="N312" s="20">
        <v>44735</v>
      </c>
      <c r="O312" s="20"/>
      <c r="P312" s="20">
        <v>43640</v>
      </c>
      <c r="Q312" s="20">
        <v>44005</v>
      </c>
      <c r="R312" s="9">
        <v>290</v>
      </c>
      <c r="S312" s="9"/>
      <c r="T312" s="9"/>
      <c r="U312" s="9"/>
      <c r="V312" s="9"/>
      <c r="W312" s="9"/>
      <c r="X312" s="25">
        <v>8170.75</v>
      </c>
      <c r="Y312" s="25">
        <v>35017.5</v>
      </c>
      <c r="Z312" s="25">
        <v>35017.5</v>
      </c>
      <c r="AA312" s="25">
        <v>35017.5</v>
      </c>
      <c r="AB312" s="25">
        <v>35017.5</v>
      </c>
      <c r="AC312" s="25">
        <v>35017.5</v>
      </c>
      <c r="AD312" s="25">
        <v>35017.5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8170.75</v>
      </c>
      <c r="AK312" s="25">
        <v>35017.5</v>
      </c>
      <c r="AL312" s="25">
        <v>35017.5</v>
      </c>
      <c r="AM312" s="25">
        <v>35017.5</v>
      </c>
      <c r="AN312" s="25">
        <v>35017.5</v>
      </c>
      <c r="AO312" s="25">
        <v>35017.5</v>
      </c>
      <c r="AP312" s="25">
        <v>35017.5</v>
      </c>
    </row>
    <row r="313" spans="1:42" ht="16.5" hidden="1" customHeight="1" x14ac:dyDescent="0.15">
      <c r="A313" s="9">
        <v>311</v>
      </c>
      <c r="B313" s="22" t="s">
        <v>805</v>
      </c>
      <c r="C313" s="15" t="s">
        <v>860</v>
      </c>
      <c r="D313" s="15" t="s">
        <v>210</v>
      </c>
      <c r="E313" s="9">
        <v>2067</v>
      </c>
      <c r="F313" s="9" t="s">
        <v>37</v>
      </c>
      <c r="G313" s="9" t="s">
        <v>87</v>
      </c>
      <c r="H313" s="9" t="s">
        <v>58</v>
      </c>
      <c r="I313" s="9" t="s">
        <v>40</v>
      </c>
      <c r="J313" s="9" t="s">
        <v>41</v>
      </c>
      <c r="K313" s="9">
        <v>149.66</v>
      </c>
      <c r="L313" s="20">
        <v>43640</v>
      </c>
      <c r="M313" s="20">
        <v>44735</v>
      </c>
      <c r="N313" s="20">
        <v>44735</v>
      </c>
      <c r="O313" s="20"/>
      <c r="P313" s="20">
        <v>43640</v>
      </c>
      <c r="Q313" s="20">
        <v>44005</v>
      </c>
      <c r="R313" s="9">
        <v>309</v>
      </c>
      <c r="S313" s="9"/>
      <c r="T313" s="9"/>
      <c r="U313" s="9"/>
      <c r="V313" s="9"/>
      <c r="W313" s="9"/>
      <c r="X313" s="25">
        <v>10790.49</v>
      </c>
      <c r="Y313" s="25">
        <v>46244.94</v>
      </c>
      <c r="Z313" s="25">
        <v>46244.94</v>
      </c>
      <c r="AA313" s="25">
        <v>46244.94</v>
      </c>
      <c r="AB313" s="25">
        <v>46244.94</v>
      </c>
      <c r="AC313" s="25">
        <v>46244.94</v>
      </c>
      <c r="AD313" s="25">
        <v>46244.94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10790.49</v>
      </c>
      <c r="AK313" s="25">
        <v>46244.94</v>
      </c>
      <c r="AL313" s="25">
        <v>46244.94</v>
      </c>
      <c r="AM313" s="25">
        <v>46244.94</v>
      </c>
      <c r="AN313" s="25">
        <v>46244.94</v>
      </c>
      <c r="AO313" s="25">
        <v>46244.94</v>
      </c>
      <c r="AP313" s="25">
        <v>46244.94</v>
      </c>
    </row>
    <row r="314" spans="1:42" ht="16.5" hidden="1" customHeight="1" x14ac:dyDescent="0.15">
      <c r="A314" s="9">
        <v>312</v>
      </c>
      <c r="B314" s="22" t="s">
        <v>805</v>
      </c>
      <c r="C314" s="15" t="s">
        <v>285</v>
      </c>
      <c r="D314" s="15" t="s">
        <v>286</v>
      </c>
      <c r="E314" s="9">
        <v>1039</v>
      </c>
      <c r="F314" s="9" t="s">
        <v>37</v>
      </c>
      <c r="G314" s="9" t="s">
        <v>87</v>
      </c>
      <c r="H314" s="9" t="s">
        <v>58</v>
      </c>
      <c r="I314" s="9" t="s">
        <v>40</v>
      </c>
      <c r="J314" s="9" t="s">
        <v>53</v>
      </c>
      <c r="K314" s="9">
        <v>213.85</v>
      </c>
      <c r="L314" s="20">
        <v>43640</v>
      </c>
      <c r="M314" s="20">
        <v>44735</v>
      </c>
      <c r="N314" s="20">
        <v>44735</v>
      </c>
      <c r="O314" s="20"/>
      <c r="P314" s="20">
        <v>43640</v>
      </c>
      <c r="Q314" s="20">
        <v>44005</v>
      </c>
      <c r="R314" s="9">
        <v>289.66000000000003</v>
      </c>
      <c r="S314" s="9"/>
      <c r="T314" s="9"/>
      <c r="U314" s="9"/>
      <c r="V314" s="9"/>
      <c r="W314" s="9"/>
      <c r="X314" s="25">
        <v>14453.55</v>
      </c>
      <c r="Y314" s="25">
        <v>61943.79</v>
      </c>
      <c r="Z314" s="25">
        <v>61943.79</v>
      </c>
      <c r="AA314" s="25">
        <v>61943.79</v>
      </c>
      <c r="AB314" s="25">
        <v>61943.79</v>
      </c>
      <c r="AC314" s="25">
        <v>61943.79</v>
      </c>
      <c r="AD314" s="25">
        <v>61943.79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14453.55</v>
      </c>
      <c r="AK314" s="25">
        <v>61943.79</v>
      </c>
      <c r="AL314" s="25">
        <v>61943.79</v>
      </c>
      <c r="AM314" s="25">
        <v>61943.79</v>
      </c>
      <c r="AN314" s="25">
        <v>61943.79</v>
      </c>
      <c r="AO314" s="25">
        <v>61943.79</v>
      </c>
      <c r="AP314" s="25">
        <v>61943.79</v>
      </c>
    </row>
    <row r="315" spans="1:42" ht="16.5" hidden="1" customHeight="1" x14ac:dyDescent="0.15">
      <c r="A315" s="9">
        <v>313</v>
      </c>
      <c r="B315" s="22" t="s">
        <v>805</v>
      </c>
      <c r="C315" s="15" t="s">
        <v>176</v>
      </c>
      <c r="D315" s="15" t="s">
        <v>177</v>
      </c>
      <c r="E315" s="9">
        <v>2082</v>
      </c>
      <c r="F315" s="9" t="s">
        <v>37</v>
      </c>
      <c r="G315" s="9" t="s">
        <v>87</v>
      </c>
      <c r="H315" s="9" t="s">
        <v>179</v>
      </c>
      <c r="I315" s="9" t="s">
        <v>40</v>
      </c>
      <c r="J315" s="9" t="s">
        <v>41</v>
      </c>
      <c r="K315" s="9">
        <v>96.37</v>
      </c>
      <c r="L315" s="20">
        <v>43640</v>
      </c>
      <c r="M315" s="20">
        <v>44735</v>
      </c>
      <c r="N315" s="20">
        <v>44735</v>
      </c>
      <c r="O315" s="20"/>
      <c r="P315" s="20">
        <v>43640</v>
      </c>
      <c r="Q315" s="20">
        <v>44005</v>
      </c>
      <c r="R315" s="9">
        <v>284</v>
      </c>
      <c r="S315" s="9"/>
      <c r="T315" s="9"/>
      <c r="U315" s="9"/>
      <c r="V315" s="9"/>
      <c r="W315" s="9"/>
      <c r="X315" s="25">
        <v>6386.12</v>
      </c>
      <c r="Y315" s="25">
        <v>27369.08</v>
      </c>
      <c r="Z315" s="25">
        <v>27369.08</v>
      </c>
      <c r="AA315" s="25">
        <v>27369.08</v>
      </c>
      <c r="AB315" s="25">
        <v>27369.08</v>
      </c>
      <c r="AC315" s="25">
        <v>27369.08</v>
      </c>
      <c r="AD315" s="25">
        <v>27369.08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6386.12</v>
      </c>
      <c r="AK315" s="25">
        <v>27369.08</v>
      </c>
      <c r="AL315" s="25">
        <v>27369.08</v>
      </c>
      <c r="AM315" s="25">
        <v>27369.08</v>
      </c>
      <c r="AN315" s="25">
        <v>27369.08</v>
      </c>
      <c r="AO315" s="25">
        <v>27369.08</v>
      </c>
      <c r="AP315" s="25">
        <v>27369.08</v>
      </c>
    </row>
    <row r="316" spans="1:42" ht="16.5" hidden="1" customHeight="1" x14ac:dyDescent="0.15">
      <c r="A316" s="9">
        <v>314</v>
      </c>
      <c r="B316" s="34" t="s">
        <v>805</v>
      </c>
      <c r="C316" s="17" t="s">
        <v>861</v>
      </c>
      <c r="D316" s="15" t="s">
        <v>336</v>
      </c>
      <c r="E316" s="11">
        <v>2079</v>
      </c>
      <c r="F316" s="9" t="s">
        <v>37</v>
      </c>
      <c r="G316" s="9" t="s">
        <v>87</v>
      </c>
      <c r="H316" s="9" t="s">
        <v>179</v>
      </c>
      <c r="I316" s="9" t="s">
        <v>40</v>
      </c>
      <c r="J316" s="9" t="s">
        <v>41</v>
      </c>
      <c r="K316" s="9">
        <v>69.010000000000005</v>
      </c>
      <c r="L316" s="36">
        <v>43640</v>
      </c>
      <c r="M316" s="36">
        <v>44735</v>
      </c>
      <c r="N316" s="36">
        <v>44735</v>
      </c>
      <c r="O316" s="36"/>
      <c r="P316" s="36">
        <v>43640</v>
      </c>
      <c r="Q316" s="36">
        <v>44005</v>
      </c>
      <c r="R316" s="11">
        <v>325</v>
      </c>
      <c r="S316" s="11"/>
      <c r="T316" s="11"/>
      <c r="U316" s="11"/>
      <c r="V316" s="11"/>
      <c r="W316" s="11"/>
      <c r="X316" s="25">
        <v>5233.26</v>
      </c>
      <c r="Y316" s="25">
        <v>22428.25</v>
      </c>
      <c r="Z316" s="25">
        <v>22428.25</v>
      </c>
      <c r="AA316" s="25">
        <v>22428.25</v>
      </c>
      <c r="AB316" s="25">
        <v>22428.25</v>
      </c>
      <c r="AC316" s="25">
        <v>22428.25</v>
      </c>
      <c r="AD316" s="25">
        <v>22428.25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5233.26</v>
      </c>
      <c r="AK316" s="25">
        <v>22428.25</v>
      </c>
      <c r="AL316" s="25">
        <v>22428.25</v>
      </c>
      <c r="AM316" s="25">
        <v>22428.25</v>
      </c>
      <c r="AN316" s="25">
        <v>22428.25</v>
      </c>
      <c r="AO316" s="25">
        <v>22428.25</v>
      </c>
      <c r="AP316" s="25">
        <v>22428.25</v>
      </c>
    </row>
    <row r="317" spans="1:42" ht="16.5" hidden="1" customHeight="1" x14ac:dyDescent="0.15">
      <c r="A317" s="9">
        <v>315</v>
      </c>
      <c r="B317" s="34" t="s">
        <v>805</v>
      </c>
      <c r="C317" s="15" t="s">
        <v>167</v>
      </c>
      <c r="D317" s="15" t="s">
        <v>168</v>
      </c>
      <c r="E317" s="11">
        <v>2075</v>
      </c>
      <c r="F317" s="16" t="s">
        <v>57</v>
      </c>
      <c r="G317" s="9" t="s">
        <v>87</v>
      </c>
      <c r="H317" s="9" t="s">
        <v>39</v>
      </c>
      <c r="I317" s="9" t="s">
        <v>40</v>
      </c>
      <c r="J317" s="9" t="s">
        <v>41</v>
      </c>
      <c r="K317" s="9">
        <v>109.02</v>
      </c>
      <c r="L317" s="36">
        <v>43640</v>
      </c>
      <c r="M317" s="36">
        <v>44735</v>
      </c>
      <c r="N317" s="36">
        <v>44735</v>
      </c>
      <c r="O317" s="36"/>
      <c r="P317" s="36">
        <v>43640</v>
      </c>
      <c r="Q317" s="36">
        <v>44005</v>
      </c>
      <c r="R317" s="11">
        <v>295</v>
      </c>
      <c r="S317" s="11"/>
      <c r="T317" s="11"/>
      <c r="U317" s="11"/>
      <c r="V317" s="11"/>
      <c r="W317" s="11"/>
      <c r="X317" s="25">
        <v>7504.21</v>
      </c>
      <c r="Y317" s="25">
        <v>32160.9</v>
      </c>
      <c r="Z317" s="25">
        <v>32160.9</v>
      </c>
      <c r="AA317" s="25">
        <v>32160.9</v>
      </c>
      <c r="AB317" s="25">
        <v>32160.9</v>
      </c>
      <c r="AC317" s="25">
        <v>32160.9</v>
      </c>
      <c r="AD317" s="25">
        <v>32160.9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7504.21</v>
      </c>
      <c r="AK317" s="25">
        <v>32160.9</v>
      </c>
      <c r="AL317" s="25">
        <v>32160.9</v>
      </c>
      <c r="AM317" s="25">
        <v>32160.9</v>
      </c>
      <c r="AN317" s="25">
        <v>32160.9</v>
      </c>
      <c r="AO317" s="25">
        <v>32160.9</v>
      </c>
      <c r="AP317" s="25">
        <v>32160.9</v>
      </c>
    </row>
    <row r="318" spans="1:42" ht="16.5" hidden="1" customHeight="1" x14ac:dyDescent="0.15">
      <c r="A318" s="9">
        <v>316</v>
      </c>
      <c r="B318" s="34" t="s">
        <v>805</v>
      </c>
      <c r="C318" s="15" t="s">
        <v>189</v>
      </c>
      <c r="D318" s="15" t="s">
        <v>190</v>
      </c>
      <c r="E318" s="9">
        <v>1066</v>
      </c>
      <c r="F318" s="9" t="s">
        <v>37</v>
      </c>
      <c r="G318" s="9" t="s">
        <v>87</v>
      </c>
      <c r="H318" s="9" t="s">
        <v>39</v>
      </c>
      <c r="I318" s="9" t="s">
        <v>40</v>
      </c>
      <c r="J318" s="9" t="s">
        <v>53</v>
      </c>
      <c r="K318" s="9">
        <v>132.38999999999999</v>
      </c>
      <c r="L318" s="36">
        <v>43640</v>
      </c>
      <c r="M318" s="36">
        <v>44735</v>
      </c>
      <c r="N318" s="36">
        <v>44735</v>
      </c>
      <c r="O318" s="36"/>
      <c r="P318" s="36">
        <v>43640</v>
      </c>
      <c r="Q318" s="36">
        <v>44005</v>
      </c>
      <c r="R318" s="11">
        <v>327.44</v>
      </c>
      <c r="S318" s="11"/>
      <c r="T318" s="11"/>
      <c r="U318" s="11"/>
      <c r="V318" s="11"/>
      <c r="W318" s="11"/>
      <c r="X318" s="25">
        <v>10114.950000000001</v>
      </c>
      <c r="Y318" s="25">
        <v>43349.78</v>
      </c>
      <c r="Z318" s="25">
        <v>43349.78</v>
      </c>
      <c r="AA318" s="25">
        <v>43349.78</v>
      </c>
      <c r="AB318" s="25">
        <v>43349.78</v>
      </c>
      <c r="AC318" s="25">
        <v>43349.78</v>
      </c>
      <c r="AD318" s="25">
        <v>43349.78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  <c r="AJ318" s="25">
        <v>10114.950000000001</v>
      </c>
      <c r="AK318" s="25">
        <v>43349.78</v>
      </c>
      <c r="AL318" s="25">
        <v>43349.78</v>
      </c>
      <c r="AM318" s="25">
        <v>43349.78</v>
      </c>
      <c r="AN318" s="25">
        <v>43349.78</v>
      </c>
      <c r="AO318" s="25">
        <v>43349.78</v>
      </c>
      <c r="AP318" s="25">
        <v>43349.78</v>
      </c>
    </row>
    <row r="319" spans="1:42" ht="16.5" hidden="1" customHeight="1" x14ac:dyDescent="0.15">
      <c r="A319" s="9">
        <v>317</v>
      </c>
      <c r="B319" s="34" t="s">
        <v>805</v>
      </c>
      <c r="C319" s="15" t="s">
        <v>51</v>
      </c>
      <c r="D319" s="15" t="s">
        <v>52</v>
      </c>
      <c r="E319" s="11">
        <v>1059</v>
      </c>
      <c r="F319" s="9" t="s">
        <v>37</v>
      </c>
      <c r="G319" s="16" t="s">
        <v>38</v>
      </c>
      <c r="H319" s="9" t="s">
        <v>39</v>
      </c>
      <c r="I319" s="9" t="s">
        <v>40</v>
      </c>
      <c r="J319" s="9" t="s">
        <v>53</v>
      </c>
      <c r="K319" s="9">
        <v>110.33</v>
      </c>
      <c r="L319" s="36">
        <v>43640</v>
      </c>
      <c r="M319" s="36">
        <v>44735</v>
      </c>
      <c r="N319" s="36">
        <v>44735</v>
      </c>
      <c r="O319" s="36"/>
      <c r="P319" s="36">
        <v>43640</v>
      </c>
      <c r="Q319" s="36">
        <v>44005</v>
      </c>
      <c r="R319" s="11">
        <v>324.58</v>
      </c>
      <c r="S319" s="11"/>
      <c r="T319" s="38"/>
      <c r="U319" s="11"/>
      <c r="V319" s="11"/>
      <c r="W319" s="11"/>
      <c r="X319" s="25">
        <v>8355.8799999999992</v>
      </c>
      <c r="Y319" s="25">
        <v>35810.910000000003</v>
      </c>
      <c r="Z319" s="25">
        <v>35810.910000000003</v>
      </c>
      <c r="AA319" s="25">
        <v>35810.910000000003</v>
      </c>
      <c r="AB319" s="25">
        <v>35810.910000000003</v>
      </c>
      <c r="AC319" s="25">
        <v>35810.910000000003</v>
      </c>
      <c r="AD319" s="25">
        <v>35810.910000000003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8355.8799999999992</v>
      </c>
      <c r="AK319" s="25">
        <v>35810.910000000003</v>
      </c>
      <c r="AL319" s="25">
        <v>35810.910000000003</v>
      </c>
      <c r="AM319" s="25">
        <v>35810.910000000003</v>
      </c>
      <c r="AN319" s="25">
        <v>35810.910000000003</v>
      </c>
      <c r="AO319" s="25">
        <v>35810.910000000003</v>
      </c>
      <c r="AP319" s="25">
        <v>35810.910000000003</v>
      </c>
    </row>
    <row r="320" spans="1:42" ht="16.5" hidden="1" customHeight="1" x14ac:dyDescent="0.15">
      <c r="A320" s="9">
        <v>318</v>
      </c>
      <c r="B320" s="22" t="s">
        <v>805</v>
      </c>
      <c r="C320" s="15" t="s">
        <v>139</v>
      </c>
      <c r="D320" s="17" t="s">
        <v>437</v>
      </c>
      <c r="E320" s="11" t="s">
        <v>438</v>
      </c>
      <c r="F320" s="9" t="s">
        <v>37</v>
      </c>
      <c r="G320" s="9" t="s">
        <v>87</v>
      </c>
      <c r="H320" s="9" t="s">
        <v>46</v>
      </c>
      <c r="I320" s="9" t="s">
        <v>40</v>
      </c>
      <c r="J320" s="9" t="s">
        <v>64</v>
      </c>
      <c r="K320" s="9">
        <v>27</v>
      </c>
      <c r="L320" s="36">
        <v>43640</v>
      </c>
      <c r="M320" s="36">
        <v>44005</v>
      </c>
      <c r="N320" s="36">
        <v>44005</v>
      </c>
      <c r="O320" s="36"/>
      <c r="P320" s="36">
        <v>43640</v>
      </c>
      <c r="Q320" s="36">
        <v>44005</v>
      </c>
      <c r="R320" s="11">
        <v>278.94</v>
      </c>
      <c r="S320" s="11"/>
      <c r="T320" s="11"/>
      <c r="U320" s="11"/>
      <c r="V320" s="11"/>
      <c r="W320" s="11"/>
      <c r="X320" s="25">
        <v>1757.32</v>
      </c>
      <c r="Y320" s="25">
        <v>7531.38</v>
      </c>
      <c r="Z320" s="25">
        <v>7531.38</v>
      </c>
      <c r="AA320" s="25">
        <v>7531.38</v>
      </c>
      <c r="AB320" s="25">
        <v>7531.38</v>
      </c>
      <c r="AC320" s="25">
        <v>7531.38</v>
      </c>
      <c r="AD320" s="25">
        <v>7531.38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  <c r="AJ320" s="25">
        <v>1757.32</v>
      </c>
      <c r="AK320" s="25">
        <v>7531.38</v>
      </c>
      <c r="AL320" s="25">
        <v>7531.38</v>
      </c>
      <c r="AM320" s="25">
        <v>7531.38</v>
      </c>
      <c r="AN320" s="25">
        <v>7531.38</v>
      </c>
      <c r="AO320" s="25">
        <v>7531.38</v>
      </c>
      <c r="AP320" s="25">
        <v>7531.38</v>
      </c>
    </row>
    <row r="321" spans="1:45" ht="16.5" hidden="1" customHeight="1" x14ac:dyDescent="0.15">
      <c r="A321" s="9">
        <v>319</v>
      </c>
      <c r="B321" s="34" t="s">
        <v>805</v>
      </c>
      <c r="C321" s="12" t="s">
        <v>862</v>
      </c>
      <c r="D321" s="12" t="s">
        <v>863</v>
      </c>
      <c r="E321" s="11">
        <v>2025</v>
      </c>
      <c r="F321" s="9" t="s">
        <v>37</v>
      </c>
      <c r="G321" s="9" t="s">
        <v>87</v>
      </c>
      <c r="H321" s="9" t="s">
        <v>58</v>
      </c>
      <c r="I321" s="9" t="s">
        <v>40</v>
      </c>
      <c r="J321" s="9" t="s">
        <v>41</v>
      </c>
      <c r="K321" s="9">
        <v>183.93</v>
      </c>
      <c r="L321" s="36">
        <v>43640</v>
      </c>
      <c r="M321" s="36">
        <v>44735</v>
      </c>
      <c r="N321" s="36">
        <v>44735</v>
      </c>
      <c r="O321" s="36"/>
      <c r="P321" s="36">
        <v>43640</v>
      </c>
      <c r="Q321" s="36">
        <v>44005</v>
      </c>
      <c r="R321" s="11">
        <v>245</v>
      </c>
      <c r="S321" s="11"/>
      <c r="T321" s="11"/>
      <c r="U321" s="11"/>
      <c r="V321" s="11"/>
      <c r="W321" s="11"/>
      <c r="X321" s="25">
        <v>10514.67</v>
      </c>
      <c r="Y321" s="25">
        <v>45062.85</v>
      </c>
      <c r="Z321" s="25">
        <v>45062.85</v>
      </c>
      <c r="AA321" s="25">
        <v>45062.85</v>
      </c>
      <c r="AB321" s="25">
        <v>45062.85</v>
      </c>
      <c r="AC321" s="25">
        <v>45062.85</v>
      </c>
      <c r="AD321" s="25">
        <v>45062.85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10514.67</v>
      </c>
      <c r="AK321" s="25">
        <v>45062.85</v>
      </c>
      <c r="AL321" s="25">
        <v>45062.85</v>
      </c>
      <c r="AM321" s="25">
        <v>45062.85</v>
      </c>
      <c r="AN321" s="25">
        <v>45062.85</v>
      </c>
      <c r="AO321" s="25">
        <v>45062.85</v>
      </c>
      <c r="AP321" s="25">
        <v>45062.85</v>
      </c>
    </row>
    <row r="322" spans="1:45" ht="16.5" hidden="1" customHeight="1" x14ac:dyDescent="0.15">
      <c r="A322" s="9">
        <v>320</v>
      </c>
      <c r="B322" s="34" t="s">
        <v>805</v>
      </c>
      <c r="C322" s="15" t="s">
        <v>139</v>
      </c>
      <c r="D322" s="17" t="s">
        <v>140</v>
      </c>
      <c r="E322" s="11" t="s">
        <v>141</v>
      </c>
      <c r="F322" s="9" t="s">
        <v>37</v>
      </c>
      <c r="G322" s="9" t="s">
        <v>87</v>
      </c>
      <c r="H322" s="9" t="s">
        <v>46</v>
      </c>
      <c r="I322" s="9" t="s">
        <v>40</v>
      </c>
      <c r="J322" s="9" t="s">
        <v>47</v>
      </c>
      <c r="K322" s="9">
        <v>13.53</v>
      </c>
      <c r="L322" s="36">
        <v>43640</v>
      </c>
      <c r="M322" s="36">
        <v>44005</v>
      </c>
      <c r="N322" s="36">
        <v>44005</v>
      </c>
      <c r="O322" s="36"/>
      <c r="P322" s="36">
        <v>43640</v>
      </c>
      <c r="Q322" s="36">
        <v>44005</v>
      </c>
      <c r="R322" s="11">
        <v>441</v>
      </c>
      <c r="S322" s="11"/>
      <c r="T322" s="11"/>
      <c r="U322" s="11"/>
      <c r="V322" s="11"/>
      <c r="W322" s="11"/>
      <c r="X322" s="25">
        <v>1392.24</v>
      </c>
      <c r="Y322" s="25">
        <v>5966.73</v>
      </c>
      <c r="Z322" s="25">
        <v>5966.73</v>
      </c>
      <c r="AA322" s="25">
        <v>5966.73</v>
      </c>
      <c r="AB322" s="25">
        <v>5966.73</v>
      </c>
      <c r="AC322" s="25">
        <v>5966.73</v>
      </c>
      <c r="AD322" s="25">
        <v>5966.73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1392.24</v>
      </c>
      <c r="AK322" s="25">
        <v>5966.73</v>
      </c>
      <c r="AL322" s="25">
        <v>5966.73</v>
      </c>
      <c r="AM322" s="25">
        <v>5966.73</v>
      </c>
      <c r="AN322" s="25">
        <v>5966.73</v>
      </c>
      <c r="AO322" s="25">
        <v>5966.73</v>
      </c>
      <c r="AP322" s="25">
        <v>5966.73</v>
      </c>
    </row>
    <row r="323" spans="1:45" ht="16.5" hidden="1" customHeight="1" x14ac:dyDescent="0.15">
      <c r="A323" s="9">
        <v>321</v>
      </c>
      <c r="B323" s="34" t="s">
        <v>805</v>
      </c>
      <c r="C323" s="15" t="s">
        <v>75</v>
      </c>
      <c r="D323" s="15" t="s">
        <v>76</v>
      </c>
      <c r="E323" s="11">
        <v>1053</v>
      </c>
      <c r="F323" s="9" t="s">
        <v>37</v>
      </c>
      <c r="G323" s="16" t="s">
        <v>38</v>
      </c>
      <c r="H323" s="16" t="s">
        <v>74</v>
      </c>
      <c r="I323" s="9" t="s">
        <v>40</v>
      </c>
      <c r="J323" s="9" t="s">
        <v>53</v>
      </c>
      <c r="K323" s="9">
        <v>130.19999999999999</v>
      </c>
      <c r="L323" s="36">
        <v>43640</v>
      </c>
      <c r="M323" s="36">
        <v>44005</v>
      </c>
      <c r="N323" s="36">
        <v>44005</v>
      </c>
      <c r="O323" s="36"/>
      <c r="P323" s="36">
        <v>43640</v>
      </c>
      <c r="Q323" s="36">
        <v>44005</v>
      </c>
      <c r="R323" s="11">
        <v>321.48</v>
      </c>
      <c r="S323" s="11"/>
      <c r="T323" s="11"/>
      <c r="U323" s="11"/>
      <c r="V323" s="11"/>
      <c r="W323" s="11"/>
      <c r="X323" s="25">
        <v>9766.56</v>
      </c>
      <c r="Y323" s="25">
        <v>41856.699999999997</v>
      </c>
      <c r="Z323" s="25">
        <v>41856.699999999997</v>
      </c>
      <c r="AA323" s="25">
        <v>41856.699999999997</v>
      </c>
      <c r="AB323" s="25">
        <v>41856.699999999997</v>
      </c>
      <c r="AC323" s="25">
        <v>41856.699999999997</v>
      </c>
      <c r="AD323" s="25">
        <v>41856.699999999997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9766.56</v>
      </c>
      <c r="AK323" s="25">
        <v>41856.699999999997</v>
      </c>
      <c r="AL323" s="25">
        <v>41856.699999999997</v>
      </c>
      <c r="AM323" s="25">
        <v>41856.699999999997</v>
      </c>
      <c r="AN323" s="25">
        <v>41856.699999999997</v>
      </c>
      <c r="AO323" s="25">
        <v>41856.699999999997</v>
      </c>
      <c r="AP323" s="25">
        <v>41856.699999999997</v>
      </c>
    </row>
    <row r="324" spans="1:45" ht="16.5" hidden="1" customHeight="1" x14ac:dyDescent="0.15">
      <c r="A324" s="9">
        <v>322</v>
      </c>
      <c r="B324" s="34" t="s">
        <v>805</v>
      </c>
      <c r="C324" s="33" t="s">
        <v>864</v>
      </c>
      <c r="D324" s="33" t="s">
        <v>865</v>
      </c>
      <c r="E324" s="11">
        <v>1011</v>
      </c>
      <c r="F324" s="9" t="s">
        <v>37</v>
      </c>
      <c r="G324" s="9" t="s">
        <v>87</v>
      </c>
      <c r="H324" s="9" t="s">
        <v>39</v>
      </c>
      <c r="I324" s="9" t="s">
        <v>40</v>
      </c>
      <c r="J324" s="9" t="s">
        <v>53</v>
      </c>
      <c r="K324" s="9">
        <v>103.82</v>
      </c>
      <c r="L324" s="36">
        <v>43640</v>
      </c>
      <c r="M324" s="36">
        <v>44005</v>
      </c>
      <c r="N324" s="36">
        <v>44005</v>
      </c>
      <c r="O324" s="36"/>
      <c r="P324" s="36">
        <v>43640</v>
      </c>
      <c r="Q324" s="36">
        <v>44005</v>
      </c>
      <c r="R324" s="11">
        <v>327.67</v>
      </c>
      <c r="S324" s="11"/>
      <c r="T324" s="11"/>
      <c r="U324" s="11"/>
      <c r="V324" s="11"/>
      <c r="W324" s="11"/>
      <c r="X324" s="25">
        <v>7937.7</v>
      </c>
      <c r="Y324" s="25">
        <v>34018.699999999997</v>
      </c>
      <c r="Z324" s="25">
        <v>34018.699999999997</v>
      </c>
      <c r="AA324" s="25">
        <v>34018.699999999997</v>
      </c>
      <c r="AB324" s="25">
        <v>34018.699999999997</v>
      </c>
      <c r="AC324" s="25">
        <v>34018.699999999997</v>
      </c>
      <c r="AD324" s="25">
        <v>34018.699999999997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7937.7</v>
      </c>
      <c r="AK324" s="25">
        <v>34018.699999999997</v>
      </c>
      <c r="AL324" s="25">
        <v>34018.699999999997</v>
      </c>
      <c r="AM324" s="25">
        <v>34018.699999999997</v>
      </c>
      <c r="AN324" s="25">
        <v>34018.699999999997</v>
      </c>
      <c r="AO324" s="25">
        <v>34018.699999999997</v>
      </c>
      <c r="AP324" s="25">
        <v>34018.699999999997</v>
      </c>
    </row>
    <row r="325" spans="1:45" ht="16.5" hidden="1" customHeight="1" x14ac:dyDescent="0.15">
      <c r="A325" s="9">
        <v>323</v>
      </c>
      <c r="B325" s="34" t="s">
        <v>866</v>
      </c>
      <c r="C325" s="33" t="s">
        <v>867</v>
      </c>
      <c r="D325" s="33" t="s">
        <v>868</v>
      </c>
      <c r="E325" s="11">
        <v>1013</v>
      </c>
      <c r="F325" s="9" t="s">
        <v>37</v>
      </c>
      <c r="G325" s="9" t="s">
        <v>87</v>
      </c>
      <c r="H325" s="34" t="s">
        <v>68</v>
      </c>
      <c r="I325" s="9" t="s">
        <v>40</v>
      </c>
      <c r="J325" s="9" t="s">
        <v>53</v>
      </c>
      <c r="K325" s="9">
        <v>194.69</v>
      </c>
      <c r="L325" s="36">
        <v>43647</v>
      </c>
      <c r="M325" s="36">
        <v>44742</v>
      </c>
      <c r="N325" s="36">
        <v>44742</v>
      </c>
      <c r="O325" s="36"/>
      <c r="P325" s="36">
        <v>43647</v>
      </c>
      <c r="Q325" s="36">
        <v>44012</v>
      </c>
      <c r="R325" s="11">
        <v>310</v>
      </c>
      <c r="S325" s="11"/>
      <c r="T325" s="11"/>
      <c r="U325" s="11"/>
      <c r="V325" s="11"/>
      <c r="W325" s="11"/>
      <c r="X325" s="11"/>
      <c r="Y325" s="11">
        <v>60353.9</v>
      </c>
      <c r="Z325" s="11">
        <v>60353.9</v>
      </c>
      <c r="AA325" s="11">
        <v>60353.9</v>
      </c>
      <c r="AB325" s="11">
        <v>60353.9</v>
      </c>
      <c r="AC325" s="11">
        <v>60353.9</v>
      </c>
      <c r="AD325" s="11">
        <v>60353.9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60353.9</v>
      </c>
      <c r="AL325" s="25">
        <v>60353.9</v>
      </c>
      <c r="AM325" s="25">
        <v>60353.9</v>
      </c>
      <c r="AN325" s="25">
        <v>60353.9</v>
      </c>
      <c r="AO325" s="25">
        <v>60353.9</v>
      </c>
      <c r="AP325" s="25">
        <v>60353.9</v>
      </c>
    </row>
    <row r="326" spans="1:45" ht="16.5" hidden="1" customHeight="1" x14ac:dyDescent="0.15">
      <c r="A326" s="9">
        <v>324</v>
      </c>
      <c r="B326" s="34" t="s">
        <v>805</v>
      </c>
      <c r="C326" s="15" t="s">
        <v>243</v>
      </c>
      <c r="D326" s="15" t="s">
        <v>244</v>
      </c>
      <c r="E326" s="11">
        <v>1032</v>
      </c>
      <c r="F326" s="9" t="s">
        <v>37</v>
      </c>
      <c r="G326" s="9" t="s">
        <v>87</v>
      </c>
      <c r="H326" s="9" t="s">
        <v>39</v>
      </c>
      <c r="I326" s="9" t="s">
        <v>40</v>
      </c>
      <c r="J326" s="9" t="s">
        <v>53</v>
      </c>
      <c r="K326" s="9">
        <v>377.46</v>
      </c>
      <c r="L326" s="36">
        <v>43640</v>
      </c>
      <c r="M326" s="36">
        <v>44735</v>
      </c>
      <c r="N326" s="36">
        <v>44735</v>
      </c>
      <c r="O326" s="36"/>
      <c r="P326" s="36">
        <v>43640</v>
      </c>
      <c r="Q326" s="36">
        <v>44005</v>
      </c>
      <c r="R326" s="11">
        <v>245.01</v>
      </c>
      <c r="S326" s="11"/>
      <c r="T326" s="11"/>
      <c r="U326" s="11"/>
      <c r="V326" s="11"/>
      <c r="W326" s="11"/>
      <c r="X326" s="25">
        <v>21579.01</v>
      </c>
      <c r="Y326" s="25">
        <v>92481.47</v>
      </c>
      <c r="Z326" s="25">
        <v>92481.47</v>
      </c>
      <c r="AA326" s="25">
        <v>92481.47</v>
      </c>
      <c r="AB326" s="25">
        <v>92481.47</v>
      </c>
      <c r="AC326" s="25">
        <v>92481.47</v>
      </c>
      <c r="AD326" s="25">
        <v>92481.47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21579.01</v>
      </c>
      <c r="AK326" s="25">
        <v>92481.47</v>
      </c>
      <c r="AL326" s="25">
        <v>92481.47</v>
      </c>
      <c r="AM326" s="25">
        <v>92481.47</v>
      </c>
      <c r="AN326" s="25">
        <v>92481.47</v>
      </c>
      <c r="AO326" s="25">
        <v>92481.47</v>
      </c>
      <c r="AP326" s="25">
        <v>92481.47</v>
      </c>
    </row>
    <row r="327" spans="1:45" ht="16.5" hidden="1" customHeight="1" x14ac:dyDescent="0.15">
      <c r="A327" s="9">
        <v>325</v>
      </c>
      <c r="B327" s="22" t="s">
        <v>805</v>
      </c>
      <c r="C327" s="17" t="s">
        <v>528</v>
      </c>
      <c r="D327" s="15" t="s">
        <v>869</v>
      </c>
      <c r="E327" s="11">
        <v>1073</v>
      </c>
      <c r="F327" s="9" t="s">
        <v>37</v>
      </c>
      <c r="G327" s="9" t="s">
        <v>87</v>
      </c>
      <c r="H327" s="9" t="s">
        <v>39</v>
      </c>
      <c r="I327" s="9" t="s">
        <v>102</v>
      </c>
      <c r="J327" s="9" t="s">
        <v>53</v>
      </c>
      <c r="K327" s="9">
        <v>100.33</v>
      </c>
      <c r="L327" s="36">
        <v>43640</v>
      </c>
      <c r="M327" s="36">
        <v>44735</v>
      </c>
      <c r="N327" s="36">
        <v>44735</v>
      </c>
      <c r="O327" s="36"/>
      <c r="P327" s="36">
        <v>43640</v>
      </c>
      <c r="Q327" s="36">
        <v>44005</v>
      </c>
      <c r="R327" s="11">
        <v>322</v>
      </c>
      <c r="S327" s="11"/>
      <c r="T327" s="11"/>
      <c r="U327" s="11"/>
      <c r="V327" s="11"/>
      <c r="W327" s="11"/>
      <c r="X327" s="25">
        <v>7538.13</v>
      </c>
      <c r="Y327" s="25">
        <v>32306.26</v>
      </c>
      <c r="Z327" s="25">
        <v>32306.26</v>
      </c>
      <c r="AA327" s="25">
        <v>32306.26</v>
      </c>
      <c r="AB327" s="25">
        <v>32306.26</v>
      </c>
      <c r="AC327" s="25">
        <v>32306.26</v>
      </c>
      <c r="AD327" s="25">
        <v>32306.26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7538.13</v>
      </c>
      <c r="AK327" s="25">
        <v>32306.26</v>
      </c>
      <c r="AL327" s="25">
        <v>32306.26</v>
      </c>
      <c r="AM327" s="25">
        <v>32306.26</v>
      </c>
      <c r="AN327" s="25">
        <v>32306.26</v>
      </c>
      <c r="AO327" s="25">
        <v>32306.26</v>
      </c>
      <c r="AP327" s="25">
        <v>32306.26</v>
      </c>
    </row>
    <row r="328" spans="1:45" ht="16.5" hidden="1" customHeight="1" x14ac:dyDescent="0.15">
      <c r="A328" s="9">
        <v>326</v>
      </c>
      <c r="B328" s="22" t="s">
        <v>805</v>
      </c>
      <c r="C328" s="15" t="s">
        <v>106</v>
      </c>
      <c r="D328" s="15" t="s">
        <v>107</v>
      </c>
      <c r="E328" s="11">
        <v>2003</v>
      </c>
      <c r="F328" s="9" t="s">
        <v>37</v>
      </c>
      <c r="G328" s="9" t="s">
        <v>87</v>
      </c>
      <c r="H328" s="9" t="s">
        <v>39</v>
      </c>
      <c r="I328" s="9" t="s">
        <v>40</v>
      </c>
      <c r="J328" s="9" t="s">
        <v>41</v>
      </c>
      <c r="K328" s="9">
        <v>82.08</v>
      </c>
      <c r="L328" s="36">
        <v>43640</v>
      </c>
      <c r="M328" s="36">
        <v>43708</v>
      </c>
      <c r="N328" s="36">
        <v>43708</v>
      </c>
      <c r="O328" s="36"/>
      <c r="P328" s="36">
        <v>43640</v>
      </c>
      <c r="Q328" s="36">
        <v>43708</v>
      </c>
      <c r="R328" s="11">
        <v>251.88</v>
      </c>
      <c r="S328" s="11"/>
      <c r="T328" s="11"/>
      <c r="U328" s="11"/>
      <c r="V328" s="11"/>
      <c r="W328" s="11"/>
      <c r="X328" s="25">
        <v>4824.01</v>
      </c>
      <c r="Y328" s="25">
        <v>20674.310000000001</v>
      </c>
      <c r="Z328" s="25">
        <v>20674.310000000001</v>
      </c>
      <c r="AA328" s="11"/>
      <c r="AB328" s="11"/>
      <c r="AC328" s="11"/>
      <c r="AD328" s="11"/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4824.01</v>
      </c>
      <c r="AK328" s="25">
        <v>20674.310000000001</v>
      </c>
      <c r="AL328" s="25">
        <v>20674.310000000001</v>
      </c>
      <c r="AM328" s="25">
        <v>0</v>
      </c>
      <c r="AN328" s="25">
        <v>0</v>
      </c>
      <c r="AO328" s="25">
        <v>0</v>
      </c>
      <c r="AP328" s="25">
        <v>0</v>
      </c>
    </row>
    <row r="329" spans="1:45" ht="16.5" hidden="1" customHeight="1" x14ac:dyDescent="0.15">
      <c r="A329" s="9">
        <v>327</v>
      </c>
      <c r="B329" s="34" t="s">
        <v>805</v>
      </c>
      <c r="C329" s="15" t="s">
        <v>870</v>
      </c>
      <c r="D329" s="15" t="s">
        <v>871</v>
      </c>
      <c r="E329" s="9" t="s">
        <v>118</v>
      </c>
      <c r="F329" s="9" t="s">
        <v>37</v>
      </c>
      <c r="G329" s="9" t="s">
        <v>87</v>
      </c>
      <c r="H329" s="9" t="s">
        <v>46</v>
      </c>
      <c r="I329" s="9" t="s">
        <v>40</v>
      </c>
      <c r="J329" s="9" t="s">
        <v>47</v>
      </c>
      <c r="K329" s="9">
        <v>32.68</v>
      </c>
      <c r="L329" s="20">
        <v>43637</v>
      </c>
      <c r="M329" s="20">
        <v>44367</v>
      </c>
      <c r="N329" s="20">
        <v>44367</v>
      </c>
      <c r="O329" s="20"/>
      <c r="P329" s="20">
        <v>43637</v>
      </c>
      <c r="Q329" s="20">
        <v>44002</v>
      </c>
      <c r="R329" s="9">
        <v>386</v>
      </c>
      <c r="S329" s="9"/>
      <c r="T329" s="9"/>
      <c r="U329" s="9"/>
      <c r="V329" s="9"/>
      <c r="W329" s="9"/>
      <c r="X329" s="25">
        <v>4204.83</v>
      </c>
      <c r="Y329" s="25">
        <v>12614.48</v>
      </c>
      <c r="Z329" s="25">
        <v>12614.48</v>
      </c>
      <c r="AA329" s="25">
        <v>12614.48</v>
      </c>
      <c r="AB329" s="25">
        <v>12614.48</v>
      </c>
      <c r="AC329" s="25">
        <v>12614.48</v>
      </c>
      <c r="AD329" s="25">
        <v>12614.48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4204.83</v>
      </c>
      <c r="AK329" s="25">
        <v>12614.48</v>
      </c>
      <c r="AL329" s="25">
        <v>12614.48</v>
      </c>
      <c r="AM329" s="25">
        <v>12614.48</v>
      </c>
      <c r="AN329" s="25">
        <v>12614.48</v>
      </c>
      <c r="AO329" s="25">
        <v>12614.48</v>
      </c>
      <c r="AP329" s="25">
        <v>12614.48</v>
      </c>
    </row>
    <row r="330" spans="1:45" ht="16.5" hidden="1" customHeight="1" x14ac:dyDescent="0.15">
      <c r="A330" s="9">
        <v>328</v>
      </c>
      <c r="B330" s="34" t="s">
        <v>805</v>
      </c>
      <c r="C330" s="15" t="s">
        <v>872</v>
      </c>
      <c r="D330" s="15" t="s">
        <v>873</v>
      </c>
      <c r="E330" s="9">
        <v>1050</v>
      </c>
      <c r="F330" s="9" t="s">
        <v>37</v>
      </c>
      <c r="G330" s="9" t="s">
        <v>87</v>
      </c>
      <c r="H330" s="16" t="s">
        <v>74</v>
      </c>
      <c r="I330" s="9" t="s">
        <v>40</v>
      </c>
      <c r="J330" s="9" t="s">
        <v>53</v>
      </c>
      <c r="K330" s="9">
        <v>223.39</v>
      </c>
      <c r="L330" s="20">
        <v>43640</v>
      </c>
      <c r="M330" s="20">
        <v>44735</v>
      </c>
      <c r="N330" s="20">
        <v>44735</v>
      </c>
      <c r="O330" s="20"/>
      <c r="P330" s="20">
        <v>43640</v>
      </c>
      <c r="Q330" s="20">
        <v>44005</v>
      </c>
      <c r="R330" s="9">
        <v>310</v>
      </c>
      <c r="S330" s="9"/>
      <c r="T330" s="9"/>
      <c r="U330" s="9"/>
      <c r="V330" s="9"/>
      <c r="W330" s="9"/>
      <c r="X330" s="25">
        <v>16158.54</v>
      </c>
      <c r="Y330" s="9">
        <v>69250.899999999994</v>
      </c>
      <c r="Z330" s="9">
        <v>69250.899999999994</v>
      </c>
      <c r="AA330" s="9">
        <v>69250.899999999994</v>
      </c>
      <c r="AB330" s="9">
        <v>69250.899999999994</v>
      </c>
      <c r="AC330" s="9">
        <v>69250.899999999994</v>
      </c>
      <c r="AD330" s="9">
        <v>69250.899999999994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16158.54</v>
      </c>
      <c r="AK330" s="25">
        <v>69250.899999999994</v>
      </c>
      <c r="AL330" s="25">
        <v>69250.899999999994</v>
      </c>
      <c r="AM330" s="25">
        <v>69250.899999999994</v>
      </c>
      <c r="AN330" s="25">
        <v>69250.899999999994</v>
      </c>
      <c r="AO330" s="25">
        <v>69250.899999999994</v>
      </c>
      <c r="AP330" s="25">
        <v>69250.899999999994</v>
      </c>
    </row>
    <row r="331" spans="1:45" ht="16.5" hidden="1" customHeight="1" x14ac:dyDescent="0.15">
      <c r="A331" s="9">
        <v>329</v>
      </c>
      <c r="B331" s="34" t="s">
        <v>805</v>
      </c>
      <c r="C331" s="15" t="s">
        <v>195</v>
      </c>
      <c r="D331" s="15" t="s">
        <v>196</v>
      </c>
      <c r="E331" s="11">
        <v>3035</v>
      </c>
      <c r="F331" s="9" t="s">
        <v>37</v>
      </c>
      <c r="G331" s="9" t="s">
        <v>87</v>
      </c>
      <c r="H331" s="9" t="s">
        <v>46</v>
      </c>
      <c r="I331" s="9" t="s">
        <v>40</v>
      </c>
      <c r="J331" s="9" t="s">
        <v>64</v>
      </c>
      <c r="K331" s="9">
        <v>183.6</v>
      </c>
      <c r="L331" s="36">
        <v>43640</v>
      </c>
      <c r="M331" s="36">
        <v>43738</v>
      </c>
      <c r="N331" s="36">
        <v>43738</v>
      </c>
      <c r="O331" s="36"/>
      <c r="P331" s="36">
        <v>43640</v>
      </c>
      <c r="Q331" s="36">
        <v>43738</v>
      </c>
      <c r="R331" s="11">
        <v>220.5</v>
      </c>
      <c r="S331" s="11"/>
      <c r="T331" s="11"/>
      <c r="U331" s="11"/>
      <c r="V331" s="11"/>
      <c r="W331" s="11"/>
      <c r="X331" s="25">
        <v>9446.2199999999993</v>
      </c>
      <c r="Y331" s="25">
        <v>40483.800000000003</v>
      </c>
      <c r="Z331" s="25">
        <v>40483.800000000003</v>
      </c>
      <c r="AA331" s="25">
        <v>40483.800000000003</v>
      </c>
      <c r="AB331" s="11"/>
      <c r="AC331" s="11"/>
      <c r="AD331" s="11"/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9446.2199999999993</v>
      </c>
      <c r="AK331" s="25">
        <v>40483.800000000003</v>
      </c>
      <c r="AL331" s="25">
        <v>40483.800000000003</v>
      </c>
      <c r="AM331" s="25">
        <v>40483.800000000003</v>
      </c>
      <c r="AN331" s="25">
        <v>0</v>
      </c>
      <c r="AO331" s="25">
        <v>0</v>
      </c>
      <c r="AP331" s="25">
        <v>0</v>
      </c>
    </row>
    <row r="332" spans="1:45" x14ac:dyDescent="0.15">
      <c r="AS332" s="47"/>
    </row>
    <row r="333" spans="1:45" x14ac:dyDescent="0.15">
      <c r="AS333" s="47"/>
    </row>
    <row r="334" spans="1:45" x14ac:dyDescent="0.15">
      <c r="AR334">
        <f>SUBTOTAL(9,AR246:AR260)</f>
        <v>3420175.9536000001</v>
      </c>
      <c r="AS334" s="47">
        <f>SUMPRODUCT(K6:K331,AS6:AS331)/14871.1</f>
        <v>0.65872621625303773</v>
      </c>
    </row>
    <row r="335" spans="1:45" x14ac:dyDescent="0.15">
      <c r="AR335">
        <v>14871.1</v>
      </c>
    </row>
  </sheetData>
  <autoFilter ref="A1:AP331">
    <filterColumn colId="6">
      <filters>
        <filter val="固定金额"/>
      </filters>
    </filterColumn>
    <filterColumn colId="9">
      <filters>
        <filter val="酒吧街"/>
      </filters>
    </filterColumn>
    <filterColumn colId="11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6">
    <mergeCell ref="F1:F2"/>
    <mergeCell ref="A1:A2"/>
    <mergeCell ref="B1:B2"/>
    <mergeCell ref="C1:C2"/>
    <mergeCell ref="D1:D2"/>
    <mergeCell ref="E1:E2"/>
    <mergeCell ref="N1:N2"/>
    <mergeCell ref="P1:R1"/>
    <mergeCell ref="S1:AD1"/>
    <mergeCell ref="AE1:AP1"/>
    <mergeCell ref="G1:G2"/>
    <mergeCell ref="H1:H2"/>
    <mergeCell ref="I1:I2"/>
    <mergeCell ref="J1:J2"/>
    <mergeCell ref="K1:K2"/>
    <mergeCell ref="L1:M1"/>
  </mergeCells>
  <phoneticPr fontId="12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"/>
  <sheetViews>
    <sheetView workbookViewId="0">
      <selection activeCell="E23" sqref="E23"/>
    </sheetView>
  </sheetViews>
  <sheetFormatPr defaultColWidth="17.25" defaultRowHeight="17.25" customHeight="1" x14ac:dyDescent="0.15"/>
  <cols>
    <col min="4" max="4" width="18.375" bestFit="1" customWidth="1"/>
    <col min="6" max="6" width="14.5" customWidth="1"/>
    <col min="7" max="7" width="11" customWidth="1"/>
  </cols>
  <sheetData>
    <row r="1" spans="1:7" ht="17.25" customHeight="1" x14ac:dyDescent="0.15">
      <c r="B1" s="42" t="s">
        <v>906</v>
      </c>
      <c r="C1" s="42" t="s">
        <v>905</v>
      </c>
      <c r="D1" s="42" t="s">
        <v>901</v>
      </c>
      <c r="E1" s="42" t="s">
        <v>899</v>
      </c>
    </row>
    <row r="2" spans="1:7" ht="17.25" customHeight="1" x14ac:dyDescent="0.15">
      <c r="A2" s="42" t="s">
        <v>903</v>
      </c>
      <c r="B2" s="42">
        <v>15304.79</v>
      </c>
      <c r="C2" s="49">
        <f>'-1层'!AV336</f>
        <v>2.9001059031615597</v>
      </c>
      <c r="D2" s="50">
        <f>B2*C2*365</f>
        <v>16200711.816361524</v>
      </c>
      <c r="E2" s="42">
        <v>28923.08</v>
      </c>
      <c r="F2" s="47">
        <f>D2/E2/365</f>
        <v>1.5346052988010963</v>
      </c>
    </row>
    <row r="3" spans="1:7" ht="17.25" customHeight="1" x14ac:dyDescent="0.15">
      <c r="A3" s="42" t="s">
        <v>897</v>
      </c>
      <c r="B3">
        <v>19883.32</v>
      </c>
      <c r="C3" s="47">
        <f>'1层'!AS335</f>
        <v>7.118720031182467</v>
      </c>
      <c r="D3" s="50">
        <f>B3*C3*365</f>
        <v>51663482.755200006</v>
      </c>
      <c r="E3" s="48">
        <v>75053.97</v>
      </c>
      <c r="F3" s="47">
        <f t="shared" ref="F3:F5" si="0">D3/E3/365</f>
        <v>1.885893422698506</v>
      </c>
    </row>
    <row r="4" spans="1:7" ht="17.25" customHeight="1" x14ac:dyDescent="0.15">
      <c r="A4" s="42" t="s">
        <v>898</v>
      </c>
      <c r="B4">
        <v>19076.14</v>
      </c>
      <c r="C4" s="47">
        <f>'2层'!AS334</f>
        <v>5.6601425255455373</v>
      </c>
      <c r="D4" s="50">
        <f>B4*C4*365</f>
        <v>39410390.00159999</v>
      </c>
      <c r="E4" s="48">
        <v>41129.03</v>
      </c>
      <c r="F4" s="47">
        <f t="shared" si="0"/>
        <v>2.625242346762378</v>
      </c>
    </row>
    <row r="5" spans="1:7" ht="17.25" customHeight="1" x14ac:dyDescent="0.15">
      <c r="A5" s="42" t="s">
        <v>884</v>
      </c>
      <c r="B5">
        <v>14986.86</v>
      </c>
      <c r="C5" s="47">
        <f>'3层'!AS334</f>
        <v>4.7389790481557945</v>
      </c>
      <c r="D5" s="50">
        <f>B5*C5*365</f>
        <v>25923181.671240114</v>
      </c>
      <c r="E5" s="48">
        <v>36127.89</v>
      </c>
      <c r="F5" s="47">
        <f t="shared" si="0"/>
        <v>1.9658611542950377</v>
      </c>
      <c r="G5" s="47">
        <f>AVERAGE(F2:F6)</f>
        <v>2.0029005556392545</v>
      </c>
    </row>
    <row r="6" spans="1:7" ht="17.25" customHeight="1" x14ac:dyDescent="0.15">
      <c r="A6" s="42" t="s">
        <v>900</v>
      </c>
      <c r="B6">
        <v>14871.1</v>
      </c>
      <c r="C6" s="47">
        <f>酒吧街!AS334</f>
        <v>0.65872621625303773</v>
      </c>
      <c r="D6" s="50">
        <f>B6*C6*365</f>
        <v>3575533.9536000006</v>
      </c>
      <c r="F6" s="47"/>
    </row>
    <row r="7" spans="1:7" ht="17.25" customHeight="1" x14ac:dyDescent="0.15">
      <c r="A7" s="42" t="s">
        <v>904</v>
      </c>
      <c r="C7" s="47"/>
      <c r="D7" s="50">
        <f>'18年至今统计'!E5*10000+64*12*10000+128*10000</f>
        <v>52830000</v>
      </c>
      <c r="F7" s="47"/>
    </row>
    <row r="8" spans="1:7" ht="17.25" customHeight="1" x14ac:dyDescent="0.15">
      <c r="B8">
        <f>SUM(B2:B6)</f>
        <v>84122.21</v>
      </c>
      <c r="C8" s="47">
        <f>AVERAGE(C2:C6)</f>
        <v>4.2153347448596792</v>
      </c>
      <c r="D8" s="50">
        <f>SUM(D2:D7)</f>
        <v>189603300.19800162</v>
      </c>
      <c r="E8">
        <f>SUM(E2:E6)+E12</f>
        <v>187330.66000000003</v>
      </c>
      <c r="F8" s="47">
        <f>D8/E8/365</f>
        <v>2.7729635737838167</v>
      </c>
    </row>
    <row r="9" spans="1:7" ht="17.25" customHeight="1" x14ac:dyDescent="0.15">
      <c r="C9" s="42"/>
      <c r="F9" s="47"/>
    </row>
    <row r="10" spans="1:7" ht="17.25" customHeight="1" x14ac:dyDescent="0.15">
      <c r="D10" s="51"/>
      <c r="F10" s="47"/>
    </row>
    <row r="12" spans="1:7" ht="17.25" customHeight="1" x14ac:dyDescent="0.15">
      <c r="E12">
        <v>6096.69</v>
      </c>
      <c r="F12">
        <f>1456*12/E8/365*10000</f>
        <v>2.5552941067247037</v>
      </c>
    </row>
  </sheetData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E29" sqref="E29"/>
    </sheetView>
  </sheetViews>
  <sheetFormatPr defaultRowHeight="13.5" x14ac:dyDescent="0.15"/>
  <cols>
    <col min="3" max="3" width="13" bestFit="1" customWidth="1"/>
    <col min="4" max="4" width="9" bestFit="1" customWidth="1"/>
  </cols>
  <sheetData>
    <row r="2" spans="1:4" x14ac:dyDescent="0.15">
      <c r="A2" s="42"/>
      <c r="D2" s="42"/>
    </row>
    <row r="3" spans="1:4" x14ac:dyDescent="0.15">
      <c r="B3" s="42"/>
    </row>
    <row r="4" spans="1:4" x14ac:dyDescent="0.15">
      <c r="B4" s="42"/>
    </row>
    <row r="5" spans="1:4" x14ac:dyDescent="0.15">
      <c r="B5" s="42"/>
    </row>
    <row r="6" spans="1:4" x14ac:dyDescent="0.15">
      <c r="B6" s="42"/>
    </row>
    <row r="7" spans="1:4" x14ac:dyDescent="0.15">
      <c r="B7" s="42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租户租金台账</vt:lpstr>
      <vt:lpstr>18年至今统计</vt:lpstr>
      <vt:lpstr>1层</vt:lpstr>
      <vt:lpstr>-1层</vt:lpstr>
      <vt:lpstr>2层</vt:lpstr>
      <vt:lpstr>3层</vt:lpstr>
      <vt:lpstr>酒吧街</vt:lpstr>
      <vt:lpstr>汇总</vt:lpstr>
      <vt:lpstr>Sheet1</vt:lpstr>
      <vt:lpstr>租户租金台账!Print_Area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2019-09-04T06:50:50Z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2052-11.1.0.8822</vt:lpwstr>
  </property>
</Properties>
</file>