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3_ncr:1_{7D825B57-B788-4FF6-BE59-D070F0A16B4E}" xr6:coauthVersionLast="47" xr6:coauthVersionMax="47" xr10:uidLastSave="{00000000-0000-0000-0000-000000000000}"/>
  <bookViews>
    <workbookView xWindow="-120" yWindow="-120" windowWidth="21840" windowHeight="13140" tabRatio="697" firstSheet="3" activeTab="3"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德宏景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市场数据!$A$14:$M$19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L9" i="6" l="1"/>
  <c r="I17" i="22"/>
  <c r="I16" i="22"/>
  <c r="I15" i="22"/>
  <c r="F18" i="22"/>
  <c r="F17" i="22"/>
  <c r="F16" i="22"/>
  <c r="F15" i="22"/>
  <c r="G17" i="10"/>
  <c r="G15" i="10"/>
  <c r="G12" i="10"/>
  <c r="G9" i="10"/>
  <c r="G6" i="10"/>
  <c r="D43" i="6"/>
  <c r="L5" i="20"/>
  <c r="G17" i="11"/>
  <c r="G17" i="6"/>
  <c r="D16" i="6"/>
  <c r="D15" i="6"/>
  <c r="D14" i="6"/>
  <c r="D13" i="6"/>
  <c r="D12" i="6"/>
  <c r="D11" i="6"/>
  <c r="D10" i="6"/>
  <c r="D9" i="6"/>
  <c r="D8" i="6"/>
  <c r="D7" i="6"/>
  <c r="D6" i="6"/>
  <c r="D5" i="6"/>
  <c r="L58" i="20"/>
  <c r="L46" i="20"/>
  <c r="M46" i="20" s="1"/>
  <c r="L47" i="20"/>
  <c r="M47" i="20" s="1"/>
  <c r="L48" i="20"/>
  <c r="M48" i="20" s="1"/>
  <c r="L49" i="20"/>
  <c r="M49" i="20" s="1"/>
  <c r="L50" i="20"/>
  <c r="L51" i="20"/>
  <c r="M51" i="20" s="1"/>
  <c r="L52" i="20"/>
  <c r="L53" i="20"/>
  <c r="L54" i="20"/>
  <c r="M54" i="20" s="1"/>
  <c r="L55" i="20"/>
  <c r="L56" i="20"/>
  <c r="L57" i="20"/>
  <c r="M57" i="20" s="1"/>
  <c r="L45" i="20"/>
  <c r="L44" i="20"/>
  <c r="G4" i="6"/>
  <c r="L39" i="20"/>
  <c r="L38" i="20"/>
  <c r="D48" i="11" s="1"/>
  <c r="L37" i="20"/>
  <c r="D47" i="11" s="1"/>
  <c r="L36" i="20"/>
  <c r="L35" i="20"/>
  <c r="L34" i="20"/>
  <c r="D42" i="11" s="1"/>
  <c r="L33" i="20"/>
  <c r="D41" i="11" s="1"/>
  <c r="L32" i="20"/>
  <c r="M32" i="20" s="1"/>
  <c r="L31" i="20"/>
  <c r="M31" i="20" s="1"/>
  <c r="N31" i="20" s="1"/>
  <c r="G37" i="11" s="1"/>
  <c r="F37" i="11" s="1"/>
  <c r="D16" i="11"/>
  <c r="D15" i="11"/>
  <c r="G15" i="11" s="1"/>
  <c r="D14" i="11"/>
  <c r="D13" i="11"/>
  <c r="D12" i="11"/>
  <c r="D11" i="11"/>
  <c r="D10" i="11"/>
  <c r="D9" i="11"/>
  <c r="D8" i="11"/>
  <c r="D7" i="11"/>
  <c r="D6" i="11"/>
  <c r="D5" i="11"/>
  <c r="H18" i="1"/>
  <c r="J18" i="1" s="1"/>
  <c r="I22" i="1"/>
  <c r="G22" i="1"/>
  <c r="E22" i="1"/>
  <c r="C22" i="1"/>
  <c r="G4" i="10"/>
  <c r="F4" i="10" s="1"/>
  <c r="D16" i="10"/>
  <c r="D15" i="10"/>
  <c r="D14" i="10"/>
  <c r="D13" i="10"/>
  <c r="D12" i="10"/>
  <c r="D11" i="10"/>
  <c r="D10" i="10"/>
  <c r="D9" i="10"/>
  <c r="D8" i="10"/>
  <c r="D7" i="10"/>
  <c r="D6" i="10"/>
  <c r="D5" i="10"/>
  <c r="G4" i="11"/>
  <c r="F4" i="11" s="1"/>
  <c r="G15" i="6"/>
  <c r="G9" i="6"/>
  <c r="D43" i="11"/>
  <c r="F39" i="11"/>
  <c r="F6" i="11"/>
  <c r="D49" i="10"/>
  <c r="D48" i="10"/>
  <c r="D47" i="10"/>
  <c r="D46" i="10"/>
  <c r="D45" i="10"/>
  <c r="D44" i="10"/>
  <c r="D43" i="10"/>
  <c r="D42" i="10"/>
  <c r="D41" i="10"/>
  <c r="D40" i="10"/>
  <c r="F39" i="10"/>
  <c r="D39" i="10"/>
  <c r="D38" i="10"/>
  <c r="F6" i="10"/>
  <c r="D40" i="6"/>
  <c r="F39" i="6"/>
  <c r="N48" i="20" l="1"/>
  <c r="M52" i="20"/>
  <c r="M36" i="20"/>
  <c r="N36" i="20" s="1"/>
  <c r="G45" i="11" s="1"/>
  <c r="M34" i="20"/>
  <c r="N34" i="20" s="1"/>
  <c r="G42" i="11" s="1"/>
  <c r="M38" i="20"/>
  <c r="N38" i="20" s="1"/>
  <c r="G48" i="11" s="1"/>
  <c r="N44" i="20"/>
  <c r="N55" i="20"/>
  <c r="N46" i="20"/>
  <c r="D38" i="11"/>
  <c r="D49" i="11"/>
  <c r="M50" i="20"/>
  <c r="D40" i="11"/>
  <c r="D46" i="11"/>
  <c r="N51" i="20"/>
  <c r="M44" i="20"/>
  <c r="D44" i="11"/>
  <c r="M55" i="20"/>
  <c r="G12" i="6"/>
  <c r="G6" i="6"/>
  <c r="N32" i="20"/>
  <c r="G39" i="11" s="1"/>
  <c r="G6" i="11"/>
  <c r="G12" i="11"/>
  <c r="G9" i="11"/>
  <c r="F15" i="10"/>
  <c r="F12" i="10"/>
  <c r="F9" i="10"/>
  <c r="F9" i="11"/>
  <c r="C35" i="1"/>
  <c r="E29" i="1"/>
  <c r="G50" i="11" l="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I20" i="1" l="1"/>
  <c r="L16" i="1"/>
  <c r="G4" i="1"/>
  <c r="L15" i="1" s="1"/>
  <c r="L14" i="1"/>
  <c r="O15" i="1"/>
  <c r="O16" i="1"/>
  <c r="L24" i="20"/>
  <c r="L25" i="20"/>
  <c r="L26" i="20"/>
  <c r="M26" i="20" s="1"/>
  <c r="L23" i="20"/>
  <c r="L17" i="20"/>
  <c r="M17" i="20" s="1"/>
  <c r="N17" i="20" s="1"/>
  <c r="G42" i="10" s="1"/>
  <c r="F45" i="10" s="1"/>
  <c r="L18" i="20"/>
  <c r="M18" i="20" s="1"/>
  <c r="N18" i="20" s="1"/>
  <c r="G45" i="10" s="1"/>
  <c r="F48" i="10" s="1"/>
  <c r="L19" i="20"/>
  <c r="L11" i="20"/>
  <c r="D49" i="6" s="1"/>
  <c r="L4" i="20"/>
  <c r="D42" i="6" s="1"/>
  <c r="L6" i="20"/>
  <c r="D44" i="6" s="1"/>
  <c r="L7" i="20"/>
  <c r="L8" i="20"/>
  <c r="D46" i="6" s="1"/>
  <c r="L9" i="20"/>
  <c r="D47" i="6" s="1"/>
  <c r="L10" i="20"/>
  <c r="L3" i="20"/>
  <c r="M3" i="20" s="1"/>
  <c r="L2" i="20"/>
  <c r="M2" i="20" s="1"/>
  <c r="N2" i="20" l="1"/>
  <c r="G37" i="6" s="1"/>
  <c r="D38" i="6"/>
  <c r="N3" i="20"/>
  <c r="G39" i="6" s="1"/>
  <c r="D41" i="6"/>
  <c r="D45" i="6"/>
  <c r="M7" i="20"/>
  <c r="D48" i="6"/>
  <c r="M10" i="20"/>
  <c r="N10" i="20" s="1"/>
  <c r="G48" i="6" s="1"/>
  <c r="M19" i="20"/>
  <c r="N19" i="20"/>
  <c r="G48" i="10" s="1"/>
  <c r="M25" i="20"/>
  <c r="N25" i="20" s="1"/>
  <c r="M4" i="20"/>
  <c r="N4" i="20" s="1"/>
  <c r="N7" i="20"/>
  <c r="N26" i="20"/>
  <c r="G45" i="6" l="1"/>
  <c r="F48" i="6" s="1"/>
  <c r="G42" i="6"/>
  <c r="F45" i="6" s="1"/>
  <c r="F37" i="6"/>
  <c r="F48" i="11"/>
  <c r="M24" i="20"/>
  <c r="L16" i="20"/>
  <c r="M16" i="20" s="1"/>
  <c r="N16" i="20" s="1"/>
  <c r="L15" i="20"/>
  <c r="J9" i="10"/>
  <c r="J9" i="11" s="1"/>
  <c r="E20" i="1"/>
  <c r="G20" i="1"/>
  <c r="D1" i="20"/>
  <c r="C1" i="20"/>
  <c r="B1" i="20"/>
  <c r="D22" i="20"/>
  <c r="D30" i="20" s="1"/>
  <c r="C22" i="20"/>
  <c r="B22" i="20"/>
  <c r="D1" i="11"/>
  <c r="D19" i="11" s="1"/>
  <c r="F3" i="10"/>
  <c r="F20" i="10" s="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F36" i="10"/>
  <c r="F36" i="11" s="1"/>
  <c r="J15" i="1"/>
  <c r="H15" i="1"/>
  <c r="I19" i="1"/>
  <c r="G19" i="1"/>
  <c r="G17" i="1"/>
  <c r="I15" i="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I29" i="1"/>
  <c r="H23" i="1"/>
  <c r="G29" i="1" s="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G50" i="6" l="1"/>
  <c r="G39" i="10"/>
  <c r="N15" i="20"/>
  <c r="G37" i="10" s="1"/>
  <c r="M15" i="20"/>
  <c r="N24" i="20"/>
  <c r="F50" i="6"/>
  <c r="F14" i="4"/>
  <c r="B6" i="4"/>
  <c r="B5" i="4"/>
  <c r="B7" i="4" s="1"/>
  <c r="F12" i="6"/>
  <c r="J6" i="10"/>
  <c r="N8" i="10"/>
  <c r="F6" i="6"/>
  <c r="F15" i="6"/>
  <c r="F9" i="6"/>
  <c r="E9" i="30"/>
  <c r="G9" i="30" s="1"/>
  <c r="C9" i="30" s="1"/>
  <c r="C10" i="30" s="1"/>
  <c r="C7" i="30" s="1"/>
  <c r="C11" i="30" s="1"/>
  <c r="C12" i="30" s="1"/>
  <c r="G33" i="10"/>
  <c r="M23" i="20"/>
  <c r="J8" i="6" l="1"/>
  <c r="F42" i="6"/>
  <c r="F42" i="10"/>
  <c r="G50" i="10"/>
  <c r="J8" i="10" s="1"/>
  <c r="L6" i="10" s="1"/>
  <c r="F37" i="10"/>
  <c r="F45" i="11"/>
  <c r="F73" i="11" s="1"/>
  <c r="N23" i="20"/>
  <c r="B8" i="4"/>
  <c r="C8" i="4" s="1"/>
  <c r="C6" i="4"/>
  <c r="D6" i="4"/>
  <c r="B9" i="4"/>
  <c r="B10" i="4"/>
  <c r="C5" i="4"/>
  <c r="B11" i="4"/>
  <c r="D5" i="4"/>
  <c r="G33" i="11"/>
  <c r="D8" i="4"/>
  <c r="F33" i="10"/>
  <c r="F17" i="11"/>
  <c r="J6" i="6"/>
  <c r="F4" i="6"/>
  <c r="F17" i="6" s="1"/>
  <c r="F33" i="11"/>
  <c r="F62" i="11"/>
  <c r="D7" i="4"/>
  <c r="C7" i="4"/>
  <c r="J6" i="11"/>
  <c r="L6" i="6" l="1"/>
  <c r="J28" i="10"/>
  <c r="J29" i="10" s="1"/>
  <c r="J8" i="11"/>
  <c r="K6" i="11" s="1"/>
  <c r="F42" i="11"/>
  <c r="F72" i="11" s="1"/>
  <c r="L9" i="10"/>
  <c r="F17" i="10"/>
  <c r="F50" i="10"/>
  <c r="F70" i="11"/>
  <c r="F50" i="11"/>
  <c r="G5" i="1" l="1"/>
  <c r="G25" i="1"/>
  <c r="K9" i="11"/>
  <c r="G30" i="1" l="1"/>
  <c r="E5" i="1"/>
  <c r="E25" i="1"/>
  <c r="G26" i="1"/>
  <c r="O19" i="1"/>
  <c r="O20" i="1" s="1"/>
  <c r="I25" i="1"/>
  <c r="L29" i="1" s="1"/>
  <c r="I5" i="1"/>
  <c r="E30" i="1" l="1"/>
  <c r="L30" i="1" s="1"/>
  <c r="I26" i="1"/>
  <c r="E26" i="1"/>
  <c r="N19" i="1"/>
  <c r="N20" i="1" s="1"/>
  <c r="I30" i="1"/>
  <c r="P19" i="1"/>
  <c r="P20" i="1" s="1"/>
  <c r="C27" i="1" l="1"/>
  <c r="C31" i="1" l="1"/>
  <c r="C32" i="1" l="1"/>
  <c r="H16" i="22"/>
  <c r="H17" i="22" l="1"/>
  <c r="H15" i="22"/>
  <c r="H18" i="22" s="1"/>
  <c r="H19" i="22" s="1"/>
</calcChain>
</file>

<file path=xl/sharedStrings.xml><?xml version="1.0" encoding="utf-8"?>
<sst xmlns="http://schemas.openxmlformats.org/spreadsheetml/2006/main" count="9532" uniqueCount="1793">
  <si>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</si>
  <si>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</si>
  <si>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</si>
  <si>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</si>
  <si>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</si>
  <si>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</si>
  <si>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</si>
  <si>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</si>
  <si>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</si>
  <si>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</si>
  <si>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</si>
  <si>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</si>
  <si>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</si>
  <si>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</si>
  <si>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</si>
  <si>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</si>
  <si>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</si>
  <si>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</si>
  <si>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</si>
  <si>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</si>
  <si>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</si>
  <si>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</si>
  <si>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</si>
  <si>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</si>
  <si>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</si>
  <si>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</si>
  <si>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</si>
  <si>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</si>
  <si>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</si>
  <si>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</si>
  <si>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</si>
  <si>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</si>
  <si>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</si>
  <si>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</si>
  <si>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</si>
  <si>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</si>
  <si>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</si>
  <si>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</si>
  <si>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</si>
  <si>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</si>
  <si>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</si>
  <si>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</si>
  <si>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</si>
  <si>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</si>
  <si>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</si>
  <si>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</si>
  <si>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</si>
  <si>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</si>
  <si>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</si>
  <si>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</si>
  <si>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</si>
  <si>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</si>
  <si>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</si>
  <si>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</si>
  <si>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</si>
  <si>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</si>
  <si>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</si>
  <si>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</si>
  <si>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</si>
  <si>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</si>
  <si>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</si>
  <si>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</si>
  <si>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</si>
  <si>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</si>
  <si>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</si>
  <si>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</si>
  <si>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</si>
  <si>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</si>
  <si>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</si>
  <si>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</si>
  <si>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</si>
  <si>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</si>
  <si>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</si>
  <si>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</si>
  <si>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</si>
  <si>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</si>
  <si>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</si>
  <si>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</si>
  <si>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</si>
  <si>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</si>
  <si>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</si>
  <si>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</si>
  <si>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</si>
  <si>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</si>
  <si>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</si>
  <si>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</si>
  <si>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</si>
  <si>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</si>
  <si>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</si>
  <si>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</si>
  <si>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</si>
  <si>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</si>
  <si>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</si>
  <si>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</si>
  <si>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</si>
  <si>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</si>
  <si>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</si>
  <si>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</si>
  <si>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</si>
  <si>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</si>
  <si>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</si>
  <si>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</si>
  <si>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</si>
  <si>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</si>
  <si>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</si>
  <si>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</si>
  <si>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</si>
  <si>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</si>
  <si>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</si>
  <si>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</si>
  <si>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</si>
  <si>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</si>
  <si>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</si>
  <si>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</si>
  <si>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</si>
  <si>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</si>
  <si>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</si>
  <si>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</si>
  <si>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</si>
  <si>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</si>
  <si>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</si>
  <si>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</si>
  <si>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</si>
  <si>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</si>
  <si>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</si>
  <si>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</si>
  <si>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</si>
  <si>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</si>
  <si>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</si>
  <si>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</si>
  <si>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</si>
  <si>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</si>
  <si>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</si>
  <si>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</si>
  <si>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</si>
  <si>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</si>
  <si>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</si>
  <si>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</si>
  <si>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</si>
  <si>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</si>
  <si>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</si>
  <si>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</si>
  <si>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</si>
  <si>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</si>
  <si>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</si>
  <si>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</si>
  <si>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</si>
  <si>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</si>
  <si>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</si>
  <si>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</si>
  <si>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</si>
  <si>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</si>
  <si>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</si>
  <si>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</si>
  <si>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</si>
  <si>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</si>
  <si>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</si>
  <si>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</si>
  <si>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</si>
  <si>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</si>
  <si>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</si>
  <si>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</si>
  <si>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</si>
  <si>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</si>
  <si>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</si>
  <si>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</si>
  <si>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</si>
  <si>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</si>
  <si>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</si>
  <si>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</si>
  <si>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</si>
  <si>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</si>
  <si>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</si>
  <si>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</si>
  <si>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</si>
  <si>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</si>
  <si>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</si>
  <si>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</si>
  <si>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</si>
  <si>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</si>
  <si>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</si>
  <si>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</si>
  <si>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</si>
  <si>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</si>
  <si>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</si>
  <si>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</si>
  <si>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</si>
  <si>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</si>
  <si>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</si>
  <si>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</si>
  <si>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</si>
  <si>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</si>
  <si>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</si>
  <si>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</si>
  <si>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</si>
  <si>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</si>
  <si>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</si>
  <si>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</si>
  <si>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</si>
  <si>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</si>
  <si>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</si>
  <si>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</si>
  <si>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</si>
  <si>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</si>
  <si>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</si>
  <si>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</si>
  <si>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</si>
  <si>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</si>
  <si>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</si>
  <si>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</si>
  <si>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</si>
  <si>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</si>
  <si>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</si>
  <si>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</si>
  <si>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</si>
  <si>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</si>
  <si>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</si>
  <si>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</si>
  <si>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</si>
  <si>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</si>
  <si>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</si>
  <si>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</si>
  <si>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</si>
  <si>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</si>
  <si>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</si>
  <si>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</si>
  <si>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</si>
  <si>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</si>
  <si>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</si>
  <si>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</si>
  <si>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</si>
  <si>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</si>
  <si>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</si>
  <si>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</si>
  <si>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</si>
  <si>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</si>
  <si>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</si>
  <si>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</si>
  <si>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</si>
  <si>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</si>
  <si>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</si>
  <si>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</si>
  <si>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</si>
  <si>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</si>
  <si>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</si>
  <si>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</si>
  <si>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</si>
  <si>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</si>
  <si>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</si>
  <si>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</si>
  <si>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</si>
  <si>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</si>
  <si>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</si>
  <si>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</si>
  <si>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</si>
  <si>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</si>
  <si>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</si>
  <si>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</si>
  <si>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</si>
  <si>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</si>
  <si>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</si>
  <si>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</si>
  <si>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</si>
  <si>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</si>
  <si>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</si>
  <si>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</si>
  <si>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</si>
  <si>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</si>
  <si>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</si>
  <si>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</si>
  <si>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</si>
  <si>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</si>
  <si>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</si>
  <si>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</si>
  <si>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</si>
  <si>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</si>
  <si>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</si>
  <si>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</si>
  <si>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</si>
  <si>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</si>
  <si>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</si>
  <si>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</si>
  <si>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</si>
  <si>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</si>
  <si>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</si>
  <si>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</si>
  <si>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</si>
  <si>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</si>
  <si>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</si>
  <si>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</si>
  <si>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</si>
  <si>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</si>
  <si>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</si>
  <si>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</si>
  <si>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</si>
  <si>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</si>
  <si>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</si>
  <si>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</si>
  <si>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</si>
  <si>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</si>
  <si>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</si>
  <si>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</si>
  <si>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</si>
  <si>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</si>
  <si>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</si>
  <si>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</si>
  <si>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</si>
  <si>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</si>
  <si>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</si>
  <si>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</si>
  <si>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</si>
  <si>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</si>
  <si>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</si>
  <si>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</si>
  <si>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</si>
  <si>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</si>
  <si>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</si>
  <si>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</si>
  <si>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</si>
  <si>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</si>
  <si>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</si>
  <si>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</si>
  <si>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</si>
  <si>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</si>
  <si>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</si>
  <si>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</si>
  <si>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</si>
  <si>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</si>
  <si>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</si>
  <si>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</si>
  <si>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</si>
  <si>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</si>
  <si>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</si>
  <si>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</si>
  <si>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</si>
  <si>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</si>
  <si>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</si>
  <si>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</si>
  <si>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</si>
  <si>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</si>
  <si>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</si>
  <si>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</si>
  <si>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</si>
  <si>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</si>
  <si>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</si>
  <si>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</si>
  <si>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</si>
  <si>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</si>
  <si>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</si>
  <si>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</si>
  <si>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</si>
  <si>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</si>
  <si>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</si>
  <si>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</si>
  <si>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</si>
  <si>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</si>
  <si>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</si>
  <si>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</si>
  <si>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</si>
  <si>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</si>
  <si>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</si>
  <si>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</si>
  <si>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</si>
  <si>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</si>
  <si>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</si>
  <si>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</si>
  <si>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</si>
  <si>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</si>
  <si>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</si>
  <si>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</si>
  <si>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</si>
  <si>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</si>
  <si>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</si>
  <si>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</si>
  <si>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</si>
  <si>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</si>
  <si>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</si>
  <si>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</si>
  <si>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</si>
  <si>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</si>
  <si>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</si>
  <si>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</si>
  <si>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</si>
  <si>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</si>
  <si>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</si>
  <si>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</si>
  <si>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</si>
  <si>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</si>
  <si>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</si>
  <si>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</si>
  <si>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</si>
  <si>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</si>
  <si>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</si>
  <si>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</si>
  <si>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</si>
  <si>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</si>
  <si>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</si>
  <si>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</si>
  <si>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</si>
  <si>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</si>
  <si>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</si>
  <si>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</si>
  <si>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</si>
  <si>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</si>
  <si>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</si>
  <si>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</si>
  <si>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</si>
  <si>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</si>
  <si>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</si>
  <si>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</si>
  <si>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</si>
  <si>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</si>
  <si>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</si>
  <si>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</si>
  <si>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</si>
  <si>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</si>
  <si>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</si>
  <si>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</si>
  <si>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</si>
  <si>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</si>
  <si>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</si>
  <si>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</si>
  <si>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</si>
  <si>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</si>
  <si>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</si>
  <si>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</si>
  <si>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</si>
  <si>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</si>
  <si>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</si>
  <si>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</si>
  <si>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</si>
  <si>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</si>
  <si>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</si>
  <si>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</si>
  <si>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</si>
  <si>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</si>
  <si>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</si>
  <si>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</si>
  <si>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</si>
  <si>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</si>
  <si>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</si>
  <si>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</si>
  <si>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</si>
  <si>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</si>
  <si>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</si>
  <si>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</si>
  <si>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</si>
  <si>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</si>
  <si>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</si>
  <si>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</si>
  <si>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</si>
  <si>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</si>
  <si>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</si>
  <si>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</si>
  <si>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</si>
  <si>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</si>
  <si>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</si>
  <si>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</si>
  <si>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</si>
  <si>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</si>
  <si>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</si>
  <si>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</si>
  <si>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</si>
  <si>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</si>
  <si>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</si>
  <si>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</si>
  <si>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</si>
  <si>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</si>
  <si>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</si>
  <si>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</si>
  <si>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</si>
  <si>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</si>
  <si>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</si>
  <si>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</si>
  <si>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</si>
  <si>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</si>
  <si>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</si>
  <si>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</si>
  <si>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</si>
  <si>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</si>
  <si>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</si>
  <si>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</si>
  <si>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</si>
  <si>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</si>
  <si>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</si>
  <si>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</si>
  <si>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</si>
  <si>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</si>
  <si>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</si>
  <si>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</si>
  <si>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</si>
  <si>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</si>
  <si>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</si>
  <si>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</si>
  <si>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</si>
  <si>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</si>
  <si>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</si>
  <si>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</si>
  <si>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</si>
  <si>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</si>
  <si>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</si>
  <si>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</si>
  <si>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</si>
  <si>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</si>
  <si>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</si>
  <si>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</si>
  <si>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</si>
  <si>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</si>
  <si>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</si>
  <si>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</si>
  <si>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</si>
  <si>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</si>
  <si>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</si>
  <si>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</si>
  <si>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</si>
  <si>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</si>
  <si>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</si>
  <si>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</si>
  <si>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</si>
  <si>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</si>
  <si>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</si>
  <si>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</si>
  <si>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</si>
  <si>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</si>
  <si>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</si>
  <si>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</si>
  <si>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</si>
  <si>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</si>
  <si>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</si>
  <si>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</si>
  <si>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</si>
  <si>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</si>
  <si>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</si>
  <si>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</si>
  <si>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</si>
  <si>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</si>
  <si>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</si>
  <si>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</si>
  <si>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</si>
  <si>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</si>
  <si>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</si>
  <si>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</si>
  <si>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</si>
  <si>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</si>
  <si>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</si>
  <si>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</si>
  <si>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</si>
  <si>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</si>
  <si>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</si>
  <si>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</si>
  <si>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</si>
  <si>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</si>
  <si>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</si>
  <si>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</si>
  <si>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</si>
  <si>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</si>
  <si>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</si>
  <si>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</si>
  <si>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</si>
  <si>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</si>
  <si>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</si>
  <si>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</si>
  <si>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</si>
  <si>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</si>
  <si>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</si>
  <si>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</si>
  <si>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</si>
  <si>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</si>
  <si>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</si>
  <si>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</si>
  <si>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</si>
  <si>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</si>
  <si>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</si>
  <si>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</si>
  <si>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</si>
  <si>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</si>
  <si>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</si>
  <si>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</si>
  <si>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</si>
  <si>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</si>
  <si>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</si>
  <si>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</si>
  <si>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</si>
  <si>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</si>
  <si>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</si>
  <si>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</si>
  <si>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</si>
  <si>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</si>
  <si>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</si>
  <si>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</si>
  <si>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</si>
  <si>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</si>
  <si>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</si>
  <si>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</si>
  <si>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</si>
  <si>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</si>
  <si>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</si>
  <si>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</si>
  <si>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</si>
  <si>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</si>
  <si>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</si>
  <si>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</si>
  <si>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</si>
  <si>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</si>
  <si>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</si>
  <si>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</si>
  <si>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</si>
  <si>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</si>
  <si>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</si>
  <si>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</si>
  <si>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</si>
  <si>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</si>
  <si>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</si>
  <si>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</si>
  <si>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</si>
  <si>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</si>
  <si>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</si>
  <si>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</si>
  <si>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</si>
  <si>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</si>
  <si>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</si>
  <si>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</si>
  <si>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</si>
  <si>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</si>
  <si>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</si>
  <si>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</si>
  <si>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</si>
  <si>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</si>
  <si>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</si>
  <si>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</si>
  <si>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</si>
  <si>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</si>
  <si>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</si>
  <si>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</si>
  <si>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</si>
  <si>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</si>
  <si>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</si>
  <si>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</si>
  <si>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</si>
  <si>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</si>
  <si>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</si>
  <si>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</si>
  <si>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</si>
  <si>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</si>
  <si>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</si>
  <si>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</si>
  <si>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</si>
  <si>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</si>
  <si>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</si>
  <si>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</si>
  <si>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</si>
  <si>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</si>
  <si>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</si>
  <si>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</si>
  <si>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</si>
  <si>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</si>
  <si>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</si>
  <si>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</si>
  <si>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</si>
  <si>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</si>
  <si>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</si>
  <si>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</si>
  <si>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</si>
  <si>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</si>
  <si>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</si>
  <si>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</si>
  <si>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</si>
  <si>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</si>
  <si>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</si>
  <si>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</si>
  <si>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</si>
  <si>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</si>
  <si>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</si>
  <si>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</si>
  <si>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</si>
  <si>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</si>
  <si>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</si>
  <si>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</si>
  <si>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</si>
  <si>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</si>
  <si>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</si>
  <si>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</si>
  <si>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</si>
  <si>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</si>
  <si>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</si>
  <si>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</si>
  <si>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</si>
  <si>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</si>
  <si>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</si>
  <si>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</si>
  <si>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</si>
  <si>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</si>
  <si>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</si>
  <si>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</si>
  <si>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</si>
  <si>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</si>
  <si>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</si>
  <si>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</si>
  <si>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</si>
  <si>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</si>
  <si>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</si>
  <si>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</si>
  <si>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</si>
  <si>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</si>
  <si>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</si>
  <si>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</si>
  <si>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</si>
  <si>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</si>
  <si>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</si>
  <si>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</si>
  <si>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</si>
  <si>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</si>
  <si>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</si>
  <si>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</si>
  <si>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</si>
  <si>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</si>
  <si>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</si>
  <si>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</si>
  <si>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</si>
  <si>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</si>
  <si>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</si>
  <si>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</si>
  <si>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</si>
  <si>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</si>
  <si>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</si>
  <si>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</si>
  <si>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</si>
  <si>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</si>
  <si>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</si>
  <si>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</si>
  <si>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</si>
  <si>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</si>
  <si>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</si>
  <si>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</si>
  <si>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</si>
  <si>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</si>
  <si>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</si>
  <si>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</si>
  <si>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</si>
  <si>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</si>
  <si>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</si>
  <si>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</si>
  <si>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</si>
  <si>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</si>
  <si>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</si>
  <si>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</si>
  <si>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</si>
  <si>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</si>
  <si>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</si>
  <si>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</si>
  <si>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</si>
  <si>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</si>
  <si>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</si>
  <si>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</si>
  <si>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</si>
  <si>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</si>
  <si>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</si>
  <si>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</si>
  <si>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</si>
  <si>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</si>
  <si>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</si>
  <si>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</si>
  <si>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</si>
  <si>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</si>
  <si>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</si>
  <si>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</si>
  <si>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</si>
  <si>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</si>
  <si>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</si>
  <si>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</si>
  <si>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</si>
  <si>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</si>
  <si>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</si>
  <si>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</si>
  <si>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</si>
  <si>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</si>
  <si>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</si>
  <si>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</si>
  <si>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</si>
  <si>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</si>
  <si>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</si>
  <si>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</si>
  <si>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</si>
  <si>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</si>
  <si>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</si>
  <si>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</si>
  <si>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</si>
  <si>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</si>
  <si>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</si>
  <si>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</si>
  <si>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</si>
  <si>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</si>
  <si>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</si>
  <si>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</si>
  <si>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</si>
  <si>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</si>
  <si>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</si>
  <si>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</si>
  <si>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</si>
  <si>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</si>
  <si>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</si>
  <si>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</si>
  <si>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</si>
  <si>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</si>
  <si>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</si>
  <si>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</si>
  <si>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</si>
  <si>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</si>
  <si>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</si>
  <si>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</si>
  <si>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</si>
  <si>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</si>
  <si>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</si>
  <si>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</si>
  <si>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</si>
  <si>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</si>
  <si>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</si>
  <si>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</si>
  <si>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</si>
  <si>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</si>
  <si>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</si>
  <si>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</si>
  <si>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</si>
  <si>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</si>
  <si>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</si>
  <si>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</si>
  <si>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</si>
  <si>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</si>
  <si>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</si>
  <si>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</si>
  <si>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</si>
  <si>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</si>
  <si>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</si>
  <si>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</si>
  <si>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</si>
  <si>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</si>
  <si>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</si>
  <si>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</si>
  <si>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</si>
  <si>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</si>
  <si>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</si>
  <si>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</si>
  <si>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</si>
  <si>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</si>
  <si>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</si>
  <si>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</si>
  <si>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</si>
  <si>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</si>
  <si>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</si>
  <si>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</si>
  <si>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</si>
  <si>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</si>
  <si>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</si>
  <si>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</si>
  <si>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</si>
  <si>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</si>
  <si>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</si>
  <si>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</si>
  <si>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</si>
  <si>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</si>
  <si>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</si>
  <si>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</si>
  <si>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</si>
  <si>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</si>
  <si>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</si>
  <si>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</si>
  <si>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</si>
  <si>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</si>
  <si>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</si>
  <si>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</si>
  <si>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</si>
  <si>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</si>
  <si>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</si>
  <si>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</si>
  <si>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</si>
  <si>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</si>
  <si>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</si>
  <si>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</si>
  <si>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</si>
  <si>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</si>
  <si>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</si>
  <si>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</si>
  <si>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</si>
  <si>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</si>
  <si>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</si>
  <si>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</si>
  <si>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</si>
  <si>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</si>
  <si>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</si>
  <si>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</si>
  <si>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</si>
  <si>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</si>
  <si>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</si>
  <si>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</si>
  <si>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</si>
  <si>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</si>
  <si>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</si>
  <si>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</si>
  <si>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</si>
  <si>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</si>
  <si>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</si>
  <si>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</si>
  <si>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</si>
  <si>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</si>
  <si>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</si>
  <si>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</si>
  <si>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</si>
  <si>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</si>
  <si>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</si>
  <si>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</si>
  <si>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</si>
  <si>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</si>
  <si>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</si>
  <si>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</si>
  <si>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</si>
  <si>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</si>
  <si>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</si>
  <si>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</si>
  <si>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</si>
  <si>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</si>
  <si>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</si>
  <si>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</si>
  <si>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</si>
  <si>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</si>
  <si>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</si>
  <si>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</si>
  <si>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</si>
  <si>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</si>
  <si>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</si>
  <si>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</si>
  <si>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</si>
  <si>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</si>
  <si>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</si>
  <si>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</si>
  <si>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</si>
  <si>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</si>
  <si>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</si>
  <si>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</si>
  <si>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</si>
  <si>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</si>
  <si>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</si>
  <si>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</si>
  <si>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</si>
  <si>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</si>
  <si>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</si>
  <si>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</si>
  <si>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</si>
  <si>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</si>
  <si>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</si>
  <si>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</si>
  <si>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</si>
  <si>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</si>
  <si>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</si>
  <si>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</si>
  <si>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</si>
  <si>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</si>
  <si>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</si>
  <si>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</si>
  <si>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</si>
  <si>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</si>
  <si>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</si>
  <si>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</si>
  <si>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</si>
  <si>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</si>
  <si>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</si>
  <si>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</si>
  <si>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</si>
  <si>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</si>
  <si>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</si>
  <si>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</si>
  <si>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</si>
  <si>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</si>
  <si>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</si>
  <si>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</si>
  <si>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</si>
  <si>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</si>
  <si>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</si>
  <si>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</si>
  <si>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</si>
  <si>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</si>
  <si>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</si>
  <si>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</si>
  <si>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</si>
  <si>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</si>
  <si>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</si>
  <si>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</si>
  <si>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</si>
  <si>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</si>
  <si>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</si>
  <si>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</si>
  <si>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</si>
  <si>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</si>
  <si>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</si>
  <si>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</si>
  <si>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</si>
  <si>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</si>
  <si>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</si>
  <si>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</si>
  <si>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</si>
  <si>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</si>
  <si>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</si>
  <si>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</si>
  <si>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</si>
  <si>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</si>
  <si>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</si>
  <si>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</si>
  <si>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</si>
  <si>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</si>
  <si>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</si>
  <si>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</si>
  <si>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</si>
  <si>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</si>
  <si>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</si>
  <si>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</si>
  <si>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</si>
  <si>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</si>
  <si>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</si>
  <si>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</si>
  <si>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</si>
  <si>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</si>
  <si>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</si>
  <si>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</si>
  <si>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</si>
  <si>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</si>
  <si>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</si>
  <si>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</si>
  <si>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</si>
  <si>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</si>
  <si>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</si>
  <si>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</si>
  <si>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</si>
  <si>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</si>
  <si>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</si>
  <si>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</si>
  <si>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</si>
  <si>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</si>
  <si>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</si>
  <si>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</si>
  <si>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</si>
  <si>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</si>
  <si>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</si>
  <si>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</si>
  <si>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</si>
  <si>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</si>
  <si>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</si>
  <si>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</si>
  <si>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</si>
  <si>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</si>
  <si>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</si>
  <si>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</si>
  <si>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</si>
  <si>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</si>
  <si>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</si>
  <si>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</si>
  <si>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</si>
  <si>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</si>
  <si>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</si>
  <si>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</si>
  <si>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</si>
  <si>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</si>
  <si>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</si>
  <si>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</si>
  <si>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</si>
  <si>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</si>
  <si>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</si>
  <si>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</si>
  <si>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</si>
  <si>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</si>
  <si>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</si>
  <si>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</si>
  <si>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</si>
  <si>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</si>
  <si>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</si>
  <si>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</si>
  <si>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</si>
  <si>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</si>
  <si>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</si>
  <si>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</si>
  <si>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</si>
  <si>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</si>
  <si>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</si>
  <si>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</si>
  <si>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</si>
  <si>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</si>
  <si>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</si>
  <si>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</si>
  <si>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</si>
  <si>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</si>
  <si>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</si>
  <si>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</si>
  <si>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</si>
  <si>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</si>
  <si>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</si>
  <si>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</si>
  <si>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</si>
  <si>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</si>
  <si>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</si>
  <si>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</si>
  <si>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</si>
  <si>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</si>
  <si>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</si>
  <si>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</si>
  <si>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</si>
  <si>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</si>
  <si>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</si>
  <si>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</si>
  <si>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</si>
  <si>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</si>
  <si>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</si>
  <si>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</si>
  <si>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</si>
  <si>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</si>
  <si>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</si>
  <si>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</si>
  <si>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</si>
  <si>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</si>
  <si>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</si>
  <si>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</si>
  <si>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</si>
  <si>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</si>
  <si>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</si>
  <si>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</si>
  <si>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</si>
  <si>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</si>
  <si>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</si>
  <si>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</si>
  <si>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</si>
  <si>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</si>
  <si>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</si>
  <si>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</si>
  <si>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</si>
  <si>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</si>
  <si>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</si>
  <si>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</si>
  <si>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</si>
  <si>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</si>
  <si>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</si>
  <si>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</si>
  <si>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</si>
  <si>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</si>
  <si>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</si>
  <si>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</si>
  <si>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</si>
  <si>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</si>
  <si>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</si>
  <si>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</si>
  <si>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</si>
  <si>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</si>
  <si>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</si>
  <si>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</si>
  <si>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</si>
  <si>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</si>
  <si>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</si>
  <si>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</si>
  <si>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</si>
  <si>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</si>
  <si>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</si>
  <si>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</si>
  <si>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</si>
  <si>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</si>
  <si>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</si>
  <si>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</si>
  <si>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</si>
  <si>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</si>
  <si>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</si>
  <si>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</si>
  <si>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</si>
  <si>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</si>
  <si>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</si>
  <si>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</si>
  <si>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</si>
  <si>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</si>
  <si>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</si>
  <si>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</si>
  <si>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</si>
  <si>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</si>
  <si>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</si>
  <si>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</si>
  <si>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</si>
  <si>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</si>
  <si>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</si>
  <si>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</si>
  <si>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</si>
  <si>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</si>
  <si>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</si>
  <si>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</si>
  <si>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</si>
  <si>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</si>
  <si>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</si>
  <si>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</si>
  <si>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</si>
  <si>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</si>
  <si>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</si>
  <si>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</si>
  <si>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</si>
  <si>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</si>
  <si>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</si>
  <si>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</si>
  <si>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</si>
  <si>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</si>
  <si>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</si>
  <si>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</si>
  <si>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</si>
  <si>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</si>
  <si>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</si>
  <si>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</si>
  <si>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</si>
  <si>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</si>
  <si>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</si>
  <si>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</si>
  <si>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</si>
  <si>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</si>
  <si>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</si>
  <si>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</si>
  <si>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</si>
  <si>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</si>
  <si>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</si>
  <si>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</si>
  <si>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</si>
  <si>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</si>
  <si>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</si>
  <si>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</si>
  <si>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</si>
  <si>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</si>
  <si>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</si>
  <si>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</si>
  <si>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</si>
  <si>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</si>
  <si>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</si>
  <si>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</si>
  <si>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</si>
  <si>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</si>
  <si>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</si>
  <si>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</si>
  <si>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</si>
  <si>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</si>
  <si>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</si>
  <si>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</si>
  <si>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</si>
  <si>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</si>
  <si>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</si>
  <si>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</si>
  <si>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</si>
  <si>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</si>
  <si>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</si>
  <si>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</si>
  <si>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</si>
  <si>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</si>
  <si>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</si>
  <si>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</si>
  <si>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</si>
  <si>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</si>
  <si>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</si>
  <si>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</si>
  <si>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</si>
  <si>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</si>
  <si>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</si>
  <si>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</si>
  <si>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</si>
  <si>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</si>
  <si>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</si>
  <si>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</si>
  <si>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</si>
  <si>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</si>
  <si>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</si>
  <si>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</si>
  <si>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</si>
  <si>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</si>
  <si>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</si>
  <si>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</si>
  <si>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</si>
  <si>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</si>
  <si>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</si>
  <si>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</si>
  <si>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</si>
  <si>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</si>
  <si>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</si>
  <si>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</si>
  <si>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</si>
  <si>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</si>
  <si>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</si>
  <si>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</si>
  <si>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</si>
  <si>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</si>
  <si>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</si>
  <si>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</si>
  <si>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</si>
  <si>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</si>
  <si>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</si>
  <si>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</si>
  <si>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</si>
  <si>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</si>
  <si>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</si>
  <si>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</si>
  <si>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</si>
  <si>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</si>
  <si>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</si>
  <si>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</si>
  <si>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</si>
  <si>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</si>
  <si>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</si>
  <si>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</si>
  <si>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</si>
  <si>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</si>
  <si>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</si>
  <si>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</si>
  <si>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</si>
  <si>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</si>
  <si>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</si>
  <si>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</si>
  <si>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</si>
  <si>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</si>
  <si>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</si>
  <si>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</si>
  <si>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</si>
  <si>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</si>
  <si>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</si>
  <si>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</si>
  <si>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</si>
  <si>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</si>
  <si>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</si>
  <si>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</si>
  <si>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</si>
  <si>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</si>
  <si>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</si>
  <si>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</si>
  <si>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</si>
  <si>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</si>
  <si>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</si>
  <si>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</si>
  <si>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</si>
  <si>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</si>
  <si>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</si>
  <si>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</si>
  <si>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</si>
  <si>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</si>
  <si>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</si>
  <si>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</si>
  <si>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</si>
  <si>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</si>
  <si>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</si>
  <si>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</si>
  <si>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</si>
  <si>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</si>
  <si>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</si>
  <si>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</si>
  <si>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</si>
  <si>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</si>
  <si>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</si>
  <si>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</si>
  <si>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</si>
  <si>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</si>
  <si>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</si>
  <si>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</si>
  <si>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</si>
  <si>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</si>
  <si>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</si>
  <si>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</si>
  <si>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</si>
  <si>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</si>
  <si>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</si>
  <si>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</si>
  <si>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</si>
  <si>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</si>
  <si>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</si>
  <si>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</si>
  <si>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</si>
  <si>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</si>
  <si>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</si>
  <si>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</si>
  <si>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</si>
  <si>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</si>
  <si>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</si>
  <si>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</si>
  <si>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</si>
  <si>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</si>
  <si>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</si>
  <si>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</si>
  <si>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</si>
  <si>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</si>
  <si>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</si>
  <si>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</si>
  <si>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</si>
  <si>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</si>
  <si>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</si>
  <si>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</si>
  <si>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</si>
  <si>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</si>
  <si>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</si>
  <si>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</si>
  <si>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</si>
  <si>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</si>
  <si>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</si>
  <si>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</si>
  <si>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</si>
  <si>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</si>
  <si>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</si>
  <si>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</si>
  <si>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</si>
  <si>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</si>
  <si>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</si>
  <si>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</si>
  <si>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</si>
  <si>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</si>
  <si>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</si>
  <si>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</si>
  <si>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</si>
  <si>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</si>
  <si>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</si>
  <si>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</si>
  <si>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</si>
  <si>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</si>
  <si>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</si>
  <si>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</si>
  <si>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</si>
  <si>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</si>
  <si>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</si>
  <si>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</si>
  <si>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</si>
  <si>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</si>
  <si>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</si>
  <si>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</si>
  <si>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</si>
  <si>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</si>
  <si>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</si>
  <si>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</si>
  <si>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</si>
  <si>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</si>
  <si>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</si>
  <si>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</si>
  <si>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</si>
  <si>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</si>
  <si>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</si>
  <si>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</si>
  <si>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</si>
  <si>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</si>
  <si>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</si>
  <si>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</si>
  <si>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</si>
  <si>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</si>
  <si>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</si>
  <si>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</si>
  <si>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</si>
  <si>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</si>
  <si>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</si>
  <si>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</si>
  <si>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</si>
  <si>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</si>
  <si>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</si>
  <si>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</si>
  <si>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</si>
  <si>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</si>
  <si>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</si>
  <si>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</si>
  <si>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</si>
  <si>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</si>
  <si>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</si>
  <si>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</si>
  <si>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</si>
  <si>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</si>
  <si>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</si>
  <si>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</si>
  <si>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</si>
  <si>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</si>
  <si>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</si>
  <si>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</si>
  <si>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</si>
  <si>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</si>
  <si>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</si>
  <si>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</si>
  <si>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</si>
  <si>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</si>
  <si>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</si>
  <si>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</si>
  <si>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</si>
  <si>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</si>
  <si>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</si>
  <si>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</si>
  <si>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</si>
  <si>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</si>
  <si>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</si>
  <si>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</si>
  <si>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</si>
  <si>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</si>
  <si>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</si>
  <si>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</si>
  <si>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</si>
  <si>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</si>
  <si>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</si>
  <si>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</si>
  <si>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</si>
  <si>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</si>
  <si>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</si>
  <si>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</si>
  <si>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</si>
  <si>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</si>
  <si>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</si>
  <si>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</si>
  <si>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</si>
  <si>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</si>
  <si>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</si>
  <si>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</si>
  <si>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</si>
  <si>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</si>
  <si>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</si>
  <si>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</si>
  <si>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</si>
  <si>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</si>
  <si>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</si>
  <si>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</si>
  <si>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</si>
  <si>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</si>
  <si>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</si>
  <si>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</si>
  <si>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</si>
  <si>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</si>
  <si>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</si>
  <si>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</si>
  <si>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</si>
  <si>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</si>
  <si>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</si>
  <si>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</si>
  <si>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</si>
  <si>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</si>
  <si>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</si>
  <si>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</si>
  <si>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</si>
  <si>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</si>
  <si>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</si>
  <si>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</si>
  <si>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</si>
  <si>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</si>
  <si>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</si>
  <si>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</si>
  <si>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</si>
  <si>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</si>
  <si>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</si>
  <si>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</si>
  <si>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</si>
  <si>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</si>
  <si>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</si>
  <si>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</si>
  <si>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</si>
  <si>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</si>
  <si>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</si>
  <si>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</si>
  <si>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</si>
  <si>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</si>
  <si>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</si>
  <si>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</si>
  <si>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</si>
  <si>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</si>
  <si>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</si>
  <si>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</si>
  <si>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</si>
  <si>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</si>
  <si>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</si>
  <si>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</si>
  <si>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</si>
  <si>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</si>
  <si>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</si>
  <si>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</si>
  <si>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</si>
  <si>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</si>
  <si>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</si>
  <si>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</si>
  <si>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</si>
  <si>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</si>
  <si>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</si>
  <si>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</si>
  <si>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</si>
  <si>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</si>
  <si>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</si>
  <si>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</si>
  <si>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</si>
  <si>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</si>
  <si>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</si>
  <si>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</si>
  <si>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</si>
  <si>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</si>
  <si>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</si>
  <si>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</si>
  <si>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</si>
  <si>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</si>
  <si>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</si>
  <si>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</si>
  <si>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</si>
  <si>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</si>
  <si>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</si>
  <si>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</si>
  <si>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</si>
  <si>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</si>
  <si>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</si>
  <si>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</si>
  <si>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</si>
  <si>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</si>
  <si>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</si>
  <si>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</si>
  <si>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</si>
  <si>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</si>
  <si>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</si>
  <si>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</si>
  <si>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</si>
  <si>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</si>
  <si>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</si>
  <si>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</si>
  <si>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</si>
  <si>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</si>
  <si>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</si>
  <si>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</si>
  <si>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</si>
  <si>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</si>
  <si>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</si>
  <si>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</si>
  <si>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</si>
  <si>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</si>
  <si>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</si>
  <si>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</si>
  <si>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</si>
  <si>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</si>
  <si>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</si>
  <si>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</si>
  <si>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</si>
  <si>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</si>
  <si>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</si>
  <si>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</si>
  <si>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</si>
  <si>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</si>
  <si>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</si>
  <si>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</si>
  <si>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</si>
  <si>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</si>
  <si>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</si>
  <si>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</si>
  <si>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</si>
  <si>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</si>
  <si>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</si>
  <si>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</si>
  <si>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</si>
  <si>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</si>
  <si>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</si>
  <si>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</si>
  <si>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</si>
  <si>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</si>
  <si>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</si>
  <si>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</si>
  <si>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</si>
  <si>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</si>
  <si>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</si>
  <si>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</si>
  <si>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</si>
  <si>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</si>
  <si>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</si>
  <si>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</si>
  <si>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</si>
  <si>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</si>
  <si>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</si>
  <si>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</si>
  <si>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</si>
  <si>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</si>
  <si>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</si>
  <si>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</si>
  <si>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</si>
  <si>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</si>
  <si>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</si>
  <si>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</si>
  <si>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</si>
  <si>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</si>
  <si>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</si>
  <si>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</si>
  <si>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</si>
  <si>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</si>
  <si>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</si>
  <si>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</si>
  <si>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</si>
  <si>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</si>
  <si>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</si>
  <si>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</si>
  <si>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</si>
  <si>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</si>
  <si>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</si>
  <si>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</si>
  <si>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</si>
  <si>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</si>
  <si>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</si>
  <si>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</si>
  <si>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</si>
  <si>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</si>
  <si>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</si>
  <si>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</si>
  <si>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</si>
  <si>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</si>
  <si>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</si>
  <si>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</si>
  <si>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</si>
  <si>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</si>
  <si>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</si>
  <si>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</si>
  <si>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</si>
  <si>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</si>
  <si>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</si>
  <si>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</si>
  <si>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</si>
  <si>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</si>
  <si>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</si>
  <si>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</si>
  <si>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</si>
  <si>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</si>
  <si>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</si>
  <si>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</si>
  <si>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</si>
  <si>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</si>
  <si>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</si>
  <si>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</si>
  <si>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</si>
  <si>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</si>
  <si>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</si>
  <si>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</si>
  <si>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</si>
  <si>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</si>
  <si>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</si>
  <si>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</si>
  <si>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</si>
  <si>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</si>
  <si>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</si>
  <si>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</si>
  <si>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</si>
  <si>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</si>
  <si>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</si>
  <si>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</si>
  <si>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</si>
  <si>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</si>
  <si>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</si>
  <si>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</si>
  <si>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</si>
  <si>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</si>
  <si>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</si>
  <si>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</si>
  <si>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</si>
  <si>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</si>
  <si>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</si>
  <si>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</si>
  <si>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</si>
  <si>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</si>
  <si>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</si>
  <si>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</si>
  <si>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</si>
  <si>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</si>
  <si>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</si>
  <si>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</si>
  <si>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</si>
  <si>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</si>
  <si>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</si>
  <si>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</si>
  <si>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</si>
  <si>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</si>
  <si>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</si>
  <si>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</si>
  <si>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</si>
  <si>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</si>
  <si>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</si>
  <si>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</si>
  <si>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</si>
  <si>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</si>
  <si>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t>德宏景苑</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</si>
  <si>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</si>
  <si>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</si>
  <si>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</si>
  <si>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</si>
  <si>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</si>
  <si>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</si>
  <si>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</si>
  <si>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</si>
  <si>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</si>
  <si>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</si>
  <si>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</si>
  <si>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</si>
  <si>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</si>
  <si>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</si>
  <si>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</si>
  <si>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</si>
  <si>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</si>
  <si>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</si>
  <si>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有</t>
    <phoneticPr fontId="1" type="noConversion"/>
  </si>
  <si>
    <t>该小区装修为普通装修，装修用材环保，经过精心设计，提升居住体验，较好</t>
    <phoneticPr fontId="1" type="noConversion"/>
  </si>
  <si>
    <t>估价对象所属项目北侧临近城市快速路——南五环路，周边有公交车站（上林苑小区、德茂桥东、大有路、德茂庄等），停靠线路有专566路、453路、555路、680路、926路等公交线路，距地铁8号线（五福堂站）约1.5公里，综合评价交通便捷度一般。</t>
    <phoneticPr fontId="1" type="noConversion"/>
  </si>
  <si>
    <t>可比实例1西侧临近城市高速路——京台高速，周边有公交车站（上林苑小区、德茂桥东、大有路、德茂庄等），停靠线路有专566路、453路、555路、680路、926路等公交线路，距地铁8号线（五福堂站）约1.5公里 ，综合评价交通便捷度一般。</t>
    <rPh sb="5" eb="6">
      <t>dong</t>
    </rPh>
    <phoneticPr fontId="1" type="noConversion"/>
  </si>
  <si>
    <t>可比实例2周边有公交车站（上林苑小区、德茂桥东、大有路、德茂庄等），停靠线路有专566路、453路、555路、680路、926路等公交线路，距地铁8号线（德茂站）约1000米，综合评价交通便捷度一般。</t>
    <phoneticPr fontId="1" type="noConversion"/>
  </si>
  <si>
    <t>可比实例3周边有公交车站（上林苑小区、德茂桥东、大有路、德茂庄等） ，停靠线路有兴16路、兴29路、453路、555路、926路等公交线路，距地铁8号线（德茂站）约1000米，综合评价交通便捷度一般。</t>
    <phoneticPr fontId="1" type="noConversion"/>
  </si>
  <si>
    <t>87.4-87.77</t>
    <phoneticPr fontId="1" type="noConversion"/>
  </si>
  <si>
    <t>78.79-79.46</t>
    <phoneticPr fontId="1" type="noConversion"/>
  </si>
  <si>
    <t>85.85-87.37</t>
    <phoneticPr fontId="1" type="noConversion"/>
  </si>
  <si>
    <t>40-70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</si>
</sst>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4">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scheme val="minor"/>
    </font>
    <font>
      <b/>
      <sz val="11"/>
      <name val="DengXian"/>
      <scheme val="minor"/>
    </font>
    <font>
      <sz val="12"/>
      <color rgb="FFFF0000"/>
      <name val="DengXian"/>
      <family val="3"/>
      <charset val="134"/>
      <scheme val="minor"/>
    </font>
    <font>
      <sz val="11"/>
      <color theme="1"/>
      <name val="DengXian"/>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9" fontId="23" fillId="0" borderId="0" applyFont="0" applyFill="0" applyBorder="0" applyAlignment="0" applyProtection="0">
      <alignment vertical="center"/>
    </xf>
  </cellStyleXfs>
  <cellXfs count="31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0" fontId="21" fillId="5" borderId="1" xfId="3" applyFont="1" applyFill="1" applyBorder="1" applyAlignment="1">
      <alignment horizontal="center" vertical="center" wrapText="1"/>
    </xf>
    <xf numFmtId="9" fontId="7" fillId="0" borderId="1" xfId="3" applyNumberFormat="1" applyFont="1" applyBorder="1" applyAlignment="1">
      <alignment horizontal="center" vertical="center" wrapText="1"/>
    </xf>
    <xf numFmtId="0" fontId="45" fillId="0" borderId="10" xfId="148" applyFont="1" applyBorder="1" applyAlignment="1">
      <alignment horizontal="center" vertical="center"/>
    </xf>
    <xf numFmtId="0" fontId="45" fillId="0" borderId="10" xfId="0" applyFont="1" applyBorder="1" applyAlignment="1">
      <alignment horizontal="center" vertical="center" wrapText="1"/>
    </xf>
    <xf numFmtId="10" fontId="0" fillId="0" borderId="0" xfId="149" applyNumberFormat="1" applyFont="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7" fillId="0" borderId="10"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7"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10" fillId="0" borderId="5" xfId="2" applyFont="1" applyBorder="1" applyAlignment="1">
      <alignment horizontal="center" vertical="center"/>
    </xf>
    <xf numFmtId="176" fontId="7" fillId="0" borderId="10"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6" fillId="0" borderId="1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0" fillId="0" borderId="17" xfId="0" applyNumberFormat="1"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cellXfs>
  <cellStyles count="150">
    <cellStyle name="百分比" xfId="149"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409658</xdr:colOff>
      <xdr:row>19</xdr:row>
      <xdr:rowOff>47624</xdr:rowOff>
    </xdr:from>
    <xdr:to>
      <xdr:col>20</xdr:col>
      <xdr:colOff>589606</xdr:colOff>
      <xdr:row>29</xdr:row>
      <xdr:rowOff>132804</xdr:rowOff>
    </xdr:to>
    <xdr:pic>
      <xdr:nvPicPr>
        <xdr:cNvPr id="2" name="图片 1">
          <a:extLst>
            <a:ext uri="{FF2B5EF4-FFF2-40B4-BE49-F238E27FC236}">
              <a16:creationId xmlns:a16="http://schemas.microsoft.com/office/drawing/2014/main" id="{8209F529-041C-AA49-E590-0D4E4B9859F3}"/>
            </a:ext>
          </a:extLst>
        </xdr:cNvPr>
        <xdr:cNvPicPr>
          <a:picLocks noChangeAspect="1"/>
        </xdr:cNvPicPr>
      </xdr:nvPicPr>
      <xdr:blipFill>
        <a:blip xmlns:r="http://schemas.openxmlformats.org/officeDocument/2006/relationships" r:embed="rId1"/>
        <a:stretch>
          <a:fillRect/>
        </a:stretch>
      </xdr:blipFill>
      <xdr:spPr>
        <a:xfrm>
          <a:off x="9687008" y="3829049"/>
          <a:ext cx="3561323" cy="2056855"/>
        </a:xfrm>
        <a:prstGeom prst="rect">
          <a:avLst/>
        </a:prstGeom>
      </xdr:spPr>
    </xdr:pic>
    <xdr:clientData/>
  </xdr:twoCellAnchor>
  <xdr:twoCellAnchor editAs="oneCell">
    <xdr:from>
      <xdr:col>15</xdr:col>
      <xdr:colOff>173631</xdr:colOff>
      <xdr:row>28</xdr:row>
      <xdr:rowOff>95249</xdr:rowOff>
    </xdr:from>
    <xdr:to>
      <xdr:col>21</xdr:col>
      <xdr:colOff>551395</xdr:colOff>
      <xdr:row>39</xdr:row>
      <xdr:rowOff>85214</xdr:rowOff>
    </xdr:to>
    <xdr:pic>
      <xdr:nvPicPr>
        <xdr:cNvPr id="3" name="图片 2">
          <a:extLst>
            <a:ext uri="{FF2B5EF4-FFF2-40B4-BE49-F238E27FC236}">
              <a16:creationId xmlns:a16="http://schemas.microsoft.com/office/drawing/2014/main" id="{1F62113C-3770-0A6F-C1AE-A84CAB7F33E9}"/>
            </a:ext>
          </a:extLst>
        </xdr:cNvPr>
        <xdr:cNvPicPr>
          <a:picLocks noChangeAspect="1"/>
        </xdr:cNvPicPr>
      </xdr:nvPicPr>
      <xdr:blipFill>
        <a:blip xmlns:r="http://schemas.openxmlformats.org/officeDocument/2006/relationships" r:embed="rId2"/>
        <a:stretch>
          <a:fillRect/>
        </a:stretch>
      </xdr:blipFill>
      <xdr:spPr>
        <a:xfrm>
          <a:off x="9450981" y="5667374"/>
          <a:ext cx="4435414" cy="2142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905</v>
      </c>
      <c r="D1" s="186" t="s">
        <v>89</v>
      </c>
      <c r="E1" s="186" t="s">
        <v>90</v>
      </c>
    </row>
    <row r="2" spans="1:5">
      <c r="A2" s="186" t="s">
        <v>926</v>
      </c>
      <c r="B2" s="186" t="s">
        <v>942</v>
      </c>
      <c r="C2" s="186">
        <v>71.492403932082198</v>
      </c>
      <c r="D2" s="186">
        <v>2022</v>
      </c>
      <c r="E2" s="186" t="s">
        <v>97</v>
      </c>
    </row>
    <row r="3" spans="1:5">
      <c r="A3" s="186" t="s">
        <v>926</v>
      </c>
      <c r="B3" s="186" t="s">
        <v>927</v>
      </c>
      <c r="C3" s="186">
        <v>80.242995738507503</v>
      </c>
      <c r="D3" s="186">
        <v>2022</v>
      </c>
      <c r="E3" s="186" t="s">
        <v>100</v>
      </c>
    </row>
    <row r="4" spans="1:5">
      <c r="A4" s="186" t="s">
        <v>926</v>
      </c>
      <c r="B4" s="186" t="s">
        <v>943</v>
      </c>
      <c r="C4" s="186">
        <v>83.658672509712602</v>
      </c>
      <c r="D4" s="186">
        <v>2022</v>
      </c>
      <c r="E4" s="186" t="s">
        <v>100</v>
      </c>
    </row>
    <row r="5" spans="1:5">
      <c r="A5" s="186" t="s">
        <v>926</v>
      </c>
      <c r="B5" s="186" t="s">
        <v>928</v>
      </c>
      <c r="C5" s="186">
        <v>71.412688691424506</v>
      </c>
      <c r="D5" s="186">
        <v>2021</v>
      </c>
      <c r="E5" s="186" t="s">
        <v>101</v>
      </c>
    </row>
    <row r="6" spans="1:5">
      <c r="A6" s="186" t="s">
        <v>926</v>
      </c>
      <c r="B6" s="186" t="s">
        <v>928</v>
      </c>
      <c r="C6" s="186">
        <v>72.596905043113694</v>
      </c>
      <c r="D6" s="186">
        <v>2021</v>
      </c>
      <c r="E6" s="186" t="s">
        <v>92</v>
      </c>
    </row>
    <row r="7" spans="1:5">
      <c r="A7" s="186" t="s">
        <v>926</v>
      </c>
      <c r="B7" s="186" t="s">
        <v>928</v>
      </c>
      <c r="C7" s="186">
        <v>88.022407350826398</v>
      </c>
      <c r="D7" s="186">
        <v>2021</v>
      </c>
      <c r="E7" s="186" t="s">
        <v>93</v>
      </c>
    </row>
    <row r="8" spans="1:5">
      <c r="A8" s="186" t="s">
        <v>926</v>
      </c>
      <c r="B8" s="186" t="s">
        <v>928</v>
      </c>
      <c r="C8" s="186">
        <v>95.720998999749895</v>
      </c>
      <c r="D8" s="186">
        <v>2021</v>
      </c>
      <c r="E8" s="186" t="s">
        <v>94</v>
      </c>
    </row>
    <row r="9" spans="1:5">
      <c r="A9" s="186" t="s">
        <v>926</v>
      </c>
      <c r="B9" s="186" t="s">
        <v>928</v>
      </c>
      <c r="C9" s="186">
        <v>87.441860465116207</v>
      </c>
      <c r="D9" s="186">
        <v>2022</v>
      </c>
      <c r="E9" s="186" t="s">
        <v>95</v>
      </c>
    </row>
    <row r="10" spans="1:5">
      <c r="A10" s="186" t="s">
        <v>926</v>
      </c>
      <c r="B10" s="186" t="s">
        <v>928</v>
      </c>
      <c r="C10" s="186">
        <v>74.445991952955694</v>
      </c>
      <c r="D10" s="186">
        <v>2022</v>
      </c>
      <c r="E10" s="186" t="s">
        <v>103</v>
      </c>
    </row>
    <row r="11" spans="1:5">
      <c r="A11" s="186" t="s">
        <v>926</v>
      </c>
      <c r="B11" s="186" t="s">
        <v>928</v>
      </c>
      <c r="C11" s="186">
        <v>74.488427366645496</v>
      </c>
      <c r="D11" s="186">
        <v>2022</v>
      </c>
      <c r="E11" s="186" t="s">
        <v>102</v>
      </c>
    </row>
    <row r="12" spans="1:5">
      <c r="A12" s="186" t="s">
        <v>926</v>
      </c>
      <c r="B12" s="186" t="s">
        <v>928</v>
      </c>
      <c r="C12" s="186">
        <v>77.842464736007898</v>
      </c>
      <c r="D12" s="186">
        <v>2022</v>
      </c>
      <c r="E12" s="186" t="s">
        <v>96</v>
      </c>
    </row>
    <row r="13" spans="1:5">
      <c r="A13" s="186" t="s">
        <v>926</v>
      </c>
      <c r="B13" s="186" t="s">
        <v>944</v>
      </c>
      <c r="C13" s="186">
        <v>77.382157337109504</v>
      </c>
      <c r="D13" s="186">
        <v>2022</v>
      </c>
      <c r="E13" s="186" t="s">
        <v>97</v>
      </c>
    </row>
    <row r="14" spans="1:5">
      <c r="A14" s="186" t="s">
        <v>926</v>
      </c>
      <c r="B14" s="186" t="s">
        <v>928</v>
      </c>
      <c r="C14" s="186">
        <v>75.452069594248499</v>
      </c>
      <c r="D14" s="186">
        <v>2022</v>
      </c>
      <c r="E14" s="186" t="s">
        <v>98</v>
      </c>
    </row>
    <row r="15" spans="1:5">
      <c r="A15" s="186" t="s">
        <v>926</v>
      </c>
      <c r="B15" s="186" t="s">
        <v>928</v>
      </c>
      <c r="C15" s="186">
        <v>80.994099886966097</v>
      </c>
      <c r="D15" s="186">
        <v>2022</v>
      </c>
      <c r="E15" s="186" t="s">
        <v>99</v>
      </c>
    </row>
    <row r="16" spans="1:5">
      <c r="A16" s="186" t="s">
        <v>926</v>
      </c>
      <c r="B16" s="186" t="s">
        <v>928</v>
      </c>
      <c r="C16" s="186">
        <v>81.053635025040904</v>
      </c>
      <c r="D16" s="186">
        <v>2022</v>
      </c>
      <c r="E16" s="186" t="s">
        <v>100</v>
      </c>
    </row>
    <row r="17" spans="1:5">
      <c r="A17" s="186" t="s">
        <v>926</v>
      </c>
      <c r="B17" s="186" t="s">
        <v>945</v>
      </c>
      <c r="C17" s="186">
        <v>65.620003244987601</v>
      </c>
      <c r="D17" s="186">
        <v>2021</v>
      </c>
      <c r="E17" s="186" t="s">
        <v>101</v>
      </c>
    </row>
    <row r="18" spans="1:5">
      <c r="A18" s="186" t="s">
        <v>926</v>
      </c>
      <c r="B18" s="186" t="s">
        <v>929</v>
      </c>
      <c r="C18" s="186">
        <v>58.533765130815901</v>
      </c>
      <c r="D18" s="186">
        <v>2021</v>
      </c>
      <c r="E18" s="186" t="s">
        <v>92</v>
      </c>
    </row>
    <row r="19" spans="1:5">
      <c r="A19" s="186" t="s">
        <v>926</v>
      </c>
      <c r="B19" s="186" t="s">
        <v>929</v>
      </c>
      <c r="C19" s="186">
        <v>63.095012257429602</v>
      </c>
      <c r="D19" s="186">
        <v>2021</v>
      </c>
      <c r="E19" s="186" t="s">
        <v>93</v>
      </c>
    </row>
    <row r="20" spans="1:5">
      <c r="A20" s="186" t="s">
        <v>926</v>
      </c>
      <c r="B20" s="186" t="s">
        <v>929</v>
      </c>
      <c r="C20" s="186">
        <v>49.971444888634998</v>
      </c>
      <c r="D20" s="186">
        <v>2021</v>
      </c>
      <c r="E20" s="186" t="s">
        <v>94</v>
      </c>
    </row>
    <row r="21" spans="1:5">
      <c r="A21" s="186" t="s">
        <v>926</v>
      </c>
      <c r="B21" s="186" t="s">
        <v>929</v>
      </c>
      <c r="C21" s="186">
        <v>60.666564275840798</v>
      </c>
      <c r="D21" s="186">
        <v>2022</v>
      </c>
      <c r="E21" s="186" t="s">
        <v>95</v>
      </c>
    </row>
    <row r="22" spans="1:5">
      <c r="A22" s="186" t="s">
        <v>926</v>
      </c>
      <c r="B22" s="186" t="s">
        <v>929</v>
      </c>
      <c r="C22" s="186">
        <v>79.613272857483807</v>
      </c>
      <c r="D22" s="186">
        <v>2022</v>
      </c>
      <c r="E22" s="186" t="s">
        <v>103</v>
      </c>
    </row>
    <row r="23" spans="1:5">
      <c r="A23" s="186" t="s">
        <v>926</v>
      </c>
      <c r="B23" s="186" t="s">
        <v>929</v>
      </c>
      <c r="C23" s="186">
        <v>76.077768385460701</v>
      </c>
      <c r="D23" s="186">
        <v>2022</v>
      </c>
      <c r="E23" s="186" t="s">
        <v>102</v>
      </c>
    </row>
    <row r="24" spans="1:5">
      <c r="A24" s="186" t="s">
        <v>926</v>
      </c>
      <c r="B24" s="186" t="s">
        <v>929</v>
      </c>
      <c r="C24" s="186">
        <v>76.212755478945994</v>
      </c>
      <c r="D24" s="186">
        <v>2022</v>
      </c>
      <c r="E24" s="186" t="s">
        <v>97</v>
      </c>
    </row>
    <row r="25" spans="1:5">
      <c r="A25" s="186" t="s">
        <v>926</v>
      </c>
      <c r="B25" s="186" t="s">
        <v>929</v>
      </c>
      <c r="C25" s="186">
        <v>101.752550353125</v>
      </c>
      <c r="D25" s="186">
        <v>2022</v>
      </c>
      <c r="E25" s="186" t="s">
        <v>99</v>
      </c>
    </row>
    <row r="26" spans="1:5">
      <c r="A26" s="186" t="s">
        <v>926</v>
      </c>
      <c r="B26" s="186" t="s">
        <v>929</v>
      </c>
      <c r="C26" s="186">
        <v>104.14276722955999</v>
      </c>
      <c r="D26" s="186">
        <v>2022</v>
      </c>
      <c r="E26" s="186" t="s">
        <v>100</v>
      </c>
    </row>
    <row r="27" spans="1:5">
      <c r="A27" s="186" t="s">
        <v>926</v>
      </c>
      <c r="B27" s="186" t="s">
        <v>946</v>
      </c>
      <c r="C27" s="186">
        <v>69.603960396039597</v>
      </c>
      <c r="D27" s="186">
        <v>2021</v>
      </c>
      <c r="E27" s="186" t="s">
        <v>101</v>
      </c>
    </row>
    <row r="28" spans="1:5">
      <c r="A28" s="186" t="s">
        <v>926</v>
      </c>
      <c r="B28" s="186" t="s">
        <v>930</v>
      </c>
      <c r="C28" s="186">
        <v>66.104470850611506</v>
      </c>
      <c r="D28" s="186">
        <v>2021</v>
      </c>
      <c r="E28" s="186" t="s">
        <v>92</v>
      </c>
    </row>
    <row r="29" spans="1:5">
      <c r="A29" s="186" t="s">
        <v>926</v>
      </c>
      <c r="B29" s="186" t="s">
        <v>930</v>
      </c>
      <c r="C29" s="186">
        <v>76.210318548166001</v>
      </c>
      <c r="D29" s="186">
        <v>2021</v>
      </c>
      <c r="E29" s="186" t="s">
        <v>93</v>
      </c>
    </row>
    <row r="30" spans="1:5">
      <c r="A30" s="186" t="s">
        <v>926</v>
      </c>
      <c r="B30" s="186" t="s">
        <v>930</v>
      </c>
      <c r="C30" s="186">
        <v>73.708766472947502</v>
      </c>
      <c r="D30" s="186">
        <v>2021</v>
      </c>
      <c r="E30" s="186" t="s">
        <v>94</v>
      </c>
    </row>
    <row r="31" spans="1:5">
      <c r="A31" s="186" t="s">
        <v>926</v>
      </c>
      <c r="B31" s="186" t="s">
        <v>930</v>
      </c>
      <c r="C31" s="186">
        <v>77.555564849235793</v>
      </c>
      <c r="D31" s="186">
        <v>2022</v>
      </c>
      <c r="E31" s="186" t="s">
        <v>95</v>
      </c>
    </row>
    <row r="32" spans="1:5">
      <c r="A32" s="186" t="s">
        <v>926</v>
      </c>
      <c r="B32" s="186" t="s">
        <v>930</v>
      </c>
      <c r="C32" s="186">
        <v>69.692299045915306</v>
      </c>
      <c r="D32" s="186">
        <v>2022</v>
      </c>
      <c r="E32" s="186" t="s">
        <v>103</v>
      </c>
    </row>
    <row r="33" spans="1:5">
      <c r="A33" s="186" t="s">
        <v>926</v>
      </c>
      <c r="B33" s="186" t="s">
        <v>930</v>
      </c>
      <c r="C33" s="186">
        <v>74.755884705053106</v>
      </c>
      <c r="D33" s="186">
        <v>2022</v>
      </c>
      <c r="E33" s="186" t="s">
        <v>102</v>
      </c>
    </row>
    <row r="34" spans="1:5">
      <c r="A34" s="186" t="s">
        <v>926</v>
      </c>
      <c r="B34" s="186" t="s">
        <v>930</v>
      </c>
      <c r="C34" s="186">
        <v>71.039469029420104</v>
      </c>
      <c r="D34" s="186">
        <v>2022</v>
      </c>
      <c r="E34" s="186" t="s">
        <v>96</v>
      </c>
    </row>
    <row r="35" spans="1:5">
      <c r="A35" s="186" t="s">
        <v>926</v>
      </c>
      <c r="B35" s="186" t="s">
        <v>930</v>
      </c>
      <c r="C35" s="186">
        <v>69.5</v>
      </c>
      <c r="D35" s="186">
        <v>2022</v>
      </c>
      <c r="E35" s="186" t="s">
        <v>97</v>
      </c>
    </row>
    <row r="36" spans="1:5">
      <c r="A36" s="186" t="s">
        <v>926</v>
      </c>
      <c r="B36" s="186" t="s">
        <v>930</v>
      </c>
      <c r="C36" s="186">
        <v>75.840550525058603</v>
      </c>
      <c r="D36" s="186">
        <v>2022</v>
      </c>
      <c r="E36" s="186" t="s">
        <v>98</v>
      </c>
    </row>
    <row r="37" spans="1:5">
      <c r="A37" s="186" t="s">
        <v>926</v>
      </c>
      <c r="B37" s="186" t="s">
        <v>930</v>
      </c>
      <c r="C37" s="186">
        <v>72.776026249758701</v>
      </c>
      <c r="D37" s="186">
        <v>2022</v>
      </c>
      <c r="E37" s="186" t="s">
        <v>99</v>
      </c>
    </row>
    <row r="38" spans="1:5">
      <c r="A38" s="186" t="s">
        <v>926</v>
      </c>
      <c r="B38" s="186" t="s">
        <v>930</v>
      </c>
      <c r="C38" s="186">
        <v>73.219568685793007</v>
      </c>
      <c r="D38" s="186">
        <v>2022</v>
      </c>
      <c r="E38" s="186" t="s">
        <v>100</v>
      </c>
    </row>
    <row r="39" spans="1:5">
      <c r="A39" s="186" t="s">
        <v>926</v>
      </c>
      <c r="B39" s="186" t="s">
        <v>931</v>
      </c>
      <c r="C39" s="186">
        <v>64.896004953724599</v>
      </c>
      <c r="D39" s="186">
        <v>2021</v>
      </c>
      <c r="E39" s="186" t="s">
        <v>101</v>
      </c>
    </row>
    <row r="40" spans="1:5">
      <c r="A40" s="186" t="s">
        <v>926</v>
      </c>
      <c r="B40" s="186" t="s">
        <v>931</v>
      </c>
      <c r="C40" s="186">
        <v>69.970243059227101</v>
      </c>
      <c r="D40" s="186">
        <v>2021</v>
      </c>
      <c r="E40" s="186" t="s">
        <v>92</v>
      </c>
    </row>
    <row r="41" spans="1:5">
      <c r="A41" s="186" t="s">
        <v>926</v>
      </c>
      <c r="B41" s="186" t="s">
        <v>931</v>
      </c>
      <c r="C41" s="186">
        <v>78.5310556401719</v>
      </c>
      <c r="D41" s="186">
        <v>2021</v>
      </c>
      <c r="E41" s="186" t="s">
        <v>93</v>
      </c>
    </row>
    <row r="42" spans="1:5">
      <c r="A42" s="186" t="s">
        <v>926</v>
      </c>
      <c r="B42" s="186" t="s">
        <v>931</v>
      </c>
      <c r="C42" s="186">
        <v>71.801593329507597</v>
      </c>
      <c r="D42" s="186">
        <v>2021</v>
      </c>
      <c r="E42" s="186" t="s">
        <v>94</v>
      </c>
    </row>
    <row r="43" spans="1:5">
      <c r="A43" s="186" t="s">
        <v>926</v>
      </c>
      <c r="B43" s="186" t="s">
        <v>931</v>
      </c>
      <c r="C43" s="186">
        <v>73.646197797964803</v>
      </c>
      <c r="D43" s="186">
        <v>2022</v>
      </c>
      <c r="E43" s="186" t="s">
        <v>103</v>
      </c>
    </row>
    <row r="44" spans="1:5">
      <c r="A44" s="186" t="s">
        <v>926</v>
      </c>
      <c r="B44" s="186" t="s">
        <v>931</v>
      </c>
      <c r="C44" s="186">
        <v>71.184668059451795</v>
      </c>
      <c r="D44" s="186">
        <v>2022</v>
      </c>
      <c r="E44" s="186" t="s">
        <v>102</v>
      </c>
    </row>
    <row r="45" spans="1:5">
      <c r="A45" s="186" t="s">
        <v>926</v>
      </c>
      <c r="B45" s="186" t="s">
        <v>931</v>
      </c>
      <c r="C45" s="186">
        <v>68.098867405189097</v>
      </c>
      <c r="D45" s="186">
        <v>2022</v>
      </c>
      <c r="E45" s="186" t="s">
        <v>96</v>
      </c>
    </row>
    <row r="46" spans="1:5">
      <c r="A46" s="186" t="s">
        <v>926</v>
      </c>
      <c r="B46" s="186" t="s">
        <v>931</v>
      </c>
      <c r="C46" s="186">
        <v>71.114245193714396</v>
      </c>
      <c r="D46" s="186">
        <v>2022</v>
      </c>
      <c r="E46" s="186" t="s">
        <v>97</v>
      </c>
    </row>
    <row r="47" spans="1:5">
      <c r="A47" s="186" t="s">
        <v>926</v>
      </c>
      <c r="B47" s="186" t="s">
        <v>931</v>
      </c>
      <c r="C47" s="186">
        <v>69.770695379426002</v>
      </c>
      <c r="D47" s="186">
        <v>2022</v>
      </c>
      <c r="E47" s="186" t="s">
        <v>98</v>
      </c>
    </row>
    <row r="48" spans="1:5">
      <c r="A48" s="186" t="s">
        <v>926</v>
      </c>
      <c r="B48" s="186" t="s">
        <v>931</v>
      </c>
      <c r="C48" s="186">
        <v>66.808042755532796</v>
      </c>
      <c r="D48" s="186">
        <v>2022</v>
      </c>
      <c r="E48" s="186" t="s">
        <v>99</v>
      </c>
    </row>
    <row r="49" spans="1:5">
      <c r="A49" s="186" t="s">
        <v>926</v>
      </c>
      <c r="B49" s="186" t="s">
        <v>931</v>
      </c>
      <c r="C49" s="186">
        <v>74.617804656172495</v>
      </c>
      <c r="D49" s="186">
        <v>2022</v>
      </c>
      <c r="E49" s="186" t="s">
        <v>100</v>
      </c>
    </row>
    <row r="50" spans="1:5">
      <c r="A50" s="186" t="s">
        <v>926</v>
      </c>
      <c r="B50" s="186" t="s">
        <v>947</v>
      </c>
      <c r="C50" s="186">
        <v>59.3814826080595</v>
      </c>
      <c r="D50" s="186">
        <v>2021</v>
      </c>
      <c r="E50" s="186" t="s">
        <v>101</v>
      </c>
    </row>
    <row r="51" spans="1:5">
      <c r="A51" s="186" t="s">
        <v>926</v>
      </c>
      <c r="B51" s="186" t="s">
        <v>932</v>
      </c>
      <c r="C51" s="186">
        <v>60.005775339301103</v>
      </c>
      <c r="D51" s="186">
        <v>2021</v>
      </c>
      <c r="E51" s="186" t="s">
        <v>92</v>
      </c>
    </row>
    <row r="52" spans="1:5">
      <c r="A52" s="186" t="s">
        <v>926</v>
      </c>
      <c r="B52" s="186" t="s">
        <v>932</v>
      </c>
      <c r="C52" s="186">
        <v>66.250978260156202</v>
      </c>
      <c r="D52" s="186">
        <v>2021</v>
      </c>
      <c r="E52" s="186" t="s">
        <v>93</v>
      </c>
    </row>
    <row r="53" spans="1:5">
      <c r="A53" s="186" t="s">
        <v>926</v>
      </c>
      <c r="B53" s="186" t="s">
        <v>932</v>
      </c>
      <c r="C53" s="186">
        <v>58.571428571428498</v>
      </c>
      <c r="D53" s="186">
        <v>2021</v>
      </c>
      <c r="E53" s="186" t="s">
        <v>94</v>
      </c>
    </row>
    <row r="54" spans="1:5">
      <c r="A54" s="186" t="s">
        <v>926</v>
      </c>
      <c r="B54" s="186" t="s">
        <v>932</v>
      </c>
      <c r="C54" s="186">
        <v>64.258135686707107</v>
      </c>
      <c r="D54" s="186">
        <v>2022</v>
      </c>
      <c r="E54" s="186" t="s">
        <v>95</v>
      </c>
    </row>
    <row r="55" spans="1:5">
      <c r="A55" s="186" t="s">
        <v>926</v>
      </c>
      <c r="B55" s="186" t="s">
        <v>932</v>
      </c>
      <c r="C55" s="186">
        <v>62.380952380952301</v>
      </c>
      <c r="D55" s="186">
        <v>2022</v>
      </c>
      <c r="E55" s="186" t="s">
        <v>103</v>
      </c>
    </row>
    <row r="56" spans="1:5">
      <c r="A56" s="186" t="s">
        <v>926</v>
      </c>
      <c r="B56" s="186" t="s">
        <v>932</v>
      </c>
      <c r="C56" s="186">
        <v>82.391304347826093</v>
      </c>
      <c r="D56" s="186">
        <v>2022</v>
      </c>
      <c r="E56" s="186" t="s">
        <v>102</v>
      </c>
    </row>
    <row r="57" spans="1:5">
      <c r="A57" s="186" t="s">
        <v>926</v>
      </c>
      <c r="B57" s="186" t="s">
        <v>932</v>
      </c>
      <c r="C57" s="186">
        <v>62.654320987654302</v>
      </c>
      <c r="D57" s="186">
        <v>2022</v>
      </c>
      <c r="E57" s="186" t="s">
        <v>96</v>
      </c>
    </row>
    <row r="58" spans="1:5">
      <c r="A58" s="186" t="s">
        <v>926</v>
      </c>
      <c r="B58" s="186" t="s">
        <v>956</v>
      </c>
      <c r="C58" s="186">
        <v>80.4355240555075</v>
      </c>
      <c r="D58" s="186">
        <v>2022</v>
      </c>
      <c r="E58" s="186" t="s">
        <v>98</v>
      </c>
    </row>
    <row r="59" spans="1:5">
      <c r="A59" s="186" t="s">
        <v>926</v>
      </c>
      <c r="B59" s="186" t="s">
        <v>932</v>
      </c>
      <c r="C59" s="186">
        <v>74.568960622545106</v>
      </c>
      <c r="D59" s="186">
        <v>2022</v>
      </c>
      <c r="E59" s="186" t="s">
        <v>100</v>
      </c>
    </row>
    <row r="60" spans="1:5">
      <c r="A60" s="186" t="s">
        <v>926</v>
      </c>
      <c r="B60" s="186" t="s">
        <v>948</v>
      </c>
      <c r="C60" s="186">
        <v>22.828776477146</v>
      </c>
      <c r="D60" s="186">
        <v>2022</v>
      </c>
      <c r="E60" s="186" t="s">
        <v>100</v>
      </c>
    </row>
    <row r="61" spans="1:5">
      <c r="A61" s="186" t="s">
        <v>926</v>
      </c>
      <c r="B61" s="186" t="s">
        <v>933</v>
      </c>
      <c r="C61" s="186">
        <v>47.303914265226602</v>
      </c>
      <c r="D61" s="186">
        <v>2021</v>
      </c>
      <c r="E61" s="186" t="s">
        <v>101</v>
      </c>
    </row>
    <row r="62" spans="1:5">
      <c r="A62" s="186" t="s">
        <v>926</v>
      </c>
      <c r="B62" s="186" t="s">
        <v>933</v>
      </c>
      <c r="C62" s="186">
        <v>45.864809182772397</v>
      </c>
      <c r="D62" s="186">
        <v>2021</v>
      </c>
      <c r="E62" s="186" t="s">
        <v>92</v>
      </c>
    </row>
    <row r="63" spans="1:5">
      <c r="A63" s="186" t="s">
        <v>926</v>
      </c>
      <c r="B63" s="186" t="s">
        <v>933</v>
      </c>
      <c r="C63" s="186">
        <v>49.1415602366055</v>
      </c>
      <c r="D63" s="186">
        <v>2021</v>
      </c>
      <c r="E63" s="186" t="s">
        <v>93</v>
      </c>
    </row>
    <row r="64" spans="1:5">
      <c r="A64" s="186" t="s">
        <v>926</v>
      </c>
      <c r="B64" s="186" t="s">
        <v>933</v>
      </c>
      <c r="C64" s="186">
        <v>50.918698210640002</v>
      </c>
      <c r="D64" s="186">
        <v>2021</v>
      </c>
      <c r="E64" s="186" t="s">
        <v>94</v>
      </c>
    </row>
    <row r="65" spans="1:5">
      <c r="A65" s="186" t="s">
        <v>926</v>
      </c>
      <c r="B65" s="186" t="s">
        <v>933</v>
      </c>
      <c r="C65" s="186">
        <v>48.504895895088602</v>
      </c>
      <c r="D65" s="186">
        <v>2022</v>
      </c>
      <c r="E65" s="186" t="s">
        <v>95</v>
      </c>
    </row>
    <row r="66" spans="1:5">
      <c r="A66" s="186" t="s">
        <v>926</v>
      </c>
      <c r="B66" s="186" t="s">
        <v>933</v>
      </c>
      <c r="C66" s="186">
        <v>48.9152327789607</v>
      </c>
      <c r="D66" s="186">
        <v>2022</v>
      </c>
      <c r="E66" s="186" t="s">
        <v>103</v>
      </c>
    </row>
    <row r="67" spans="1:5">
      <c r="A67" s="186" t="s">
        <v>926</v>
      </c>
      <c r="B67" s="186" t="s">
        <v>933</v>
      </c>
      <c r="C67" s="186">
        <v>48.287822627265598</v>
      </c>
      <c r="D67" s="186">
        <v>2022</v>
      </c>
      <c r="E67" s="186" t="s">
        <v>102</v>
      </c>
    </row>
    <row r="68" spans="1:5">
      <c r="A68" s="186" t="s">
        <v>926</v>
      </c>
      <c r="B68" s="186" t="s">
        <v>933</v>
      </c>
      <c r="C68" s="186">
        <v>49.637266132111399</v>
      </c>
      <c r="D68" s="186">
        <v>2022</v>
      </c>
      <c r="E68" s="186" t="s">
        <v>96</v>
      </c>
    </row>
    <row r="69" spans="1:5">
      <c r="A69" s="186" t="s">
        <v>926</v>
      </c>
      <c r="B69" s="186" t="s">
        <v>933</v>
      </c>
      <c r="C69" s="186">
        <v>50.940730274410598</v>
      </c>
      <c r="D69" s="186">
        <v>2022</v>
      </c>
      <c r="E69" s="186" t="s">
        <v>97</v>
      </c>
    </row>
    <row r="70" spans="1:5">
      <c r="A70" s="186" t="s">
        <v>926</v>
      </c>
      <c r="B70" s="186" t="s">
        <v>933</v>
      </c>
      <c r="C70" s="186">
        <v>51.414322468296596</v>
      </c>
      <c r="D70" s="186">
        <v>2022</v>
      </c>
      <c r="E70" s="186" t="s">
        <v>98</v>
      </c>
    </row>
    <row r="71" spans="1:5">
      <c r="A71" s="186" t="s">
        <v>926</v>
      </c>
      <c r="B71" s="186" t="s">
        <v>933</v>
      </c>
      <c r="C71" s="186">
        <v>53.474641889276</v>
      </c>
      <c r="D71" s="186">
        <v>2022</v>
      </c>
      <c r="E71" s="186" t="s">
        <v>99</v>
      </c>
    </row>
    <row r="72" spans="1:5">
      <c r="A72" s="186" t="s">
        <v>926</v>
      </c>
      <c r="B72" s="186" t="s">
        <v>933</v>
      </c>
      <c r="C72" s="186">
        <v>52.764086907991199</v>
      </c>
      <c r="D72" s="186">
        <v>2022</v>
      </c>
      <c r="E72" s="186" t="s">
        <v>100</v>
      </c>
    </row>
    <row r="73" spans="1:5">
      <c r="A73" s="186" t="s">
        <v>926</v>
      </c>
      <c r="B73" s="186" t="s">
        <v>934</v>
      </c>
      <c r="C73" s="186">
        <v>52.380717296114298</v>
      </c>
      <c r="D73" s="186">
        <v>2021</v>
      </c>
      <c r="E73" s="186" t="s">
        <v>101</v>
      </c>
    </row>
    <row r="74" spans="1:5">
      <c r="A74" s="186" t="s">
        <v>926</v>
      </c>
      <c r="B74" s="186" t="s">
        <v>934</v>
      </c>
      <c r="C74" s="186">
        <v>51.537000426406102</v>
      </c>
      <c r="D74" s="186">
        <v>2021</v>
      </c>
      <c r="E74" s="186" t="s">
        <v>92</v>
      </c>
    </row>
    <row r="75" spans="1:5">
      <c r="A75" s="186" t="s">
        <v>926</v>
      </c>
      <c r="B75" s="186" t="s">
        <v>934</v>
      </c>
      <c r="C75" s="186">
        <v>44.827974124161699</v>
      </c>
      <c r="D75" s="186">
        <v>2021</v>
      </c>
      <c r="E75" s="186" t="s">
        <v>93</v>
      </c>
    </row>
    <row r="76" spans="1:5">
      <c r="A76" s="186" t="s">
        <v>926</v>
      </c>
      <c r="B76" s="186" t="s">
        <v>934</v>
      </c>
      <c r="C76" s="186">
        <v>47.696603071195902</v>
      </c>
      <c r="D76" s="186">
        <v>2022</v>
      </c>
      <c r="E76" s="186" t="s">
        <v>95</v>
      </c>
    </row>
    <row r="77" spans="1:5">
      <c r="A77" s="186" t="s">
        <v>926</v>
      </c>
      <c r="B77" s="186" t="s">
        <v>934</v>
      </c>
      <c r="C77" s="186">
        <v>54.745596868884498</v>
      </c>
      <c r="D77" s="186">
        <v>2022</v>
      </c>
      <c r="E77" s="186" t="s">
        <v>103</v>
      </c>
    </row>
    <row r="78" spans="1:5">
      <c r="A78" s="186" t="s">
        <v>926</v>
      </c>
      <c r="B78" s="186" t="s">
        <v>934</v>
      </c>
      <c r="C78" s="186">
        <v>50.191110522319498</v>
      </c>
      <c r="D78" s="186">
        <v>2022</v>
      </c>
      <c r="E78" s="186" t="s">
        <v>102</v>
      </c>
    </row>
    <row r="79" spans="1:5">
      <c r="A79" s="186" t="s">
        <v>926</v>
      </c>
      <c r="B79" s="186" t="s">
        <v>934</v>
      </c>
      <c r="C79" s="186">
        <v>51.373907566333301</v>
      </c>
      <c r="D79" s="186">
        <v>2022</v>
      </c>
      <c r="E79" s="186" t="s">
        <v>96</v>
      </c>
    </row>
    <row r="80" spans="1:5">
      <c r="A80" s="186" t="s">
        <v>926</v>
      </c>
      <c r="B80" s="186" t="s">
        <v>934</v>
      </c>
      <c r="C80" s="186">
        <v>51.050297095991297</v>
      </c>
      <c r="D80" s="186">
        <v>2022</v>
      </c>
      <c r="E80" s="186" t="s">
        <v>97</v>
      </c>
    </row>
    <row r="81" spans="1:5">
      <c r="A81" s="186" t="s">
        <v>926</v>
      </c>
      <c r="B81" s="186" t="s">
        <v>934</v>
      </c>
      <c r="C81" s="186">
        <v>53.172715423696701</v>
      </c>
      <c r="D81" s="186">
        <v>2022</v>
      </c>
      <c r="E81" s="186" t="s">
        <v>98</v>
      </c>
    </row>
    <row r="82" spans="1:5">
      <c r="A82" s="186" t="s">
        <v>926</v>
      </c>
      <c r="B82" s="186" t="s">
        <v>934</v>
      </c>
      <c r="C82" s="186">
        <v>53.3163834751808</v>
      </c>
      <c r="D82" s="186">
        <v>2022</v>
      </c>
      <c r="E82" s="186" t="s">
        <v>99</v>
      </c>
    </row>
    <row r="83" spans="1:5">
      <c r="A83" s="186" t="s">
        <v>926</v>
      </c>
      <c r="B83" s="186" t="s">
        <v>934</v>
      </c>
      <c r="C83" s="186">
        <v>51.078320090805903</v>
      </c>
      <c r="D83" s="186">
        <v>2022</v>
      </c>
      <c r="E83" s="186" t="s">
        <v>100</v>
      </c>
    </row>
    <row r="84" spans="1:5">
      <c r="A84" s="186" t="s">
        <v>926</v>
      </c>
      <c r="B84" s="186" t="s">
        <v>935</v>
      </c>
      <c r="C84" s="186">
        <v>49.035945818168599</v>
      </c>
      <c r="D84" s="186">
        <v>2021</v>
      </c>
      <c r="E84" s="186" t="s">
        <v>101</v>
      </c>
    </row>
    <row r="85" spans="1:5">
      <c r="A85" s="186" t="s">
        <v>926</v>
      </c>
      <c r="B85" s="186" t="s">
        <v>935</v>
      </c>
      <c r="C85" s="186">
        <v>50.386294927779602</v>
      </c>
      <c r="D85" s="186">
        <v>2021</v>
      </c>
      <c r="E85" s="186" t="s">
        <v>92</v>
      </c>
    </row>
    <row r="86" spans="1:5">
      <c r="A86" s="186" t="s">
        <v>926</v>
      </c>
      <c r="B86" s="186" t="s">
        <v>935</v>
      </c>
      <c r="C86" s="186">
        <v>52.391037788429301</v>
      </c>
      <c r="D86" s="186">
        <v>2021</v>
      </c>
      <c r="E86" s="186" t="s">
        <v>93</v>
      </c>
    </row>
    <row r="87" spans="1:5">
      <c r="A87" s="186" t="s">
        <v>926</v>
      </c>
      <c r="B87" s="186" t="s">
        <v>935</v>
      </c>
      <c r="C87" s="186">
        <v>47.949726571193203</v>
      </c>
      <c r="D87" s="186">
        <v>2022</v>
      </c>
      <c r="E87" s="186" t="s">
        <v>95</v>
      </c>
    </row>
    <row r="88" spans="1:5">
      <c r="A88" s="186" t="s">
        <v>926</v>
      </c>
      <c r="B88" s="186" t="s">
        <v>935</v>
      </c>
      <c r="C88" s="186">
        <v>50.5050519984243</v>
      </c>
      <c r="D88" s="186">
        <v>2022</v>
      </c>
      <c r="E88" s="186" t="s">
        <v>103</v>
      </c>
    </row>
    <row r="89" spans="1:5">
      <c r="A89" s="186" t="s">
        <v>926</v>
      </c>
      <c r="B89" s="186" t="s">
        <v>935</v>
      </c>
      <c r="C89" s="186">
        <v>50.965278547068799</v>
      </c>
      <c r="D89" s="186">
        <v>2022</v>
      </c>
      <c r="E89" s="186" t="s">
        <v>102</v>
      </c>
    </row>
    <row r="90" spans="1:5">
      <c r="A90" s="186" t="s">
        <v>926</v>
      </c>
      <c r="B90" s="186" t="s">
        <v>935</v>
      </c>
      <c r="C90" s="186">
        <v>45.7692264292291</v>
      </c>
      <c r="D90" s="186">
        <v>2022</v>
      </c>
      <c r="E90" s="186" t="s">
        <v>96</v>
      </c>
    </row>
    <row r="91" spans="1:5">
      <c r="A91" s="186" t="s">
        <v>926</v>
      </c>
      <c r="B91" s="186" t="s">
        <v>935</v>
      </c>
      <c r="C91" s="186">
        <v>50.219158357397198</v>
      </c>
      <c r="D91" s="186">
        <v>2022</v>
      </c>
      <c r="E91" s="186" t="s">
        <v>97</v>
      </c>
    </row>
    <row r="92" spans="1:5">
      <c r="A92" s="186" t="s">
        <v>926</v>
      </c>
      <c r="B92" s="186" t="s">
        <v>935</v>
      </c>
      <c r="C92" s="186">
        <v>51.593607065445603</v>
      </c>
      <c r="D92" s="186">
        <v>2022</v>
      </c>
      <c r="E92" s="186" t="s">
        <v>98</v>
      </c>
    </row>
    <row r="93" spans="1:5">
      <c r="A93" s="186" t="s">
        <v>926</v>
      </c>
      <c r="B93" s="186" t="s">
        <v>935</v>
      </c>
      <c r="C93" s="186">
        <v>54.1838325374652</v>
      </c>
      <c r="D93" s="186">
        <v>2022</v>
      </c>
      <c r="E93" s="186" t="s">
        <v>99</v>
      </c>
    </row>
    <row r="94" spans="1:5">
      <c r="A94" s="186" t="s">
        <v>926</v>
      </c>
      <c r="B94" s="186" t="s">
        <v>935</v>
      </c>
      <c r="C94" s="186">
        <v>52.636090778575301</v>
      </c>
      <c r="D94" s="186">
        <v>2022</v>
      </c>
      <c r="E94" s="186" t="s">
        <v>100</v>
      </c>
    </row>
    <row r="95" spans="1:5">
      <c r="A95" s="186" t="s">
        <v>926</v>
      </c>
      <c r="B95" s="186" t="s">
        <v>936</v>
      </c>
      <c r="C95" s="186">
        <v>52.586950076413999</v>
      </c>
      <c r="D95" s="186">
        <v>2021</v>
      </c>
      <c r="E95" s="186" t="s">
        <v>101</v>
      </c>
    </row>
    <row r="96" spans="1:5">
      <c r="A96" s="186" t="s">
        <v>926</v>
      </c>
      <c r="B96" s="186" t="s">
        <v>936</v>
      </c>
      <c r="C96" s="186">
        <v>40.346505280645502</v>
      </c>
      <c r="D96" s="186">
        <v>2022</v>
      </c>
      <c r="E96" s="186" t="s">
        <v>95</v>
      </c>
    </row>
    <row r="97" spans="1:5">
      <c r="A97" s="186" t="s">
        <v>926</v>
      </c>
      <c r="B97" s="186" t="s">
        <v>936</v>
      </c>
      <c r="C97" s="186">
        <v>44.705882352941103</v>
      </c>
      <c r="D97" s="186">
        <v>2022</v>
      </c>
      <c r="E97" s="186" t="s">
        <v>96</v>
      </c>
    </row>
    <row r="98" spans="1:5">
      <c r="A98" s="186" t="s">
        <v>926</v>
      </c>
      <c r="B98" s="186" t="s">
        <v>937</v>
      </c>
      <c r="C98" s="186">
        <v>49.489133978886002</v>
      </c>
      <c r="D98" s="186">
        <v>2021</v>
      </c>
      <c r="E98" s="186" t="s">
        <v>92</v>
      </c>
    </row>
    <row r="99" spans="1:5">
      <c r="A99" s="186" t="s">
        <v>926</v>
      </c>
      <c r="B99" s="186" t="s">
        <v>938</v>
      </c>
      <c r="C99" s="186">
        <v>48.179871520342601</v>
      </c>
      <c r="D99" s="186">
        <v>2021</v>
      </c>
      <c r="E99" s="186" t="s">
        <v>92</v>
      </c>
    </row>
    <row r="100" spans="1:5">
      <c r="A100" s="186" t="s">
        <v>926</v>
      </c>
      <c r="B100" s="186" t="s">
        <v>938</v>
      </c>
      <c r="C100" s="186">
        <v>48.179871520342601</v>
      </c>
      <c r="D100" s="186">
        <v>2022</v>
      </c>
      <c r="E100" s="186" t="s">
        <v>95</v>
      </c>
    </row>
    <row r="101" spans="1:5">
      <c r="A101" s="186" t="s">
        <v>926</v>
      </c>
      <c r="B101" s="186" t="s">
        <v>939</v>
      </c>
      <c r="C101" s="186">
        <v>41.182392239406902</v>
      </c>
      <c r="D101" s="186">
        <v>2021</v>
      </c>
      <c r="E101" s="186" t="s">
        <v>92</v>
      </c>
    </row>
    <row r="102" spans="1:5">
      <c r="A102" s="186" t="s">
        <v>926</v>
      </c>
      <c r="B102" s="186" t="s">
        <v>939</v>
      </c>
      <c r="C102" s="186">
        <v>56.5060245399861</v>
      </c>
      <c r="D102" s="186">
        <v>2022</v>
      </c>
      <c r="E102" s="186" t="s">
        <v>102</v>
      </c>
    </row>
    <row r="103" spans="1:5">
      <c r="A103" s="189" t="s">
        <v>926</v>
      </c>
      <c r="B103" s="189" t="s">
        <v>940</v>
      </c>
      <c r="C103" s="189">
        <v>55.357142857142797</v>
      </c>
      <c r="D103" s="189">
        <v>2021</v>
      </c>
      <c r="E103" s="189" t="s">
        <v>101</v>
      </c>
    </row>
    <row r="104" spans="1:5">
      <c r="A104" s="189" t="s">
        <v>926</v>
      </c>
      <c r="B104" s="189" t="s">
        <v>940</v>
      </c>
      <c r="C104" s="189">
        <v>50.909090909090899</v>
      </c>
      <c r="D104" s="189">
        <v>2021</v>
      </c>
      <c r="E104" s="189" t="s">
        <v>92</v>
      </c>
    </row>
    <row r="105" spans="1:5">
      <c r="A105" s="189" t="s">
        <v>926</v>
      </c>
      <c r="B105" s="189" t="s">
        <v>940</v>
      </c>
      <c r="C105" s="189">
        <v>55.357142857142797</v>
      </c>
      <c r="D105" s="189">
        <v>2021</v>
      </c>
      <c r="E105" s="189" t="s">
        <v>93</v>
      </c>
    </row>
    <row r="106" spans="1:5">
      <c r="A106" s="189" t="s">
        <v>926</v>
      </c>
      <c r="B106" s="189" t="s">
        <v>940</v>
      </c>
      <c r="C106" s="189">
        <v>47.659058719190902</v>
      </c>
      <c r="D106" s="189">
        <v>2022</v>
      </c>
      <c r="E106" s="189" t="s">
        <v>95</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62"/>
  <sheetViews>
    <sheetView topLeftCell="A22" workbookViewId="0">
      <selection activeCell="H32" sqref="H32"/>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6" ht="27">
      <c r="A1" s="59" t="s">
        <v>173</v>
      </c>
      <c r="B1" s="58" t="str">
        <f>B14</f>
        <v>小区名称</v>
      </c>
      <c r="C1" s="59" t="str">
        <f>C14</f>
        <v>年度</v>
      </c>
      <c r="D1" s="59" t="str">
        <f>D14</f>
        <v>月度</v>
      </c>
      <c r="E1" s="59" t="s">
        <v>86</v>
      </c>
      <c r="F1" s="59" t="s">
        <v>87</v>
      </c>
      <c r="G1" s="58" t="s">
        <v>174</v>
      </c>
      <c r="H1" s="58" t="s">
        <v>50</v>
      </c>
      <c r="I1" s="58" t="s">
        <v>177</v>
      </c>
      <c r="J1" s="58" t="s">
        <v>120</v>
      </c>
      <c r="K1" s="59" t="s">
        <v>178</v>
      </c>
      <c r="L1" s="64" t="s">
        <v>176</v>
      </c>
      <c r="M1" s="56" t="s">
        <v>105</v>
      </c>
      <c r="N1" s="58" t="s">
        <v>925</v>
      </c>
      <c r="O1" s="221" t="s">
        <v>1745</v>
      </c>
    </row>
    <row r="2" spans="1:16">
      <c r="A2" s="58">
        <v>1</v>
      </c>
      <c r="B2" s="56" t="s">
        <v>983</v>
      </c>
      <c r="C2" s="58">
        <v>2022</v>
      </c>
      <c r="D2" s="58">
        <v>12</v>
      </c>
      <c r="E2" s="58"/>
      <c r="F2" s="58">
        <v>83</v>
      </c>
      <c r="G2" s="58">
        <v>3</v>
      </c>
      <c r="H2" s="56" t="s">
        <v>984</v>
      </c>
      <c r="I2" s="56" t="s">
        <v>985</v>
      </c>
      <c r="J2" s="56" t="s">
        <v>1043</v>
      </c>
      <c r="K2" s="58">
        <v>4200</v>
      </c>
      <c r="L2" s="45">
        <f>ROUND(K2/F2,2)</f>
        <v>50.6</v>
      </c>
      <c r="M2" s="230">
        <f>L2</f>
        <v>50.6</v>
      </c>
      <c r="N2" s="81">
        <f>M2</f>
        <v>50.6</v>
      </c>
      <c r="P2" t="s">
        <v>990</v>
      </c>
    </row>
    <row r="3" spans="1:16">
      <c r="A3" s="58">
        <v>2</v>
      </c>
      <c r="B3" s="56" t="s">
        <v>983</v>
      </c>
      <c r="C3" s="58">
        <v>2023</v>
      </c>
      <c r="D3" s="58">
        <v>3</v>
      </c>
      <c r="E3" s="58"/>
      <c r="F3" s="58">
        <v>54.1</v>
      </c>
      <c r="G3" s="58">
        <v>2</v>
      </c>
      <c r="H3" s="56" t="s">
        <v>984</v>
      </c>
      <c r="I3" s="56" t="s">
        <v>985</v>
      </c>
      <c r="J3" s="56" t="s">
        <v>1045</v>
      </c>
      <c r="K3" s="58">
        <v>3350</v>
      </c>
      <c r="L3" s="45">
        <f>ROUND(K3/F3,2)</f>
        <v>61.92</v>
      </c>
      <c r="M3" s="230">
        <f>L3</f>
        <v>61.92</v>
      </c>
      <c r="N3" s="81">
        <f>M3</f>
        <v>61.92</v>
      </c>
    </row>
    <row r="4" spans="1:16">
      <c r="A4" s="58">
        <v>3</v>
      </c>
      <c r="B4" s="56" t="s">
        <v>983</v>
      </c>
      <c r="C4" s="58">
        <v>2023</v>
      </c>
      <c r="D4" s="58">
        <v>4</v>
      </c>
      <c r="E4" s="58"/>
      <c r="F4" s="58">
        <v>83</v>
      </c>
      <c r="G4" s="58">
        <v>3</v>
      </c>
      <c r="H4" s="56" t="s">
        <v>984</v>
      </c>
      <c r="I4" s="56" t="s">
        <v>985</v>
      </c>
      <c r="J4" s="56" t="s">
        <v>1043</v>
      </c>
      <c r="K4" s="58">
        <v>4200</v>
      </c>
      <c r="L4" s="45">
        <f t="shared" ref="L4:L11" si="0">ROUND(K4/F4,2)</f>
        <v>50.6</v>
      </c>
      <c r="M4" s="290">
        <f>ROUND(AVERAGE(L4:L6),2)</f>
        <v>46.05</v>
      </c>
      <c r="N4" s="291">
        <f>M4</f>
        <v>46.05</v>
      </c>
    </row>
    <row r="5" spans="1:16">
      <c r="A5" s="58">
        <v>4</v>
      </c>
      <c r="B5" s="56" t="s">
        <v>983</v>
      </c>
      <c r="C5" s="58">
        <v>2023</v>
      </c>
      <c r="D5" s="58">
        <v>5</v>
      </c>
      <c r="E5" s="58"/>
      <c r="F5" s="58">
        <v>78.94</v>
      </c>
      <c r="G5" s="58">
        <v>3</v>
      </c>
      <c r="H5" s="56" t="s">
        <v>984</v>
      </c>
      <c r="I5" s="56" t="s">
        <v>985</v>
      </c>
      <c r="J5" s="56" t="s">
        <v>1044</v>
      </c>
      <c r="K5" s="58">
        <v>3200</v>
      </c>
      <c r="L5" s="45">
        <f>ROUND(K5/F5,2)</f>
        <v>40.54</v>
      </c>
      <c r="M5" s="290"/>
      <c r="N5" s="259"/>
    </row>
    <row r="6" spans="1:16">
      <c r="A6" s="58">
        <v>5</v>
      </c>
      <c r="B6" s="56" t="s">
        <v>983</v>
      </c>
      <c r="C6" s="58">
        <v>2023</v>
      </c>
      <c r="D6" s="58">
        <v>6</v>
      </c>
      <c r="E6" s="58"/>
      <c r="F6" s="58">
        <v>78.69</v>
      </c>
      <c r="G6" s="58">
        <v>3</v>
      </c>
      <c r="H6" s="56" t="s">
        <v>984</v>
      </c>
      <c r="I6" s="56" t="s">
        <v>941</v>
      </c>
      <c r="J6" s="56" t="s">
        <v>1045</v>
      </c>
      <c r="K6" s="58">
        <v>3700</v>
      </c>
      <c r="L6" s="45">
        <f t="shared" si="0"/>
        <v>47.02</v>
      </c>
      <c r="M6" s="290"/>
      <c r="N6" s="259"/>
    </row>
    <row r="7" spans="1:16">
      <c r="A7" s="58">
        <v>6</v>
      </c>
      <c r="B7" s="56" t="s">
        <v>983</v>
      </c>
      <c r="C7" s="58">
        <v>2022</v>
      </c>
      <c r="D7" s="58">
        <v>7</v>
      </c>
      <c r="E7" s="58"/>
      <c r="F7" s="58">
        <v>64.91</v>
      </c>
      <c r="G7" s="58">
        <v>2</v>
      </c>
      <c r="H7" s="56" t="s">
        <v>984</v>
      </c>
      <c r="I7" s="56" t="s">
        <v>985</v>
      </c>
      <c r="J7" s="56" t="s">
        <v>1043</v>
      </c>
      <c r="K7" s="58">
        <v>4200</v>
      </c>
      <c r="L7" s="45">
        <f t="shared" si="0"/>
        <v>64.7</v>
      </c>
      <c r="M7" s="291">
        <f>ROUND(AVERAGE(L7:L9),2)</f>
        <v>53.29</v>
      </c>
      <c r="N7" s="292">
        <f>M7</f>
        <v>53.29</v>
      </c>
    </row>
    <row r="8" spans="1:16">
      <c r="A8" s="58">
        <v>7</v>
      </c>
      <c r="B8" s="56" t="s">
        <v>983</v>
      </c>
      <c r="C8" s="58">
        <v>2022</v>
      </c>
      <c r="D8" s="58">
        <v>8</v>
      </c>
      <c r="E8" s="58"/>
      <c r="F8" s="58">
        <v>71</v>
      </c>
      <c r="G8" s="58">
        <v>2</v>
      </c>
      <c r="H8" s="56" t="s">
        <v>984</v>
      </c>
      <c r="I8" s="56" t="s">
        <v>985</v>
      </c>
      <c r="J8" s="56" t="s">
        <v>1043</v>
      </c>
      <c r="K8" s="58">
        <v>3600</v>
      </c>
      <c r="L8" s="45">
        <f t="shared" si="0"/>
        <v>50.7</v>
      </c>
      <c r="M8" s="291"/>
      <c r="N8" s="292"/>
    </row>
    <row r="9" spans="1:16">
      <c r="A9" s="58">
        <v>8</v>
      </c>
      <c r="B9" s="56" t="s">
        <v>983</v>
      </c>
      <c r="C9" s="58">
        <v>2022</v>
      </c>
      <c r="D9" s="58">
        <v>9</v>
      </c>
      <c r="E9" s="58"/>
      <c r="F9" s="58">
        <v>78.69</v>
      </c>
      <c r="G9" s="58">
        <v>2</v>
      </c>
      <c r="H9" s="56" t="s">
        <v>984</v>
      </c>
      <c r="I9" s="56" t="s">
        <v>985</v>
      </c>
      <c r="J9" s="56" t="s">
        <v>1044</v>
      </c>
      <c r="K9" s="58">
        <v>3500</v>
      </c>
      <c r="L9" s="45">
        <f t="shared" si="0"/>
        <v>44.48</v>
      </c>
      <c r="M9" s="291"/>
      <c r="N9" s="292"/>
    </row>
    <row r="10" spans="1:16">
      <c r="A10" s="58">
        <v>9</v>
      </c>
      <c r="B10" s="56" t="s">
        <v>983</v>
      </c>
      <c r="C10" s="58">
        <v>2022</v>
      </c>
      <c r="D10" s="59">
        <v>10</v>
      </c>
      <c r="E10" s="30"/>
      <c r="F10" s="59">
        <v>61.93</v>
      </c>
      <c r="G10" s="59">
        <v>2</v>
      </c>
      <c r="H10" s="56" t="s">
        <v>984</v>
      </c>
      <c r="I10" s="56" t="s">
        <v>985</v>
      </c>
      <c r="J10" s="56" t="s">
        <v>1043</v>
      </c>
      <c r="K10" s="59">
        <v>3800</v>
      </c>
      <c r="L10" s="45">
        <f t="shared" si="0"/>
        <v>61.36</v>
      </c>
      <c r="M10" s="291">
        <f>ROUND(AVERAGE(L10:L11),2)</f>
        <v>61.72</v>
      </c>
      <c r="N10" s="292">
        <f>M10</f>
        <v>61.72</v>
      </c>
    </row>
    <row r="11" spans="1:16">
      <c r="A11" s="58">
        <v>10</v>
      </c>
      <c r="B11" s="56" t="s">
        <v>983</v>
      </c>
      <c r="C11" s="58">
        <v>2022</v>
      </c>
      <c r="D11" s="58">
        <v>11</v>
      </c>
      <c r="E11" s="191"/>
      <c r="F11" s="58">
        <v>54.76</v>
      </c>
      <c r="G11" s="58">
        <v>2</v>
      </c>
      <c r="H11" s="56" t="s">
        <v>984</v>
      </c>
      <c r="I11" s="56" t="s">
        <v>985</v>
      </c>
      <c r="J11" s="56" t="s">
        <v>1044</v>
      </c>
      <c r="K11" s="58">
        <v>3399</v>
      </c>
      <c r="L11" s="81">
        <f t="shared" si="0"/>
        <v>62.07</v>
      </c>
      <c r="M11" s="291"/>
      <c r="N11" s="292"/>
    </row>
    <row r="13" spans="1:16" ht="15" thickBot="1"/>
    <row r="14" spans="1:16" ht="27.75" thickBot="1">
      <c r="A14" s="59" t="s">
        <v>173</v>
      </c>
      <c r="B14" s="179" t="s">
        <v>88</v>
      </c>
      <c r="C14" s="180" t="s">
        <v>908</v>
      </c>
      <c r="D14" s="180" t="s">
        <v>909</v>
      </c>
      <c r="E14" s="59" t="s">
        <v>86</v>
      </c>
      <c r="F14" s="59" t="s">
        <v>87</v>
      </c>
      <c r="G14" s="58" t="s">
        <v>174</v>
      </c>
      <c r="H14" s="58" t="s">
        <v>156</v>
      </c>
      <c r="I14" s="58" t="s">
        <v>177</v>
      </c>
      <c r="J14" s="58" t="s">
        <v>120</v>
      </c>
      <c r="K14" s="59" t="s">
        <v>178</v>
      </c>
      <c r="L14" s="64" t="s">
        <v>176</v>
      </c>
      <c r="M14" s="56" t="s">
        <v>105</v>
      </c>
      <c r="N14" s="58" t="s">
        <v>925</v>
      </c>
      <c r="O14" s="221" t="s">
        <v>1746</v>
      </c>
      <c r="P14" t="s">
        <v>988</v>
      </c>
    </row>
    <row r="15" spans="1:16">
      <c r="A15" s="59">
        <v>1</v>
      </c>
      <c r="B15" s="56" t="s">
        <v>986</v>
      </c>
      <c r="C15" s="59">
        <v>2022</v>
      </c>
      <c r="D15" s="59">
        <v>4</v>
      </c>
      <c r="E15" s="30">
        <v>44377</v>
      </c>
      <c r="F15" s="59">
        <v>69.64</v>
      </c>
      <c r="G15" s="58">
        <v>1</v>
      </c>
      <c r="H15" s="58" t="s">
        <v>157</v>
      </c>
      <c r="I15" s="56" t="s">
        <v>121</v>
      </c>
      <c r="J15" s="56" t="s">
        <v>1045</v>
      </c>
      <c r="K15" s="59">
        <v>3000</v>
      </c>
      <c r="L15" s="45">
        <f>ROUND(K15/F15,2)</f>
        <v>43.08</v>
      </c>
      <c r="M15" s="81">
        <f>L15</f>
        <v>43.08</v>
      </c>
      <c r="N15" s="227">
        <f>L15</f>
        <v>43.08</v>
      </c>
    </row>
    <row r="16" spans="1:16">
      <c r="A16" s="58">
        <v>2</v>
      </c>
      <c r="B16" s="56" t="s">
        <v>986</v>
      </c>
      <c r="C16" s="59">
        <v>2023</v>
      </c>
      <c r="D16" s="59">
        <v>1</v>
      </c>
      <c r="E16" s="30">
        <v>44375</v>
      </c>
      <c r="F16" s="59">
        <v>66.06</v>
      </c>
      <c r="G16" s="28">
        <v>1</v>
      </c>
      <c r="H16" s="59" t="s">
        <v>175</v>
      </c>
      <c r="I16" s="56" t="s">
        <v>121</v>
      </c>
      <c r="J16" s="56" t="s">
        <v>1043</v>
      </c>
      <c r="K16" s="59">
        <v>3200</v>
      </c>
      <c r="L16" s="45">
        <f t="shared" ref="L16:L19" si="1">ROUND(K16/F16,2)</f>
        <v>48.44</v>
      </c>
      <c r="M16" s="81">
        <f>L16</f>
        <v>48.44</v>
      </c>
      <c r="N16" s="227">
        <f>M16</f>
        <v>48.44</v>
      </c>
      <c r="O16" s="192"/>
    </row>
    <row r="17" spans="1:16">
      <c r="A17" s="59">
        <v>3</v>
      </c>
      <c r="B17" s="56" t="s">
        <v>986</v>
      </c>
      <c r="C17" s="59">
        <v>2023</v>
      </c>
      <c r="D17" s="59">
        <v>2</v>
      </c>
      <c r="E17" s="30"/>
      <c r="F17" s="59">
        <v>63.13</v>
      </c>
      <c r="G17" s="59">
        <v>1</v>
      </c>
      <c r="H17" s="58" t="s">
        <v>157</v>
      </c>
      <c r="I17" s="56" t="s">
        <v>121</v>
      </c>
      <c r="J17" s="56" t="s">
        <v>1043</v>
      </c>
      <c r="K17" s="59">
        <v>3605</v>
      </c>
      <c r="L17" s="45">
        <f t="shared" si="1"/>
        <v>57.1</v>
      </c>
      <c r="M17" s="81">
        <f>L17</f>
        <v>57.1</v>
      </c>
      <c r="N17" s="227">
        <f>M17</f>
        <v>57.1</v>
      </c>
    </row>
    <row r="18" spans="1:16">
      <c r="A18" s="58">
        <v>4</v>
      </c>
      <c r="B18" s="56" t="s">
        <v>986</v>
      </c>
      <c r="C18" s="59">
        <v>2023</v>
      </c>
      <c r="D18" s="59">
        <v>3</v>
      </c>
      <c r="E18" s="30"/>
      <c r="F18" s="59">
        <v>85</v>
      </c>
      <c r="G18" s="59">
        <v>2</v>
      </c>
      <c r="H18" s="58" t="s">
        <v>157</v>
      </c>
      <c r="I18" s="28" t="s">
        <v>985</v>
      </c>
      <c r="J18" s="56" t="s">
        <v>1043</v>
      </c>
      <c r="K18" s="59">
        <v>4500</v>
      </c>
      <c r="L18" s="45">
        <f t="shared" si="1"/>
        <v>52.94</v>
      </c>
      <c r="M18" s="81">
        <f>L18</f>
        <v>52.94</v>
      </c>
      <c r="N18" s="227">
        <f>M18</f>
        <v>52.94</v>
      </c>
    </row>
    <row r="19" spans="1:16">
      <c r="A19" s="59">
        <v>5</v>
      </c>
      <c r="B19" s="56" t="s">
        <v>986</v>
      </c>
      <c r="C19" s="59">
        <v>2023</v>
      </c>
      <c r="D19" s="59">
        <v>4</v>
      </c>
      <c r="E19" s="30"/>
      <c r="F19" s="59">
        <v>93.1</v>
      </c>
      <c r="G19" s="59">
        <v>2</v>
      </c>
      <c r="H19" s="58" t="s">
        <v>157</v>
      </c>
      <c r="I19" s="28" t="s">
        <v>985</v>
      </c>
      <c r="J19" s="56" t="s">
        <v>1043</v>
      </c>
      <c r="K19" s="59">
        <v>4499</v>
      </c>
      <c r="L19" s="45">
        <f t="shared" si="1"/>
        <v>48.32</v>
      </c>
      <c r="M19" s="81">
        <f>L19</f>
        <v>48.32</v>
      </c>
      <c r="N19" s="227">
        <f>L19</f>
        <v>48.32</v>
      </c>
    </row>
    <row r="20" spans="1:16">
      <c r="A20" s="46"/>
      <c r="B20" s="29"/>
      <c r="C20" s="46"/>
      <c r="D20" s="46"/>
      <c r="E20" s="82"/>
      <c r="F20" s="46"/>
      <c r="G20" s="46"/>
      <c r="H20" s="46"/>
      <c r="I20" s="29"/>
      <c r="J20" s="29"/>
      <c r="K20" s="46"/>
      <c r="L20" s="44"/>
      <c r="M20" s="83"/>
    </row>
    <row r="21" spans="1:16">
      <c r="A21" s="46"/>
      <c r="B21" s="46"/>
      <c r="C21" s="46"/>
      <c r="D21" s="46"/>
      <c r="E21" s="82"/>
      <c r="F21" s="46"/>
      <c r="G21" s="46"/>
      <c r="H21" s="46"/>
      <c r="I21" s="29"/>
      <c r="J21" s="46"/>
      <c r="K21" s="46"/>
      <c r="L21" s="44"/>
      <c r="M21" s="84"/>
    </row>
    <row r="22" spans="1:16" ht="27">
      <c r="A22" s="59" t="s">
        <v>173</v>
      </c>
      <c r="B22" s="58" t="str">
        <f>市场数据!B14</f>
        <v>小区名称</v>
      </c>
      <c r="C22" s="59" t="str">
        <f>C14</f>
        <v>年度</v>
      </c>
      <c r="D22" s="59" t="str">
        <f>D14</f>
        <v>月度</v>
      </c>
      <c r="E22" s="59" t="s">
        <v>86</v>
      </c>
      <c r="F22" s="59" t="s">
        <v>87</v>
      </c>
      <c r="G22" s="58" t="s">
        <v>174</v>
      </c>
      <c r="H22" s="58" t="s">
        <v>156</v>
      </c>
      <c r="I22" s="58" t="s">
        <v>177</v>
      </c>
      <c r="J22" s="58" t="s">
        <v>120</v>
      </c>
      <c r="K22" s="59" t="s">
        <v>178</v>
      </c>
      <c r="L22" s="64" t="s">
        <v>176</v>
      </c>
      <c r="M22" s="56" t="s">
        <v>105</v>
      </c>
      <c r="N22" s="58" t="s">
        <v>925</v>
      </c>
      <c r="O22" s="221" t="s">
        <v>1747</v>
      </c>
      <c r="P22" t="s">
        <v>988</v>
      </c>
    </row>
    <row r="23" spans="1:16">
      <c r="A23" s="59">
        <v>1</v>
      </c>
      <c r="B23" s="56" t="s">
        <v>987</v>
      </c>
      <c r="C23" s="59">
        <v>2023</v>
      </c>
      <c r="D23" s="59">
        <v>3</v>
      </c>
      <c r="E23" s="30"/>
      <c r="F23" s="59">
        <v>71</v>
      </c>
      <c r="G23" s="58">
        <v>1</v>
      </c>
      <c r="H23" s="58" t="s">
        <v>157</v>
      </c>
      <c r="I23" s="58" t="s">
        <v>122</v>
      </c>
      <c r="J23" s="201" t="s">
        <v>1040</v>
      </c>
      <c r="K23" s="59">
        <v>3500</v>
      </c>
      <c r="L23" s="45">
        <f>ROUND(K23/F23,2)</f>
        <v>49.3</v>
      </c>
      <c r="M23" s="81">
        <f>L23</f>
        <v>49.3</v>
      </c>
      <c r="N23" s="228">
        <f>M23</f>
        <v>49.3</v>
      </c>
    </row>
    <row r="24" spans="1:16">
      <c r="A24" s="59">
        <v>2</v>
      </c>
      <c r="B24" s="56" t="s">
        <v>987</v>
      </c>
      <c r="C24" s="59">
        <v>2023</v>
      </c>
      <c r="D24" s="59">
        <v>5</v>
      </c>
      <c r="E24" s="30"/>
      <c r="F24" s="59">
        <v>95.85</v>
      </c>
      <c r="G24" s="58">
        <v>2</v>
      </c>
      <c r="H24" s="58" t="s">
        <v>157</v>
      </c>
      <c r="I24" s="58" t="s">
        <v>122</v>
      </c>
      <c r="J24" s="202" t="s">
        <v>1041</v>
      </c>
      <c r="K24" s="59">
        <v>3700</v>
      </c>
      <c r="L24" s="45">
        <f t="shared" ref="L24:L26" si="2">ROUND(K24/F24,2)</f>
        <v>38.6</v>
      </c>
      <c r="M24" s="81">
        <f>L24</f>
        <v>38.6</v>
      </c>
      <c r="N24" s="228">
        <f t="shared" ref="N24:N26" si="3">M24</f>
        <v>38.6</v>
      </c>
    </row>
    <row r="25" spans="1:16">
      <c r="A25" s="59">
        <v>3</v>
      </c>
      <c r="B25" s="56" t="s">
        <v>987</v>
      </c>
      <c r="C25" s="59">
        <v>2023</v>
      </c>
      <c r="D25" s="59">
        <v>8</v>
      </c>
      <c r="E25" s="30">
        <v>44262</v>
      </c>
      <c r="F25" s="59">
        <v>70</v>
      </c>
      <c r="G25" s="58">
        <v>2</v>
      </c>
      <c r="H25" s="58" t="s">
        <v>157</v>
      </c>
      <c r="I25" s="58" t="s">
        <v>122</v>
      </c>
      <c r="J25" s="202" t="s">
        <v>1042</v>
      </c>
      <c r="K25" s="59">
        <v>3600</v>
      </c>
      <c r="L25" s="45">
        <f t="shared" si="2"/>
        <v>51.43</v>
      </c>
      <c r="M25" s="81">
        <f>ROUND(AVERAGE(L25:L27),2)</f>
        <v>53.84</v>
      </c>
      <c r="N25" s="228">
        <f t="shared" si="3"/>
        <v>53.84</v>
      </c>
    </row>
    <row r="26" spans="1:16">
      <c r="A26" s="59">
        <v>4</v>
      </c>
      <c r="B26" s="56" t="s">
        <v>987</v>
      </c>
      <c r="C26" s="59">
        <v>2023</v>
      </c>
      <c r="D26" s="59">
        <v>10</v>
      </c>
      <c r="E26" s="30">
        <v>44259</v>
      </c>
      <c r="F26" s="59">
        <v>80</v>
      </c>
      <c r="G26" s="58">
        <v>2</v>
      </c>
      <c r="H26" s="58" t="s">
        <v>157</v>
      </c>
      <c r="I26" s="58" t="s">
        <v>122</v>
      </c>
      <c r="J26" s="56" t="s">
        <v>1748</v>
      </c>
      <c r="K26" s="59">
        <v>4500</v>
      </c>
      <c r="L26" s="45">
        <f t="shared" si="2"/>
        <v>56.25</v>
      </c>
      <c r="M26" s="81">
        <f>L26</f>
        <v>56.25</v>
      </c>
      <c r="N26" s="228">
        <f t="shared" si="3"/>
        <v>56.25</v>
      </c>
    </row>
    <row r="27" spans="1:16">
      <c r="A27" s="59"/>
      <c r="B27" s="56"/>
      <c r="C27" s="59"/>
      <c r="D27" s="59"/>
      <c r="E27" s="30"/>
      <c r="F27" s="59"/>
      <c r="G27" s="56"/>
      <c r="H27" s="58"/>
      <c r="I27" s="58"/>
      <c r="J27" s="56"/>
      <c r="K27" s="59"/>
      <c r="L27" s="45"/>
      <c r="M27" s="219"/>
      <c r="N27" s="229"/>
    </row>
    <row r="28" spans="1:16">
      <c r="A28" s="46"/>
      <c r="B28" s="46"/>
      <c r="C28" s="46"/>
      <c r="D28" s="46"/>
      <c r="E28" s="82"/>
      <c r="F28" s="46"/>
      <c r="G28" s="46"/>
      <c r="H28" s="46"/>
      <c r="I28" s="29"/>
      <c r="J28" s="46"/>
      <c r="K28" s="46"/>
      <c r="L28" s="44"/>
      <c r="M28" s="84"/>
    </row>
    <row r="29" spans="1:16">
      <c r="A29" s="46"/>
      <c r="B29" s="46"/>
      <c r="C29" s="46"/>
      <c r="D29" s="46"/>
      <c r="E29" s="82"/>
      <c r="F29" s="46"/>
      <c r="G29" s="46"/>
      <c r="H29" s="46"/>
      <c r="I29" s="29"/>
      <c r="J29" s="46"/>
      <c r="K29" s="46"/>
      <c r="L29" s="44"/>
      <c r="M29" s="84"/>
    </row>
    <row r="30" spans="1:16" ht="27">
      <c r="A30" s="59" t="s">
        <v>170</v>
      </c>
      <c r="B30" s="58" t="s">
        <v>88</v>
      </c>
      <c r="C30" s="59" t="s">
        <v>908</v>
      </c>
      <c r="D30" s="59" t="str">
        <f>D22</f>
        <v>月度</v>
      </c>
      <c r="E30" s="59" t="s">
        <v>86</v>
      </c>
      <c r="F30" s="59" t="s">
        <v>87</v>
      </c>
      <c r="G30" s="58" t="s">
        <v>117</v>
      </c>
      <c r="H30" s="58" t="s">
        <v>50</v>
      </c>
      <c r="I30" s="58" t="s">
        <v>177</v>
      </c>
      <c r="J30" s="58" t="s">
        <v>120</v>
      </c>
      <c r="K30" s="59" t="s">
        <v>178</v>
      </c>
      <c r="L30" s="64" t="s">
        <v>176</v>
      </c>
      <c r="M30" s="56" t="s">
        <v>105</v>
      </c>
      <c r="N30" s="58" t="s">
        <v>925</v>
      </c>
      <c r="O30" s="221" t="s">
        <v>1765</v>
      </c>
      <c r="P30" s="221" t="s">
        <v>1766</v>
      </c>
    </row>
    <row r="31" spans="1:16">
      <c r="A31" s="59">
        <v>1</v>
      </c>
      <c r="B31" s="56" t="s">
        <v>1768</v>
      </c>
      <c r="C31" s="58">
        <v>2022</v>
      </c>
      <c r="D31" s="58">
        <v>12</v>
      </c>
      <c r="E31" s="191"/>
      <c r="F31" s="58">
        <v>76</v>
      </c>
      <c r="G31" s="58">
        <v>2</v>
      </c>
      <c r="H31" s="58" t="s">
        <v>157</v>
      </c>
      <c r="I31" s="56" t="s">
        <v>941</v>
      </c>
      <c r="J31" s="201" t="s">
        <v>1757</v>
      </c>
      <c r="K31" s="58">
        <v>4200</v>
      </c>
      <c r="L31" s="81">
        <f>ROUND(K31/F31,2)</f>
        <v>55.26</v>
      </c>
      <c r="M31" s="81">
        <f>L31</f>
        <v>55.26</v>
      </c>
      <c r="N31" s="228">
        <f>M31</f>
        <v>55.26</v>
      </c>
    </row>
    <row r="32" spans="1:16">
      <c r="A32" s="59">
        <v>2</v>
      </c>
      <c r="B32" s="56" t="s">
        <v>1768</v>
      </c>
      <c r="C32" s="58">
        <v>2023</v>
      </c>
      <c r="D32" s="58">
        <v>2</v>
      </c>
      <c r="E32" s="191"/>
      <c r="F32" s="58">
        <v>63</v>
      </c>
      <c r="G32" s="58">
        <v>1</v>
      </c>
      <c r="H32" s="58" t="s">
        <v>157</v>
      </c>
      <c r="I32" s="56" t="s">
        <v>941</v>
      </c>
      <c r="J32" s="202" t="s">
        <v>1758</v>
      </c>
      <c r="K32" s="58">
        <v>4460</v>
      </c>
      <c r="L32" s="81">
        <f t="shared" ref="L32:L39" si="4">ROUND(K32/F32,2)</f>
        <v>70.790000000000006</v>
      </c>
      <c r="M32" s="291">
        <f>AVERAGE(L32:L33)</f>
        <v>64.710000000000008</v>
      </c>
      <c r="N32" s="293">
        <f t="shared" ref="N32:N34" si="5">M32</f>
        <v>64.710000000000008</v>
      </c>
    </row>
    <row r="33" spans="1:14">
      <c r="A33" s="59">
        <v>3</v>
      </c>
      <c r="B33" s="56" t="s">
        <v>1768</v>
      </c>
      <c r="C33" s="58">
        <v>2023</v>
      </c>
      <c r="D33" s="58">
        <v>3</v>
      </c>
      <c r="E33" s="191">
        <v>44262</v>
      </c>
      <c r="F33" s="58">
        <v>61.4</v>
      </c>
      <c r="G33" s="58">
        <v>1</v>
      </c>
      <c r="H33" s="58" t="s">
        <v>157</v>
      </c>
      <c r="I33" s="58" t="s">
        <v>121</v>
      </c>
      <c r="J33" s="56" t="s">
        <v>1759</v>
      </c>
      <c r="K33" s="58">
        <v>3600</v>
      </c>
      <c r="L33" s="81">
        <f t="shared" si="4"/>
        <v>58.63</v>
      </c>
      <c r="M33" s="291"/>
      <c r="N33" s="293"/>
    </row>
    <row r="34" spans="1:14">
      <c r="A34" s="59">
        <v>4</v>
      </c>
      <c r="B34" s="56" t="s">
        <v>1768</v>
      </c>
      <c r="C34" s="58">
        <v>2023</v>
      </c>
      <c r="D34" s="58">
        <v>4</v>
      </c>
      <c r="E34" s="191">
        <v>44259</v>
      </c>
      <c r="F34" s="58">
        <v>60</v>
      </c>
      <c r="G34" s="58">
        <v>1</v>
      </c>
      <c r="H34" s="58" t="s">
        <v>157</v>
      </c>
      <c r="I34" s="56" t="s">
        <v>941</v>
      </c>
      <c r="J34" s="56" t="s">
        <v>1762</v>
      </c>
      <c r="K34" s="58">
        <v>3900</v>
      </c>
      <c r="L34" s="81">
        <f t="shared" si="4"/>
        <v>65</v>
      </c>
      <c r="M34" s="291">
        <f t="shared" ref="M34" si="6">AVERAGE(L34:L35)</f>
        <v>61.715000000000003</v>
      </c>
      <c r="N34" s="293">
        <f t="shared" si="5"/>
        <v>61.715000000000003</v>
      </c>
    </row>
    <row r="35" spans="1:14">
      <c r="A35" s="59">
        <v>5</v>
      </c>
      <c r="B35" s="56" t="s">
        <v>1768</v>
      </c>
      <c r="C35" s="58">
        <v>2023</v>
      </c>
      <c r="D35" s="58">
        <v>6</v>
      </c>
      <c r="E35" s="191"/>
      <c r="F35" s="58">
        <v>89</v>
      </c>
      <c r="G35" s="56">
        <v>3</v>
      </c>
      <c r="H35" s="58" t="s">
        <v>157</v>
      </c>
      <c r="I35" s="56" t="s">
        <v>121</v>
      </c>
      <c r="J35" s="56" t="s">
        <v>1760</v>
      </c>
      <c r="K35" s="58">
        <v>5200</v>
      </c>
      <c r="L35" s="81">
        <f t="shared" si="4"/>
        <v>58.43</v>
      </c>
      <c r="M35" s="291"/>
      <c r="N35" s="293"/>
    </row>
    <row r="36" spans="1:14">
      <c r="A36" s="59">
        <v>6</v>
      </c>
      <c r="B36" s="56" t="s">
        <v>1768</v>
      </c>
      <c r="C36" s="58">
        <v>2023</v>
      </c>
      <c r="D36" s="58">
        <v>8</v>
      </c>
      <c r="E36" s="191"/>
      <c r="F36" s="58">
        <v>94</v>
      </c>
      <c r="G36" s="58">
        <v>3</v>
      </c>
      <c r="H36" s="58" t="s">
        <v>157</v>
      </c>
      <c r="I36" s="56" t="s">
        <v>121</v>
      </c>
      <c r="J36" s="201" t="s">
        <v>1757</v>
      </c>
      <c r="K36" s="58">
        <v>5300</v>
      </c>
      <c r="L36" s="81">
        <f t="shared" si="4"/>
        <v>56.38</v>
      </c>
      <c r="M36" s="291">
        <f t="shared" ref="M36" si="7">AVERAGE(L36:L37)</f>
        <v>55.755000000000003</v>
      </c>
      <c r="N36" s="294">
        <f>M36</f>
        <v>55.755000000000003</v>
      </c>
    </row>
    <row r="37" spans="1:14">
      <c r="A37" s="59">
        <v>7</v>
      </c>
      <c r="B37" s="56" t="s">
        <v>1768</v>
      </c>
      <c r="C37" s="58">
        <v>2023</v>
      </c>
      <c r="D37" s="58">
        <v>9</v>
      </c>
      <c r="E37" s="191"/>
      <c r="F37" s="58">
        <v>78</v>
      </c>
      <c r="G37" s="58">
        <v>2</v>
      </c>
      <c r="H37" s="58" t="s">
        <v>157</v>
      </c>
      <c r="I37" s="56" t="s">
        <v>121</v>
      </c>
      <c r="J37" s="202" t="s">
        <v>1757</v>
      </c>
      <c r="K37" s="58">
        <v>4300</v>
      </c>
      <c r="L37" s="81">
        <f t="shared" si="4"/>
        <v>55.13</v>
      </c>
      <c r="M37" s="291"/>
      <c r="N37" s="294"/>
    </row>
    <row r="38" spans="1:14">
      <c r="A38" s="59">
        <v>8</v>
      </c>
      <c r="B38" s="56" t="s">
        <v>1768</v>
      </c>
      <c r="C38" s="58">
        <v>2023</v>
      </c>
      <c r="D38" s="58">
        <v>10</v>
      </c>
      <c r="E38" s="191"/>
      <c r="F38" s="58">
        <v>74</v>
      </c>
      <c r="G38" s="58">
        <v>2</v>
      </c>
      <c r="H38" s="58" t="s">
        <v>157</v>
      </c>
      <c r="I38" s="56" t="s">
        <v>121</v>
      </c>
      <c r="J38" s="202" t="s">
        <v>1761</v>
      </c>
      <c r="K38" s="58">
        <v>4300</v>
      </c>
      <c r="L38" s="81">
        <f t="shared" si="4"/>
        <v>58.11</v>
      </c>
      <c r="M38" s="291">
        <f t="shared" ref="M38" si="8">AVERAGE(L38:L39)</f>
        <v>59.875</v>
      </c>
      <c r="N38" s="294">
        <f>M38</f>
        <v>59.875</v>
      </c>
    </row>
    <row r="39" spans="1:14">
      <c r="A39" s="59">
        <v>9</v>
      </c>
      <c r="B39" s="56" t="s">
        <v>1768</v>
      </c>
      <c r="C39" s="58">
        <v>2023</v>
      </c>
      <c r="D39" s="58">
        <v>11</v>
      </c>
      <c r="E39" s="191"/>
      <c r="F39" s="58">
        <v>61</v>
      </c>
      <c r="G39" s="58">
        <v>1</v>
      </c>
      <c r="H39" s="58" t="s">
        <v>157</v>
      </c>
      <c r="I39" s="56" t="s">
        <v>941</v>
      </c>
      <c r="J39" s="56" t="s">
        <v>1760</v>
      </c>
      <c r="K39" s="58">
        <v>3760</v>
      </c>
      <c r="L39" s="81">
        <f t="shared" si="4"/>
        <v>61.64</v>
      </c>
      <c r="M39" s="291"/>
      <c r="N39" s="295"/>
    </row>
    <row r="40" spans="1:14">
      <c r="A40" s="46"/>
      <c r="B40" s="46"/>
      <c r="C40" s="46"/>
      <c r="D40" s="46"/>
      <c r="E40" s="82"/>
      <c r="F40" s="46"/>
      <c r="G40" s="46"/>
      <c r="H40" s="46"/>
      <c r="I40" s="29"/>
      <c r="J40" s="46"/>
      <c r="K40" s="46"/>
      <c r="L40" s="44"/>
      <c r="M40" s="84"/>
    </row>
    <row r="41" spans="1:14">
      <c r="A41" s="46"/>
      <c r="B41" s="46"/>
      <c r="C41" s="46"/>
      <c r="D41" s="46"/>
      <c r="E41" s="82"/>
      <c r="F41" s="46"/>
      <c r="G41" s="46"/>
      <c r="H41" s="46"/>
      <c r="I41" s="29"/>
      <c r="J41" s="46"/>
      <c r="K41" s="46"/>
      <c r="L41" s="44"/>
      <c r="M41" s="84"/>
    </row>
    <row r="42" spans="1:14">
      <c r="A42" s="46"/>
      <c r="B42" s="46"/>
      <c r="C42" s="46"/>
      <c r="D42" s="46"/>
      <c r="E42" s="82"/>
      <c r="F42" s="46"/>
      <c r="G42" s="46"/>
      <c r="H42" s="46"/>
      <c r="I42" s="29"/>
      <c r="J42" s="46"/>
      <c r="K42" s="46"/>
      <c r="L42" s="44"/>
      <c r="M42" s="83"/>
    </row>
    <row r="43" spans="1:14" ht="27">
      <c r="A43" s="59" t="s">
        <v>170</v>
      </c>
      <c r="B43" s="58" t="s">
        <v>88</v>
      </c>
      <c r="C43" s="59" t="s">
        <v>908</v>
      </c>
      <c r="D43" s="59" t="s">
        <v>909</v>
      </c>
      <c r="E43" s="59" t="s">
        <v>86</v>
      </c>
      <c r="F43" s="59" t="s">
        <v>87</v>
      </c>
      <c r="G43" s="58" t="s">
        <v>117</v>
      </c>
      <c r="H43" s="58" t="s">
        <v>50</v>
      </c>
      <c r="I43" s="58" t="s">
        <v>177</v>
      </c>
      <c r="J43" s="58" t="s">
        <v>120</v>
      </c>
      <c r="K43" s="59" t="s">
        <v>178</v>
      </c>
      <c r="L43" s="64" t="s">
        <v>176</v>
      </c>
      <c r="M43" s="56" t="s">
        <v>105</v>
      </c>
      <c r="N43" s="58" t="s">
        <v>925</v>
      </c>
    </row>
    <row r="44" spans="1:14">
      <c r="A44" s="59">
        <v>1</v>
      </c>
      <c r="B44" s="56" t="s">
        <v>1767</v>
      </c>
      <c r="C44" s="59">
        <v>2022</v>
      </c>
      <c r="D44" s="58">
        <v>12</v>
      </c>
      <c r="E44" s="191"/>
      <c r="F44" s="58">
        <v>78</v>
      </c>
      <c r="G44" s="58">
        <v>2</v>
      </c>
      <c r="H44" s="58" t="s">
        <v>157</v>
      </c>
      <c r="I44" s="56" t="s">
        <v>121</v>
      </c>
      <c r="J44" s="201" t="s">
        <v>1769</v>
      </c>
      <c r="K44" s="58">
        <v>4600</v>
      </c>
      <c r="L44" s="81">
        <f>ROUND(K44/F44,2)</f>
        <v>58.97</v>
      </c>
      <c r="M44" s="296">
        <f>ROUND((L45+L44)/2,2)</f>
        <v>68.27</v>
      </c>
      <c r="N44" s="296">
        <f>ROUND((L44+L45)/2,2)</f>
        <v>68.27</v>
      </c>
    </row>
    <row r="45" spans="1:14">
      <c r="A45" s="59">
        <v>2</v>
      </c>
      <c r="B45" s="56" t="s">
        <v>1767</v>
      </c>
      <c r="C45" s="59">
        <v>2023</v>
      </c>
      <c r="D45" s="58">
        <v>12</v>
      </c>
      <c r="E45" s="191"/>
      <c r="F45" s="58">
        <v>70</v>
      </c>
      <c r="G45" s="58">
        <v>2</v>
      </c>
      <c r="H45" s="58" t="s">
        <v>157</v>
      </c>
      <c r="I45" s="56" t="s">
        <v>941</v>
      </c>
      <c r="J45" s="202" t="s">
        <v>1770</v>
      </c>
      <c r="K45" s="58">
        <v>5430</v>
      </c>
      <c r="L45" s="81">
        <f t="shared" ref="L45:L58" si="9">ROUND(K45/F45,2)</f>
        <v>77.569999999999993</v>
      </c>
      <c r="M45" s="297"/>
      <c r="N45" s="297"/>
    </row>
    <row r="46" spans="1:14">
      <c r="A46" s="59">
        <v>3</v>
      </c>
      <c r="B46" s="56" t="s">
        <v>1767</v>
      </c>
      <c r="C46" s="59">
        <v>2023</v>
      </c>
      <c r="D46" s="58">
        <v>1</v>
      </c>
      <c r="E46" s="191">
        <v>44262</v>
      </c>
      <c r="F46" s="58">
        <v>90</v>
      </c>
      <c r="G46" s="58">
        <v>3</v>
      </c>
      <c r="H46" s="58" t="s">
        <v>157</v>
      </c>
      <c r="I46" s="56" t="s">
        <v>121</v>
      </c>
      <c r="J46" s="56" t="s">
        <v>1771</v>
      </c>
      <c r="K46" s="58">
        <v>5300</v>
      </c>
      <c r="L46" s="81">
        <f t="shared" si="9"/>
        <v>58.89</v>
      </c>
      <c r="M46" s="81">
        <f t="shared" ref="M46:M51" si="10">L46</f>
        <v>58.89</v>
      </c>
      <c r="N46" s="296">
        <f>ROUND((L46+L47)/2,2)</f>
        <v>68.58</v>
      </c>
    </row>
    <row r="47" spans="1:14">
      <c r="A47" s="59">
        <v>4</v>
      </c>
      <c r="B47" s="56" t="s">
        <v>1767</v>
      </c>
      <c r="C47" s="59">
        <v>2023</v>
      </c>
      <c r="D47" s="58">
        <v>3</v>
      </c>
      <c r="E47" s="191">
        <v>44259</v>
      </c>
      <c r="F47" s="58">
        <v>69.760000000000005</v>
      </c>
      <c r="G47" s="58">
        <v>2</v>
      </c>
      <c r="H47" s="58" t="s">
        <v>157</v>
      </c>
      <c r="I47" s="56" t="s">
        <v>941</v>
      </c>
      <c r="J47" s="56" t="s">
        <v>1772</v>
      </c>
      <c r="K47" s="58">
        <v>5460</v>
      </c>
      <c r="L47" s="81">
        <f t="shared" si="9"/>
        <v>78.27</v>
      </c>
      <c r="M47" s="81">
        <f t="shared" si="10"/>
        <v>78.27</v>
      </c>
      <c r="N47" s="297"/>
    </row>
    <row r="48" spans="1:14">
      <c r="A48" s="59">
        <v>5</v>
      </c>
      <c r="B48" s="56" t="s">
        <v>1767</v>
      </c>
      <c r="C48" s="59">
        <v>2023</v>
      </c>
      <c r="D48" s="58">
        <v>4</v>
      </c>
      <c r="E48" s="191"/>
      <c r="F48" s="58">
        <v>56</v>
      </c>
      <c r="G48" s="56">
        <v>1</v>
      </c>
      <c r="H48" s="58" t="s">
        <v>157</v>
      </c>
      <c r="I48" s="56" t="s">
        <v>941</v>
      </c>
      <c r="J48" s="56" t="s">
        <v>1773</v>
      </c>
      <c r="K48" s="58">
        <v>4100</v>
      </c>
      <c r="L48" s="81">
        <f t="shared" si="9"/>
        <v>73.209999999999994</v>
      </c>
      <c r="M48" s="81">
        <f t="shared" si="10"/>
        <v>73.209999999999994</v>
      </c>
      <c r="N48" s="296">
        <f>AVERAGE(L48:L50)</f>
        <v>76.666666666666671</v>
      </c>
    </row>
    <row r="49" spans="1:14">
      <c r="A49" s="59">
        <v>6</v>
      </c>
      <c r="B49" s="56" t="s">
        <v>1767</v>
      </c>
      <c r="C49" s="59">
        <v>2023</v>
      </c>
      <c r="D49" s="58">
        <v>5</v>
      </c>
      <c r="E49" s="191"/>
      <c r="F49" s="58">
        <v>56</v>
      </c>
      <c r="G49" s="58">
        <v>1</v>
      </c>
      <c r="H49" s="58" t="s">
        <v>157</v>
      </c>
      <c r="I49" s="56" t="s">
        <v>941</v>
      </c>
      <c r="J49" s="201" t="s">
        <v>1774</v>
      </c>
      <c r="K49" s="58">
        <v>4860</v>
      </c>
      <c r="L49" s="81">
        <f t="shared" si="9"/>
        <v>86.79</v>
      </c>
      <c r="M49" s="81">
        <f t="shared" si="10"/>
        <v>86.79</v>
      </c>
      <c r="N49" s="298"/>
    </row>
    <row r="50" spans="1:14">
      <c r="A50" s="59">
        <v>7</v>
      </c>
      <c r="B50" s="56" t="s">
        <v>1767</v>
      </c>
      <c r="C50" s="59">
        <v>2023</v>
      </c>
      <c r="D50" s="58">
        <v>6</v>
      </c>
      <c r="E50" s="191"/>
      <c r="F50" s="58">
        <v>70</v>
      </c>
      <c r="G50" s="58">
        <v>2</v>
      </c>
      <c r="H50" s="58" t="s">
        <v>157</v>
      </c>
      <c r="I50" s="56" t="s">
        <v>941</v>
      </c>
      <c r="J50" s="202" t="s">
        <v>1774</v>
      </c>
      <c r="K50" s="58">
        <v>4900</v>
      </c>
      <c r="L50" s="81">
        <f t="shared" si="9"/>
        <v>70</v>
      </c>
      <c r="M50" s="81">
        <f t="shared" si="10"/>
        <v>70</v>
      </c>
      <c r="N50" s="297"/>
    </row>
    <row r="51" spans="1:14">
      <c r="A51" s="59">
        <v>8</v>
      </c>
      <c r="B51" s="56" t="s">
        <v>1767</v>
      </c>
      <c r="C51" s="59">
        <v>2023</v>
      </c>
      <c r="D51" s="58">
        <v>7</v>
      </c>
      <c r="E51" s="191"/>
      <c r="F51" s="58">
        <v>53.95</v>
      </c>
      <c r="G51" s="58">
        <v>1</v>
      </c>
      <c r="H51" s="58" t="s">
        <v>157</v>
      </c>
      <c r="I51" s="56" t="s">
        <v>941</v>
      </c>
      <c r="J51" s="202" t="s">
        <v>1775</v>
      </c>
      <c r="K51" s="58">
        <v>4790</v>
      </c>
      <c r="L51" s="81">
        <f t="shared" si="9"/>
        <v>88.79</v>
      </c>
      <c r="M51" s="81">
        <f t="shared" si="10"/>
        <v>88.79</v>
      </c>
      <c r="N51" s="296">
        <f>AVERAGE(L51:L54)</f>
        <v>74.585000000000008</v>
      </c>
    </row>
    <row r="52" spans="1:14">
      <c r="A52" s="59">
        <v>9</v>
      </c>
      <c r="B52" s="56" t="s">
        <v>1767</v>
      </c>
      <c r="C52" s="59">
        <v>2023</v>
      </c>
      <c r="D52" s="58">
        <v>8</v>
      </c>
      <c r="E52" s="191"/>
      <c r="F52" s="58">
        <v>90</v>
      </c>
      <c r="G52" s="58">
        <v>3</v>
      </c>
      <c r="H52" s="58" t="s">
        <v>157</v>
      </c>
      <c r="I52" s="56" t="s">
        <v>121</v>
      </c>
      <c r="J52" s="56" t="s">
        <v>1776</v>
      </c>
      <c r="K52" s="58">
        <v>5400</v>
      </c>
      <c r="L52" s="81">
        <f t="shared" si="9"/>
        <v>60</v>
      </c>
      <c r="M52" s="299">
        <f>AVERAGE(L52:L53)</f>
        <v>71.44</v>
      </c>
      <c r="N52" s="298"/>
    </row>
    <row r="53" spans="1:14">
      <c r="A53" s="59">
        <v>10</v>
      </c>
      <c r="B53" s="56" t="s">
        <v>1767</v>
      </c>
      <c r="C53" s="59">
        <v>2023</v>
      </c>
      <c r="D53" s="58">
        <v>8</v>
      </c>
      <c r="E53" s="191"/>
      <c r="F53" s="58">
        <v>56.59</v>
      </c>
      <c r="G53" s="58">
        <v>1</v>
      </c>
      <c r="H53" s="58" t="s">
        <v>157</v>
      </c>
      <c r="I53" s="56" t="s">
        <v>941</v>
      </c>
      <c r="J53" s="202" t="s">
        <v>1770</v>
      </c>
      <c r="K53" s="58">
        <v>4690</v>
      </c>
      <c r="L53" s="81">
        <f t="shared" si="9"/>
        <v>82.88</v>
      </c>
      <c r="M53" s="300"/>
      <c r="N53" s="298"/>
    </row>
    <row r="54" spans="1:14">
      <c r="A54" s="59">
        <v>11</v>
      </c>
      <c r="B54" s="56" t="s">
        <v>1767</v>
      </c>
      <c r="C54" s="59">
        <v>2023</v>
      </c>
      <c r="D54" s="58">
        <v>9</v>
      </c>
      <c r="E54" s="191"/>
      <c r="F54" s="58">
        <v>78</v>
      </c>
      <c r="G54" s="58">
        <v>2</v>
      </c>
      <c r="H54" s="58" t="s">
        <v>157</v>
      </c>
      <c r="I54" s="56" t="s">
        <v>941</v>
      </c>
      <c r="J54" s="202" t="s">
        <v>1777</v>
      </c>
      <c r="K54" s="58">
        <v>5200</v>
      </c>
      <c r="L54" s="81">
        <f t="shared" si="9"/>
        <v>66.67</v>
      </c>
      <c r="M54" s="81">
        <f>L54</f>
        <v>66.67</v>
      </c>
      <c r="N54" s="297"/>
    </row>
    <row r="55" spans="1:14">
      <c r="A55" s="59">
        <v>12</v>
      </c>
      <c r="B55" s="56" t="s">
        <v>1767</v>
      </c>
      <c r="C55" s="59">
        <v>2023</v>
      </c>
      <c r="D55" s="58">
        <v>10</v>
      </c>
      <c r="E55" s="191"/>
      <c r="F55" s="58">
        <v>79.11</v>
      </c>
      <c r="G55" s="58">
        <v>2</v>
      </c>
      <c r="H55" s="58" t="s">
        <v>157</v>
      </c>
      <c r="I55" s="56" t="s">
        <v>941</v>
      </c>
      <c r="J55" s="202" t="s">
        <v>1778</v>
      </c>
      <c r="K55" s="58">
        <v>4700</v>
      </c>
      <c r="L55" s="81">
        <f t="shared" si="9"/>
        <v>59.41</v>
      </c>
      <c r="M55" s="299">
        <f>AVERAGE(L55:L56)</f>
        <v>59.834999999999994</v>
      </c>
      <c r="N55" s="296">
        <f>AVERAGE(L55:L58)</f>
        <v>61.472499999999997</v>
      </c>
    </row>
    <row r="56" spans="1:14">
      <c r="A56" s="59">
        <v>13</v>
      </c>
      <c r="B56" s="56" t="s">
        <v>1767</v>
      </c>
      <c r="C56" s="59">
        <v>2023</v>
      </c>
      <c r="D56" s="58">
        <v>10</v>
      </c>
      <c r="E56" s="191"/>
      <c r="F56" s="58">
        <v>78</v>
      </c>
      <c r="G56" s="58">
        <v>2</v>
      </c>
      <c r="H56" s="58" t="s">
        <v>157</v>
      </c>
      <c r="I56" s="56" t="s">
        <v>121</v>
      </c>
      <c r="J56" s="202" t="s">
        <v>1778</v>
      </c>
      <c r="K56" s="58">
        <v>4700</v>
      </c>
      <c r="L56" s="81">
        <f t="shared" si="9"/>
        <v>60.26</v>
      </c>
      <c r="M56" s="300"/>
      <c r="N56" s="298"/>
    </row>
    <row r="57" spans="1:14">
      <c r="A57" s="59">
        <v>14</v>
      </c>
      <c r="B57" s="56" t="s">
        <v>1767</v>
      </c>
      <c r="C57" s="59">
        <v>2023</v>
      </c>
      <c r="D57" s="58">
        <v>11</v>
      </c>
      <c r="E57" s="191"/>
      <c r="F57" s="58">
        <v>89</v>
      </c>
      <c r="G57" s="58">
        <v>3</v>
      </c>
      <c r="H57" s="58" t="s">
        <v>157</v>
      </c>
      <c r="I57" s="56" t="s">
        <v>121</v>
      </c>
      <c r="J57" s="202" t="s">
        <v>1777</v>
      </c>
      <c r="K57" s="58">
        <v>5300</v>
      </c>
      <c r="L57" s="81">
        <f t="shared" si="9"/>
        <v>59.55</v>
      </c>
      <c r="M57" s="299">
        <f>AVERAGE(L57:L58)</f>
        <v>63.11</v>
      </c>
      <c r="N57" s="298"/>
    </row>
    <row r="58" spans="1:14">
      <c r="A58" s="59">
        <v>15</v>
      </c>
      <c r="B58" s="56" t="s">
        <v>1767</v>
      </c>
      <c r="C58" s="59">
        <v>2023</v>
      </c>
      <c r="D58" s="58">
        <v>11</v>
      </c>
      <c r="E58" s="191"/>
      <c r="F58" s="58">
        <v>78</v>
      </c>
      <c r="G58" s="58">
        <v>2</v>
      </c>
      <c r="H58" s="58" t="s">
        <v>157</v>
      </c>
      <c r="I58" s="56" t="s">
        <v>121</v>
      </c>
      <c r="J58" s="202" t="s">
        <v>1779</v>
      </c>
      <c r="K58" s="58">
        <v>5200</v>
      </c>
      <c r="L58" s="81">
        <f t="shared" si="9"/>
        <v>66.67</v>
      </c>
      <c r="M58" s="300"/>
      <c r="N58" s="297"/>
    </row>
    <row r="59" spans="1:14">
      <c r="A59" s="46"/>
      <c r="B59" s="46"/>
      <c r="C59" s="46"/>
      <c r="D59" s="46"/>
      <c r="E59" s="82"/>
      <c r="F59" s="46"/>
      <c r="G59" s="46"/>
      <c r="H59" s="46"/>
      <c r="I59" s="29"/>
      <c r="J59" s="46"/>
      <c r="K59" s="46"/>
      <c r="L59" s="44"/>
      <c r="M59" s="84"/>
    </row>
    <row r="60" spans="1:14">
      <c r="A60" s="46"/>
      <c r="B60" s="46"/>
      <c r="C60" s="46"/>
      <c r="D60" s="46"/>
      <c r="E60" s="82"/>
      <c r="F60" s="46"/>
      <c r="G60" s="46"/>
      <c r="H60" s="46"/>
      <c r="I60" s="29"/>
      <c r="J60" s="46"/>
      <c r="K60" s="46"/>
      <c r="L60" s="44"/>
      <c r="M60" s="83"/>
    </row>
    <row r="61" spans="1:14">
      <c r="A61" s="46"/>
      <c r="B61" s="46"/>
      <c r="C61" s="46"/>
      <c r="D61" s="46"/>
      <c r="E61" s="82"/>
      <c r="F61" s="46"/>
      <c r="G61" s="46"/>
      <c r="H61" s="46"/>
      <c r="I61" s="29"/>
      <c r="J61" s="46"/>
      <c r="K61" s="46"/>
      <c r="L61" s="44"/>
      <c r="M61" s="84"/>
    </row>
    <row r="62" spans="1:14">
      <c r="A62" s="46"/>
      <c r="B62" s="46"/>
      <c r="C62" s="46"/>
      <c r="D62" s="46"/>
      <c r="E62" s="82"/>
      <c r="F62" s="46"/>
      <c r="G62" s="46"/>
      <c r="H62" s="46"/>
      <c r="I62" s="29"/>
      <c r="J62" s="46"/>
      <c r="K62" s="46"/>
      <c r="L62" s="44"/>
      <c r="M62" s="84"/>
    </row>
  </sheetData>
  <autoFilter ref="A14:M19" xr:uid="{00000000-0009-0000-0000-00000A000000}"/>
  <mergeCells count="23">
    <mergeCell ref="N55:N58"/>
    <mergeCell ref="M44:M45"/>
    <mergeCell ref="M52:M53"/>
    <mergeCell ref="M55:M56"/>
    <mergeCell ref="M57:M58"/>
    <mergeCell ref="N46:N47"/>
    <mergeCell ref="N48:N50"/>
    <mergeCell ref="N51:N54"/>
    <mergeCell ref="M36:M37"/>
    <mergeCell ref="N36:N37"/>
    <mergeCell ref="M38:M39"/>
    <mergeCell ref="N38:N39"/>
    <mergeCell ref="N44:N45"/>
    <mergeCell ref="M4:M6"/>
    <mergeCell ref="N4:N6"/>
    <mergeCell ref="M7:M9"/>
    <mergeCell ref="N7:N9"/>
    <mergeCell ref="N34:N35"/>
    <mergeCell ref="M10:M11"/>
    <mergeCell ref="N10:N11"/>
    <mergeCell ref="M32:M33"/>
    <mergeCell ref="N32:N33"/>
    <mergeCell ref="M34:M35"/>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89" t="s">
        <v>214</v>
      </c>
      <c r="B1" s="301">
        <v>44378.333831018521</v>
      </c>
      <c r="C1" s="289"/>
      <c r="D1" s="289"/>
      <c r="E1" s="289"/>
      <c r="F1" s="301">
        <v>44348.333831018521</v>
      </c>
      <c r="G1" s="289"/>
      <c r="H1" s="289"/>
      <c r="I1" s="289"/>
      <c r="J1" s="301">
        <v>44317.333831018521</v>
      </c>
      <c r="K1" s="289"/>
      <c r="L1" s="289"/>
      <c r="M1" s="289"/>
      <c r="N1" s="301">
        <v>44287.333831018521</v>
      </c>
      <c r="O1" s="289"/>
      <c r="P1" s="289"/>
      <c r="Q1" s="289"/>
      <c r="R1" s="301">
        <v>44256.333831018521</v>
      </c>
      <c r="S1" s="289"/>
      <c r="T1" s="289"/>
      <c r="U1" s="289"/>
      <c r="V1" s="301">
        <v>44228.333831018521</v>
      </c>
      <c r="W1" s="289"/>
      <c r="X1" s="289"/>
      <c r="Y1" s="289"/>
      <c r="Z1" s="301">
        <v>44197.333831018521</v>
      </c>
      <c r="AA1" s="289"/>
      <c r="AB1" s="289"/>
      <c r="AC1" s="289"/>
      <c r="AD1" s="301">
        <v>44166.333831018521</v>
      </c>
      <c r="AE1" s="289"/>
      <c r="AF1" s="289"/>
      <c r="AG1" s="289"/>
      <c r="AH1" s="301">
        <v>44136.333831018521</v>
      </c>
      <c r="AI1" s="289"/>
      <c r="AJ1" s="289"/>
      <c r="AK1" s="289"/>
      <c r="AL1" s="301">
        <v>44105.333831018521</v>
      </c>
      <c r="AM1" s="289"/>
      <c r="AN1" s="289"/>
      <c r="AO1" s="289"/>
      <c r="AP1" s="301">
        <v>44075.333831018521</v>
      </c>
      <c r="AQ1" s="289"/>
      <c r="AR1" s="289"/>
      <c r="AS1" s="289"/>
      <c r="AT1" s="301">
        <v>44044.333831018521</v>
      </c>
      <c r="AU1" s="289"/>
      <c r="AV1" s="289"/>
      <c r="AW1" s="289"/>
      <c r="AX1" s="301">
        <v>44013.333831018521</v>
      </c>
      <c r="AY1" s="289"/>
      <c r="AZ1" s="289"/>
      <c r="BA1" s="289"/>
      <c r="BB1" s="301">
        <v>43983.333831018521</v>
      </c>
      <c r="BC1" s="289"/>
      <c r="BD1" s="289"/>
      <c r="BE1" s="289"/>
    </row>
    <row r="2" spans="1:58">
      <c r="A2" s="289"/>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c r="AX2" t="s">
        <v>215</v>
      </c>
      <c r="AY2" t="s">
        <v>216</v>
      </c>
      <c r="AZ2" t="s">
        <v>217</v>
      </c>
      <c r="BA2" t="s">
        <v>218</v>
      </c>
      <c r="BB2" t="s">
        <v>215</v>
      </c>
      <c r="BC2" t="s">
        <v>216</v>
      </c>
      <c r="BD2" t="s">
        <v>217</v>
      </c>
      <c r="BE2" t="s">
        <v>218</v>
      </c>
    </row>
    <row r="3" spans="1:58">
      <c r="A3" t="s">
        <v>663</v>
      </c>
      <c r="B3">
        <v>86</v>
      </c>
      <c r="C3">
        <v>31333</v>
      </c>
      <c r="D3">
        <v>47940</v>
      </c>
      <c r="E3" t="s">
        <v>627</v>
      </c>
      <c r="F3" t="s">
        <v>221</v>
      </c>
      <c r="G3" t="s">
        <v>221</v>
      </c>
      <c r="H3" t="s">
        <v>221</v>
      </c>
      <c r="I3" t="s">
        <v>221</v>
      </c>
      <c r="J3">
        <v>70.02</v>
      </c>
      <c r="K3">
        <v>30118</v>
      </c>
      <c r="L3">
        <v>45181</v>
      </c>
      <c r="M3" t="s">
        <v>569</v>
      </c>
      <c r="N3">
        <v>68.91</v>
      </c>
      <c r="O3">
        <v>30199</v>
      </c>
      <c r="P3">
        <v>42816</v>
      </c>
      <c r="Q3" t="s">
        <v>664</v>
      </c>
      <c r="R3">
        <v>61.03</v>
      </c>
      <c r="S3">
        <v>27952</v>
      </c>
      <c r="T3">
        <v>46853</v>
      </c>
      <c r="U3" t="s">
        <v>459</v>
      </c>
      <c r="V3">
        <v>61.28</v>
      </c>
      <c r="W3">
        <v>28453</v>
      </c>
      <c r="X3">
        <v>40816</v>
      </c>
      <c r="Y3" t="s">
        <v>490</v>
      </c>
      <c r="Z3">
        <v>63.7</v>
      </c>
      <c r="AA3">
        <v>29399</v>
      </c>
      <c r="AB3">
        <v>40610</v>
      </c>
      <c r="AC3" t="s">
        <v>665</v>
      </c>
      <c r="AD3">
        <v>64.77</v>
      </c>
      <c r="AE3">
        <v>29624</v>
      </c>
      <c r="AF3">
        <v>40618</v>
      </c>
      <c r="AG3" t="s">
        <v>636</v>
      </c>
      <c r="AH3">
        <v>66.8</v>
      </c>
      <c r="AI3">
        <v>30577</v>
      </c>
      <c r="AJ3">
        <v>40058</v>
      </c>
      <c r="AK3" t="s">
        <v>515</v>
      </c>
      <c r="AL3">
        <v>66.13</v>
      </c>
      <c r="AM3">
        <v>30012</v>
      </c>
      <c r="AN3">
        <v>39503</v>
      </c>
      <c r="AO3" t="s">
        <v>556</v>
      </c>
      <c r="AP3">
        <v>58.14</v>
      </c>
      <c r="AQ3">
        <v>27103</v>
      </c>
      <c r="AR3">
        <v>40064</v>
      </c>
      <c r="AS3" t="s">
        <v>631</v>
      </c>
      <c r="AT3">
        <v>63.18</v>
      </c>
      <c r="AU3">
        <v>29430</v>
      </c>
      <c r="AV3">
        <v>39317</v>
      </c>
      <c r="AW3" t="s">
        <v>666</v>
      </c>
    </row>
    <row r="4" spans="1:58">
      <c r="A4" t="s">
        <v>537</v>
      </c>
      <c r="B4">
        <v>56.72</v>
      </c>
      <c r="C4">
        <v>23333</v>
      </c>
      <c r="D4">
        <v>38897</v>
      </c>
      <c r="E4" t="s">
        <v>248</v>
      </c>
      <c r="F4">
        <v>57.91</v>
      </c>
      <c r="G4">
        <v>23574</v>
      </c>
      <c r="H4">
        <v>39143</v>
      </c>
      <c r="I4" t="s">
        <v>536</v>
      </c>
      <c r="J4">
        <v>58.26</v>
      </c>
      <c r="K4">
        <v>23522</v>
      </c>
      <c r="L4">
        <v>39534</v>
      </c>
      <c r="M4" t="s">
        <v>538</v>
      </c>
      <c r="N4">
        <v>60.11</v>
      </c>
      <c r="O4">
        <v>24589</v>
      </c>
      <c r="P4">
        <v>38529</v>
      </c>
      <c r="Q4" t="s">
        <v>324</v>
      </c>
      <c r="R4">
        <v>52.59</v>
      </c>
      <c r="S4">
        <v>21721</v>
      </c>
      <c r="T4">
        <v>38136</v>
      </c>
      <c r="U4" t="s">
        <v>220</v>
      </c>
      <c r="V4">
        <v>48.92</v>
      </c>
      <c r="W4">
        <v>20486</v>
      </c>
      <c r="X4">
        <v>37431</v>
      </c>
      <c r="Y4" t="s">
        <v>363</v>
      </c>
      <c r="Z4">
        <v>51.18</v>
      </c>
      <c r="AA4">
        <v>20892</v>
      </c>
      <c r="AB4">
        <v>37614</v>
      </c>
      <c r="AC4" t="s">
        <v>351</v>
      </c>
      <c r="AD4">
        <v>53.04</v>
      </c>
      <c r="AE4">
        <v>21283</v>
      </c>
      <c r="AF4">
        <v>37699</v>
      </c>
      <c r="AG4" t="s">
        <v>539</v>
      </c>
      <c r="AH4">
        <v>54.4</v>
      </c>
      <c r="AI4">
        <v>21500</v>
      </c>
      <c r="AJ4">
        <v>37228</v>
      </c>
      <c r="AK4" t="s">
        <v>446</v>
      </c>
      <c r="AL4">
        <v>56.54</v>
      </c>
      <c r="AM4">
        <v>20890</v>
      </c>
      <c r="AN4">
        <v>36959</v>
      </c>
      <c r="AO4" t="s">
        <v>505</v>
      </c>
      <c r="AP4">
        <v>52.44</v>
      </c>
      <c r="AQ4">
        <v>19858</v>
      </c>
      <c r="AR4">
        <v>36267</v>
      </c>
      <c r="AS4" t="s">
        <v>322</v>
      </c>
      <c r="AT4">
        <v>51.4</v>
      </c>
      <c r="AU4">
        <v>19847</v>
      </c>
      <c r="AV4">
        <v>36075</v>
      </c>
      <c r="AW4" t="s">
        <v>320</v>
      </c>
    </row>
    <row r="5" spans="1:58">
      <c r="A5" t="s">
        <v>591</v>
      </c>
      <c r="B5">
        <v>64.34</v>
      </c>
      <c r="C5">
        <v>19483</v>
      </c>
      <c r="D5">
        <v>43177</v>
      </c>
      <c r="E5" t="s">
        <v>592</v>
      </c>
      <c r="F5">
        <v>60.46</v>
      </c>
      <c r="G5">
        <v>20845</v>
      </c>
      <c r="H5">
        <v>43393</v>
      </c>
      <c r="I5" t="s">
        <v>409</v>
      </c>
      <c r="J5">
        <v>62.15</v>
      </c>
      <c r="K5">
        <v>21611</v>
      </c>
      <c r="L5">
        <v>43430</v>
      </c>
      <c r="M5" t="s">
        <v>572</v>
      </c>
      <c r="N5">
        <v>61.03</v>
      </c>
      <c r="O5">
        <v>21148</v>
      </c>
      <c r="P5">
        <v>42025</v>
      </c>
      <c r="Q5" t="s">
        <v>491</v>
      </c>
      <c r="R5">
        <v>58.5</v>
      </c>
      <c r="S5">
        <v>19827</v>
      </c>
      <c r="T5">
        <v>43065</v>
      </c>
      <c r="U5" t="s">
        <v>334</v>
      </c>
      <c r="V5">
        <v>54.29</v>
      </c>
      <c r="W5">
        <v>19618</v>
      </c>
      <c r="X5">
        <v>42242</v>
      </c>
      <c r="Y5" t="s">
        <v>371</v>
      </c>
      <c r="Z5">
        <v>56.25</v>
      </c>
      <c r="AA5">
        <v>19733</v>
      </c>
      <c r="AB5">
        <v>41242</v>
      </c>
      <c r="AC5" t="s">
        <v>418</v>
      </c>
      <c r="AD5">
        <v>56.54</v>
      </c>
      <c r="AE5">
        <v>19692</v>
      </c>
      <c r="AF5">
        <v>40526</v>
      </c>
      <c r="AG5" t="s">
        <v>226</v>
      </c>
      <c r="AH5">
        <v>53.8</v>
      </c>
      <c r="AI5">
        <v>18163</v>
      </c>
      <c r="AJ5">
        <v>40890</v>
      </c>
      <c r="AK5" t="s">
        <v>225</v>
      </c>
      <c r="AL5">
        <v>59.03</v>
      </c>
      <c r="AM5">
        <v>19013</v>
      </c>
      <c r="AN5">
        <v>39149</v>
      </c>
      <c r="AO5" t="s">
        <v>245</v>
      </c>
      <c r="AP5">
        <v>59.32</v>
      </c>
      <c r="AQ5">
        <v>19347</v>
      </c>
      <c r="AR5">
        <v>39244</v>
      </c>
      <c r="AS5" t="s">
        <v>274</v>
      </c>
      <c r="AT5">
        <v>57.46</v>
      </c>
      <c r="AU5">
        <v>19741</v>
      </c>
      <c r="AV5">
        <v>39207</v>
      </c>
      <c r="AW5" t="s">
        <v>349</v>
      </c>
    </row>
    <row r="6" spans="1:58" s="73" customFormat="1">
      <c r="A6" s="73" t="s">
        <v>212</v>
      </c>
      <c r="B6" s="73">
        <v>57.5</v>
      </c>
      <c r="C6" s="73">
        <v>11350</v>
      </c>
      <c r="D6" s="73">
        <v>45020</v>
      </c>
      <c r="E6" s="73" t="s">
        <v>460</v>
      </c>
      <c r="F6" s="73">
        <v>55.41</v>
      </c>
      <c r="G6" s="73">
        <v>10004</v>
      </c>
      <c r="H6" s="73">
        <v>38579</v>
      </c>
      <c r="I6" s="73" t="s">
        <v>524</v>
      </c>
      <c r="J6" s="73">
        <v>59.54</v>
      </c>
      <c r="K6" s="73">
        <v>10705</v>
      </c>
      <c r="L6" s="73">
        <v>39715</v>
      </c>
      <c r="M6" s="73" t="s">
        <v>417</v>
      </c>
      <c r="N6" s="73">
        <v>57.22</v>
      </c>
      <c r="O6" s="73">
        <v>11131</v>
      </c>
      <c r="P6" s="73">
        <v>36388</v>
      </c>
      <c r="Q6" s="73" t="s">
        <v>378</v>
      </c>
      <c r="R6" s="73">
        <v>48.39</v>
      </c>
      <c r="S6" s="73">
        <v>13165</v>
      </c>
      <c r="T6" s="73">
        <v>36159</v>
      </c>
      <c r="U6" s="73" t="s">
        <v>522</v>
      </c>
      <c r="V6" s="73">
        <v>45.18</v>
      </c>
      <c r="W6" s="73">
        <v>12200</v>
      </c>
      <c r="X6" s="73">
        <v>34923</v>
      </c>
      <c r="Y6" s="73" t="s">
        <v>428</v>
      </c>
      <c r="Z6" s="73">
        <v>43.48</v>
      </c>
      <c r="AA6" s="73">
        <v>10935</v>
      </c>
      <c r="AB6" s="73">
        <v>34577</v>
      </c>
      <c r="AC6" s="73" t="s">
        <v>374</v>
      </c>
      <c r="AD6" s="73">
        <v>45.8</v>
      </c>
      <c r="AE6" s="73">
        <v>11182</v>
      </c>
      <c r="AF6" s="73">
        <v>37534</v>
      </c>
      <c r="AG6" s="73" t="s">
        <v>401</v>
      </c>
      <c r="AH6" s="73">
        <v>46.67</v>
      </c>
      <c r="AI6" s="73">
        <v>11732</v>
      </c>
      <c r="AJ6" s="73">
        <v>37604</v>
      </c>
      <c r="AK6" s="73" t="s">
        <v>541</v>
      </c>
      <c r="AL6" s="73">
        <v>44.24</v>
      </c>
      <c r="AM6" s="73">
        <v>11484</v>
      </c>
      <c r="AN6" s="73">
        <v>57934</v>
      </c>
      <c r="AO6" s="73" t="s">
        <v>560</v>
      </c>
      <c r="AP6" s="73">
        <v>45.4</v>
      </c>
      <c r="AQ6" s="73">
        <v>11407</v>
      </c>
      <c r="AR6" s="73">
        <v>54801</v>
      </c>
      <c r="AS6" s="73" t="s">
        <v>561</v>
      </c>
      <c r="AT6" s="73">
        <v>48.14</v>
      </c>
      <c r="AU6" s="73">
        <v>13019</v>
      </c>
      <c r="AV6" s="73">
        <v>46944</v>
      </c>
      <c r="AW6" s="73" t="s">
        <v>562</v>
      </c>
      <c r="AX6">
        <v>50.61</v>
      </c>
      <c r="AY6">
        <v>13108</v>
      </c>
      <c r="AZ6">
        <v>46037</v>
      </c>
      <c r="BA6" t="s">
        <v>699</v>
      </c>
      <c r="BB6">
        <v>49.6</v>
      </c>
      <c r="BC6">
        <v>13694</v>
      </c>
      <c r="BD6">
        <v>46787</v>
      </c>
      <c r="BE6" t="s">
        <v>700</v>
      </c>
      <c r="BF6"/>
    </row>
    <row r="7" spans="1:58" s="73" customFormat="1">
      <c r="A7" s="73" t="s">
        <v>698</v>
      </c>
      <c r="B7" s="73">
        <v>55.9</v>
      </c>
      <c r="C7" s="73">
        <v>7574</v>
      </c>
      <c r="D7" s="73">
        <v>43078</v>
      </c>
      <c r="E7" s="73" t="s">
        <v>313</v>
      </c>
      <c r="F7" s="73">
        <v>56.78</v>
      </c>
      <c r="G7" s="73">
        <v>8162</v>
      </c>
      <c r="H7" s="73">
        <v>42579</v>
      </c>
      <c r="I7" s="73" t="s">
        <v>397</v>
      </c>
      <c r="J7" s="73">
        <v>56.68</v>
      </c>
      <c r="K7" s="73">
        <v>7641</v>
      </c>
      <c r="L7" s="73">
        <v>42271</v>
      </c>
      <c r="M7" s="73" t="s">
        <v>336</v>
      </c>
      <c r="N7" s="73">
        <v>56.27</v>
      </c>
      <c r="O7" s="73">
        <v>7251</v>
      </c>
      <c r="P7" s="73">
        <v>41930</v>
      </c>
      <c r="Q7" s="73" t="s">
        <v>336</v>
      </c>
      <c r="R7" s="73">
        <v>53.46</v>
      </c>
      <c r="S7" s="73">
        <v>7271</v>
      </c>
      <c r="T7" s="73">
        <v>41839</v>
      </c>
      <c r="U7" s="73" t="s">
        <v>460</v>
      </c>
      <c r="V7" s="73">
        <v>52.56</v>
      </c>
      <c r="W7" s="73">
        <v>7777</v>
      </c>
      <c r="X7" s="73">
        <v>41593</v>
      </c>
      <c r="Y7" s="73" t="s">
        <v>405</v>
      </c>
      <c r="Z7" s="73">
        <v>52.16</v>
      </c>
      <c r="AA7" s="73">
        <v>7450</v>
      </c>
      <c r="AB7" s="73">
        <v>41658</v>
      </c>
      <c r="AC7" s="73" t="s">
        <v>509</v>
      </c>
      <c r="AD7" s="73">
        <v>52.4</v>
      </c>
      <c r="AE7" s="73">
        <v>7620</v>
      </c>
      <c r="AF7" s="73">
        <v>41479</v>
      </c>
      <c r="AG7" s="73" t="s">
        <v>405</v>
      </c>
      <c r="AH7" s="73">
        <v>54.93</v>
      </c>
      <c r="AI7" s="73">
        <v>7723</v>
      </c>
      <c r="AJ7" s="73">
        <v>41541</v>
      </c>
      <c r="AK7" s="73" t="s">
        <v>399</v>
      </c>
      <c r="AL7" s="73">
        <v>57.5</v>
      </c>
      <c r="AM7" s="73">
        <v>7955</v>
      </c>
      <c r="AN7" s="73">
        <v>41557</v>
      </c>
      <c r="AO7" s="73" t="s">
        <v>427</v>
      </c>
      <c r="AP7" s="73">
        <v>55.74</v>
      </c>
      <c r="AQ7" s="73">
        <v>7945</v>
      </c>
      <c r="AR7" s="73">
        <v>41814</v>
      </c>
      <c r="AS7" s="73" t="s">
        <v>357</v>
      </c>
      <c r="AT7" s="73">
        <v>53.77</v>
      </c>
      <c r="AU7" s="73">
        <v>7153</v>
      </c>
      <c r="AV7" s="73">
        <v>41475</v>
      </c>
      <c r="AW7" s="73" t="s">
        <v>398</v>
      </c>
      <c r="AX7">
        <v>53.46</v>
      </c>
      <c r="AY7">
        <v>6808</v>
      </c>
      <c r="AZ7">
        <v>40798</v>
      </c>
      <c r="BA7" t="s">
        <v>373</v>
      </c>
      <c r="BB7">
        <v>54.56</v>
      </c>
      <c r="BC7">
        <v>7368</v>
      </c>
      <c r="BD7">
        <v>40672</v>
      </c>
      <c r="BE7" t="s">
        <v>336</v>
      </c>
    </row>
    <row r="8" spans="1:58">
      <c r="A8" t="s">
        <v>347</v>
      </c>
      <c r="B8">
        <v>46.42</v>
      </c>
      <c r="C8">
        <v>4939</v>
      </c>
      <c r="D8">
        <v>33070</v>
      </c>
      <c r="E8" t="s">
        <v>268</v>
      </c>
      <c r="F8">
        <v>42.73</v>
      </c>
      <c r="G8">
        <v>4760</v>
      </c>
      <c r="H8">
        <v>32925</v>
      </c>
      <c r="I8" t="s">
        <v>313</v>
      </c>
      <c r="J8">
        <v>41.42</v>
      </c>
      <c r="K8">
        <v>4171</v>
      </c>
      <c r="L8">
        <v>33128</v>
      </c>
      <c r="M8" t="s">
        <v>279</v>
      </c>
      <c r="N8">
        <v>41.21</v>
      </c>
      <c r="O8">
        <v>3520</v>
      </c>
      <c r="P8">
        <v>33005</v>
      </c>
      <c r="Q8" t="s">
        <v>348</v>
      </c>
      <c r="R8">
        <v>47.85</v>
      </c>
      <c r="S8">
        <v>3236</v>
      </c>
      <c r="T8">
        <v>32676</v>
      </c>
      <c r="U8" t="s">
        <v>349</v>
      </c>
      <c r="V8">
        <v>40.58</v>
      </c>
      <c r="W8">
        <v>3276</v>
      </c>
      <c r="X8">
        <v>34885</v>
      </c>
      <c r="Y8" t="s">
        <v>350</v>
      </c>
      <c r="Z8" t="s">
        <v>221</v>
      </c>
      <c r="AA8" t="s">
        <v>221</v>
      </c>
      <c r="AB8" t="s">
        <v>221</v>
      </c>
      <c r="AC8" t="s">
        <v>221</v>
      </c>
      <c r="AD8">
        <v>39.93</v>
      </c>
      <c r="AE8">
        <v>4189</v>
      </c>
      <c r="AF8">
        <v>31374</v>
      </c>
      <c r="AG8" t="s">
        <v>240</v>
      </c>
      <c r="AH8">
        <v>40.49</v>
      </c>
      <c r="AI8">
        <v>4137</v>
      </c>
      <c r="AJ8">
        <v>29754</v>
      </c>
      <c r="AK8" t="s">
        <v>351</v>
      </c>
      <c r="AL8">
        <v>40.92</v>
      </c>
      <c r="AM8">
        <v>3533</v>
      </c>
      <c r="AN8">
        <v>29381</v>
      </c>
      <c r="AO8" t="s">
        <v>352</v>
      </c>
      <c r="AP8">
        <v>44.21</v>
      </c>
      <c r="AQ8">
        <v>4244</v>
      </c>
      <c r="AR8">
        <v>30375</v>
      </c>
      <c r="AS8" t="s">
        <v>353</v>
      </c>
      <c r="AT8">
        <v>56.91</v>
      </c>
      <c r="AU8">
        <v>4767</v>
      </c>
      <c r="AV8">
        <v>31684</v>
      </c>
      <c r="AW8" t="s">
        <v>354</v>
      </c>
    </row>
    <row r="9" spans="1:58" s="73" customFormat="1">
      <c r="A9" s="73" t="s">
        <v>213</v>
      </c>
      <c r="B9" s="73">
        <v>43.85</v>
      </c>
      <c r="C9" s="73">
        <v>4429</v>
      </c>
      <c r="D9" s="73">
        <v>33393</v>
      </c>
      <c r="E9" s="73" t="s">
        <v>266</v>
      </c>
      <c r="F9" s="73">
        <v>42.73</v>
      </c>
      <c r="G9" s="73">
        <v>4935</v>
      </c>
      <c r="H9" s="73">
        <v>31680</v>
      </c>
      <c r="I9" s="73" t="s">
        <v>267</v>
      </c>
      <c r="J9" s="73">
        <v>44.99</v>
      </c>
      <c r="K9" s="73">
        <v>4510</v>
      </c>
      <c r="L9" s="73">
        <v>32052</v>
      </c>
      <c r="M9" s="73" t="s">
        <v>268</v>
      </c>
      <c r="N9" s="73">
        <v>43.91</v>
      </c>
      <c r="O9" s="73">
        <v>4266</v>
      </c>
      <c r="P9" s="73">
        <v>31119</v>
      </c>
      <c r="Q9" s="73" t="s">
        <v>269</v>
      </c>
      <c r="R9" s="73">
        <v>41.05</v>
      </c>
      <c r="S9" s="73">
        <v>4941</v>
      </c>
      <c r="T9" s="73">
        <v>30019</v>
      </c>
      <c r="U9" s="73" t="s">
        <v>270</v>
      </c>
      <c r="V9" s="73">
        <v>40.729999999999997</v>
      </c>
      <c r="W9" s="73">
        <v>4815</v>
      </c>
      <c r="X9" s="73">
        <v>29449</v>
      </c>
      <c r="Y9" s="73" t="s">
        <v>242</v>
      </c>
      <c r="Z9" s="73">
        <v>40.65</v>
      </c>
      <c r="AA9" s="73">
        <v>5175</v>
      </c>
      <c r="AB9" s="73">
        <v>30578</v>
      </c>
      <c r="AC9" s="73" t="s">
        <v>271</v>
      </c>
      <c r="AD9" s="73">
        <v>41.84</v>
      </c>
      <c r="AE9" s="73">
        <v>5587</v>
      </c>
      <c r="AF9" s="73">
        <v>30252</v>
      </c>
      <c r="AG9" s="73" t="s">
        <v>242</v>
      </c>
      <c r="AH9" s="73">
        <v>41.41</v>
      </c>
      <c r="AI9" s="73">
        <v>4870</v>
      </c>
      <c r="AJ9" s="73">
        <v>29941</v>
      </c>
      <c r="AK9" s="73" t="s">
        <v>242</v>
      </c>
      <c r="AL9" s="73">
        <v>39.299999999999997</v>
      </c>
      <c r="AM9" s="73">
        <v>5182</v>
      </c>
      <c r="AN9" s="73">
        <v>29775</v>
      </c>
      <c r="AO9" s="73" t="s">
        <v>272</v>
      </c>
      <c r="AP9" s="73">
        <v>41.23</v>
      </c>
      <c r="AQ9" s="73">
        <v>4915</v>
      </c>
      <c r="AR9" s="73">
        <v>29761</v>
      </c>
      <c r="AS9" s="73" t="s">
        <v>273</v>
      </c>
      <c r="AT9" s="73">
        <v>41.63</v>
      </c>
      <c r="AU9" s="73">
        <v>5060</v>
      </c>
      <c r="AV9" s="73">
        <v>27546</v>
      </c>
      <c r="AW9" s="73" t="s">
        <v>274</v>
      </c>
      <c r="AX9">
        <v>41.17</v>
      </c>
      <c r="AY9">
        <v>4782</v>
      </c>
      <c r="AZ9">
        <v>27560</v>
      </c>
      <c r="BA9" t="s">
        <v>319</v>
      </c>
      <c r="BB9">
        <v>41.45</v>
      </c>
      <c r="BC9">
        <v>4674</v>
      </c>
      <c r="BD9">
        <v>26815</v>
      </c>
      <c r="BE9" t="s">
        <v>518</v>
      </c>
    </row>
    <row r="10" spans="1:58" s="73" customFormat="1">
      <c r="A10" s="73" t="s">
        <v>211</v>
      </c>
      <c r="B10" s="73">
        <v>45.24</v>
      </c>
      <c r="C10" s="73">
        <v>3871</v>
      </c>
      <c r="D10" s="73">
        <v>30741</v>
      </c>
      <c r="E10" s="73" t="s">
        <v>318</v>
      </c>
      <c r="F10" s="73">
        <v>45.62</v>
      </c>
      <c r="G10" s="73">
        <v>3540</v>
      </c>
      <c r="H10" s="73">
        <v>30546</v>
      </c>
      <c r="I10" s="73" t="s">
        <v>319</v>
      </c>
      <c r="J10" s="73">
        <v>43.5</v>
      </c>
      <c r="K10" s="73">
        <v>3462</v>
      </c>
      <c r="L10" s="73">
        <v>30524</v>
      </c>
      <c r="M10" s="73" t="s">
        <v>320</v>
      </c>
      <c r="N10" s="73">
        <v>43.27</v>
      </c>
      <c r="O10" s="73">
        <v>3295</v>
      </c>
      <c r="P10" s="73">
        <v>30426</v>
      </c>
      <c r="Q10" s="73" t="s">
        <v>321</v>
      </c>
      <c r="R10" s="73">
        <v>41.99</v>
      </c>
      <c r="S10" s="73">
        <v>3321</v>
      </c>
      <c r="T10" s="73">
        <v>29047</v>
      </c>
      <c r="U10" s="73" t="s">
        <v>322</v>
      </c>
      <c r="V10" s="73">
        <v>40.94</v>
      </c>
      <c r="W10" s="73">
        <v>3341</v>
      </c>
      <c r="X10" s="73">
        <v>28354</v>
      </c>
      <c r="Y10" s="73" t="s">
        <v>323</v>
      </c>
      <c r="Z10" s="73">
        <v>42.1</v>
      </c>
      <c r="AA10" s="73">
        <v>3137</v>
      </c>
      <c r="AB10" s="73">
        <v>26961</v>
      </c>
      <c r="AC10" s="73" t="s">
        <v>324</v>
      </c>
      <c r="AD10" s="73">
        <v>41.41</v>
      </c>
      <c r="AE10" s="73">
        <v>3104</v>
      </c>
      <c r="AF10" s="73">
        <v>28226</v>
      </c>
      <c r="AG10" s="73" t="s">
        <v>325</v>
      </c>
      <c r="AH10" s="73">
        <v>40.909999999999997</v>
      </c>
      <c r="AI10" s="73">
        <v>2930</v>
      </c>
      <c r="AJ10" s="73">
        <v>26182</v>
      </c>
      <c r="AK10" s="73" t="s">
        <v>326</v>
      </c>
      <c r="AL10" s="73">
        <v>41.89</v>
      </c>
      <c r="AM10" s="73">
        <v>3120</v>
      </c>
      <c r="AN10" s="73">
        <v>27345</v>
      </c>
      <c r="AO10" s="73" t="s">
        <v>327</v>
      </c>
      <c r="AP10" s="73">
        <v>43.17</v>
      </c>
      <c r="AQ10" s="73">
        <v>3202</v>
      </c>
      <c r="AR10" s="73">
        <v>27684</v>
      </c>
      <c r="AS10" s="73" t="s">
        <v>328</v>
      </c>
      <c r="AT10" s="73">
        <v>42.61</v>
      </c>
      <c r="AU10" s="73">
        <v>3480</v>
      </c>
      <c r="AV10" s="73">
        <v>27295</v>
      </c>
      <c r="AW10" s="73" t="s">
        <v>324</v>
      </c>
      <c r="AX10">
        <v>41.46</v>
      </c>
      <c r="AY10">
        <v>3299</v>
      </c>
      <c r="AZ10">
        <v>25858</v>
      </c>
      <c r="BA10" t="s">
        <v>654</v>
      </c>
      <c r="BB10">
        <v>42.15</v>
      </c>
      <c r="BC10">
        <v>3382</v>
      </c>
      <c r="BD10">
        <v>26875</v>
      </c>
      <c r="BE10" t="s">
        <v>665</v>
      </c>
    </row>
    <row r="11" spans="1:58">
      <c r="A11" t="s">
        <v>231</v>
      </c>
      <c r="B11">
        <v>40.46</v>
      </c>
      <c r="C11">
        <v>3859</v>
      </c>
      <c r="D11">
        <v>35509</v>
      </c>
      <c r="E11" t="s">
        <v>232</v>
      </c>
      <c r="F11">
        <v>41.08</v>
      </c>
      <c r="G11">
        <v>3359</v>
      </c>
      <c r="H11">
        <v>35643</v>
      </c>
      <c r="I11" t="s">
        <v>233</v>
      </c>
      <c r="J11">
        <v>41.75</v>
      </c>
      <c r="K11">
        <v>3354</v>
      </c>
      <c r="L11">
        <v>35946</v>
      </c>
      <c r="M11" t="s">
        <v>234</v>
      </c>
      <c r="N11">
        <v>40.25</v>
      </c>
      <c r="O11">
        <v>3657</v>
      </c>
      <c r="P11">
        <v>36151</v>
      </c>
      <c r="Q11" t="s">
        <v>235</v>
      </c>
      <c r="R11">
        <v>40.520000000000003</v>
      </c>
      <c r="S11">
        <v>3813</v>
      </c>
      <c r="T11">
        <v>33693</v>
      </c>
      <c r="U11" t="s">
        <v>236</v>
      </c>
      <c r="V11">
        <v>40.26</v>
      </c>
      <c r="W11">
        <v>3883</v>
      </c>
      <c r="X11">
        <v>33622</v>
      </c>
      <c r="Y11" t="s">
        <v>237</v>
      </c>
      <c r="Z11">
        <v>41.1</v>
      </c>
      <c r="AA11">
        <v>3579</v>
      </c>
      <c r="AB11">
        <v>33289</v>
      </c>
      <c r="AC11" t="s">
        <v>238</v>
      </c>
      <c r="AD11">
        <v>39.979999999999997</v>
      </c>
      <c r="AE11">
        <v>3464</v>
      </c>
      <c r="AF11">
        <v>33495</v>
      </c>
      <c r="AG11" t="s">
        <v>239</v>
      </c>
      <c r="AH11">
        <v>41.92</v>
      </c>
      <c r="AI11">
        <v>3730</v>
      </c>
      <c r="AJ11">
        <v>32930</v>
      </c>
      <c r="AK11" t="s">
        <v>240</v>
      </c>
      <c r="AL11">
        <v>40.68</v>
      </c>
      <c r="AM11">
        <v>3608</v>
      </c>
      <c r="AN11">
        <v>34330</v>
      </c>
      <c r="AO11" t="s">
        <v>241</v>
      </c>
      <c r="AP11">
        <v>45.87</v>
      </c>
      <c r="AQ11">
        <v>3895</v>
      </c>
      <c r="AR11">
        <v>33203</v>
      </c>
      <c r="AS11" t="s">
        <v>242</v>
      </c>
      <c r="AT11">
        <v>39.68</v>
      </c>
      <c r="AU11">
        <v>3556</v>
      </c>
      <c r="AV11">
        <v>33544</v>
      </c>
      <c r="AW11" t="s">
        <v>243</v>
      </c>
    </row>
    <row r="12" spans="1:58">
      <c r="A12" t="s">
        <v>219</v>
      </c>
      <c r="B12">
        <v>38.54</v>
      </c>
      <c r="C12">
        <v>2590</v>
      </c>
      <c r="D12">
        <v>27943</v>
      </c>
      <c r="E12" t="s">
        <v>220</v>
      </c>
      <c r="F12" t="s">
        <v>221</v>
      </c>
      <c r="G12" t="s">
        <v>221</v>
      </c>
      <c r="H12" t="s">
        <v>221</v>
      </c>
      <c r="I12" t="s">
        <v>221</v>
      </c>
      <c r="J12">
        <v>37.75</v>
      </c>
      <c r="K12">
        <v>2379</v>
      </c>
      <c r="L12">
        <v>27852</v>
      </c>
      <c r="M12" t="s">
        <v>222</v>
      </c>
      <c r="N12">
        <v>39.409999999999997</v>
      </c>
      <c r="O12">
        <v>3521</v>
      </c>
      <c r="P12">
        <v>27606</v>
      </c>
      <c r="Q12" t="s">
        <v>223</v>
      </c>
      <c r="R12">
        <v>36.630000000000003</v>
      </c>
      <c r="S12">
        <v>2200</v>
      </c>
      <c r="T12">
        <v>28809</v>
      </c>
      <c r="U12" t="s">
        <v>224</v>
      </c>
      <c r="V12">
        <v>39.56</v>
      </c>
      <c r="W12">
        <v>2378</v>
      </c>
      <c r="X12">
        <v>30083</v>
      </c>
      <c r="Y12" t="s">
        <v>225</v>
      </c>
      <c r="Z12">
        <v>39.119999999999997</v>
      </c>
      <c r="AA12">
        <v>2480</v>
      </c>
      <c r="AB12">
        <v>28033</v>
      </c>
      <c r="AC12" t="s">
        <v>226</v>
      </c>
      <c r="AD12">
        <v>38.26</v>
      </c>
      <c r="AE12">
        <v>2337</v>
      </c>
      <c r="AF12">
        <v>29076</v>
      </c>
      <c r="AG12" t="s">
        <v>227</v>
      </c>
      <c r="AH12">
        <v>39.9</v>
      </c>
      <c r="AI12">
        <v>2439</v>
      </c>
      <c r="AJ12">
        <v>26900</v>
      </c>
      <c r="AK12" t="s">
        <v>228</v>
      </c>
      <c r="AL12">
        <v>43.11</v>
      </c>
      <c r="AM12">
        <v>2649</v>
      </c>
      <c r="AN12">
        <v>27235</v>
      </c>
      <c r="AO12" t="s">
        <v>229</v>
      </c>
      <c r="AP12">
        <v>37.380000000000003</v>
      </c>
      <c r="AQ12">
        <v>2423</v>
      </c>
      <c r="AR12">
        <v>26702</v>
      </c>
      <c r="AS12" t="s">
        <v>230</v>
      </c>
      <c r="AT12" t="s">
        <v>221</v>
      </c>
      <c r="AU12" t="s">
        <v>221</v>
      </c>
      <c r="AV12" t="s">
        <v>221</v>
      </c>
      <c r="AW12" t="s">
        <v>221</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89" t="s">
        <v>214</v>
      </c>
      <c r="B1" s="301">
        <v>44378.333831018521</v>
      </c>
      <c r="C1" s="289"/>
      <c r="D1" s="289"/>
      <c r="E1" s="289"/>
      <c r="F1" s="301">
        <v>44348.333831018521</v>
      </c>
      <c r="G1" s="289"/>
      <c r="H1" s="289"/>
      <c r="I1" s="289"/>
      <c r="J1" s="301">
        <v>44317.333831018521</v>
      </c>
      <c r="K1" s="289"/>
      <c r="L1" s="289"/>
      <c r="M1" s="289"/>
      <c r="N1" s="301">
        <v>44287.333831018521</v>
      </c>
      <c r="O1" s="289"/>
      <c r="P1" s="289"/>
      <c r="Q1" s="289"/>
      <c r="R1" s="301">
        <v>44256.333831018521</v>
      </c>
      <c r="S1" s="289"/>
      <c r="T1" s="289"/>
      <c r="U1" s="289"/>
      <c r="V1" s="301">
        <v>44228.333831018521</v>
      </c>
      <c r="W1" s="289"/>
      <c r="X1" s="289"/>
      <c r="Y1" s="289"/>
      <c r="Z1" s="301">
        <v>44197.333831018521</v>
      </c>
      <c r="AA1" s="289"/>
      <c r="AB1" s="289"/>
      <c r="AC1" s="289"/>
      <c r="AD1" s="301">
        <v>44166.333831018521</v>
      </c>
      <c r="AE1" s="289"/>
      <c r="AF1" s="289"/>
      <c r="AG1" s="289"/>
      <c r="AH1" s="301">
        <v>44136.333831018521</v>
      </c>
      <c r="AI1" s="289"/>
      <c r="AJ1" s="289"/>
      <c r="AK1" s="289"/>
      <c r="AL1" s="301">
        <v>44105.333831018521</v>
      </c>
      <c r="AM1" s="289"/>
      <c r="AN1" s="289"/>
      <c r="AO1" s="289"/>
      <c r="AP1" s="301">
        <v>44075.333831018521</v>
      </c>
      <c r="AQ1" s="289"/>
      <c r="AR1" s="289"/>
      <c r="AS1" s="289"/>
      <c r="AT1" s="301">
        <v>44044.333831018521</v>
      </c>
      <c r="AU1" s="289"/>
      <c r="AV1" s="289"/>
      <c r="AW1" s="289"/>
    </row>
    <row r="2" spans="1:49">
      <c r="A2" s="289"/>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row>
    <row r="3" spans="1:49">
      <c r="A3" t="s">
        <v>219</v>
      </c>
      <c r="B3">
        <v>38.54</v>
      </c>
      <c r="C3">
        <v>2590</v>
      </c>
      <c r="D3">
        <v>27943</v>
      </c>
      <c r="E3" t="s">
        <v>220</v>
      </c>
      <c r="F3" t="s">
        <v>221</v>
      </c>
      <c r="G3" t="s">
        <v>221</v>
      </c>
      <c r="H3" t="s">
        <v>221</v>
      </c>
      <c r="I3" t="s">
        <v>221</v>
      </c>
      <c r="J3">
        <v>37.75</v>
      </c>
      <c r="K3">
        <v>2379</v>
      </c>
      <c r="L3">
        <v>27852</v>
      </c>
      <c r="M3" t="s">
        <v>222</v>
      </c>
      <c r="N3">
        <v>39.409999999999997</v>
      </c>
      <c r="O3">
        <v>3521</v>
      </c>
      <c r="P3">
        <v>27606</v>
      </c>
      <c r="Q3" t="s">
        <v>223</v>
      </c>
      <c r="R3">
        <v>36.630000000000003</v>
      </c>
      <c r="S3">
        <v>2200</v>
      </c>
      <c r="T3">
        <v>28809</v>
      </c>
      <c r="U3" t="s">
        <v>224</v>
      </c>
      <c r="V3">
        <v>39.56</v>
      </c>
      <c r="W3">
        <v>2378</v>
      </c>
      <c r="X3">
        <v>30083</v>
      </c>
      <c r="Y3" t="s">
        <v>225</v>
      </c>
      <c r="Z3">
        <v>39.119999999999997</v>
      </c>
      <c r="AA3">
        <v>2480</v>
      </c>
      <c r="AB3">
        <v>28033</v>
      </c>
      <c r="AC3" t="s">
        <v>226</v>
      </c>
      <c r="AD3">
        <v>38.26</v>
      </c>
      <c r="AE3">
        <v>2337</v>
      </c>
      <c r="AF3">
        <v>29076</v>
      </c>
      <c r="AG3" t="s">
        <v>227</v>
      </c>
      <c r="AH3">
        <v>39.9</v>
      </c>
      <c r="AI3">
        <v>2439</v>
      </c>
      <c r="AJ3">
        <v>26900</v>
      </c>
      <c r="AK3" t="s">
        <v>228</v>
      </c>
      <c r="AL3">
        <v>43.11</v>
      </c>
      <c r="AM3">
        <v>2649</v>
      </c>
      <c r="AN3">
        <v>27235</v>
      </c>
      <c r="AO3" t="s">
        <v>229</v>
      </c>
      <c r="AP3">
        <v>37.380000000000003</v>
      </c>
      <c r="AQ3">
        <v>2423</v>
      </c>
      <c r="AR3">
        <v>26702</v>
      </c>
      <c r="AS3" t="s">
        <v>230</v>
      </c>
      <c r="AT3" t="s">
        <v>221</v>
      </c>
      <c r="AU3" t="s">
        <v>221</v>
      </c>
      <c r="AV3" t="s">
        <v>221</v>
      </c>
      <c r="AW3" t="s">
        <v>221</v>
      </c>
    </row>
    <row r="4" spans="1:49">
      <c r="A4" t="s">
        <v>231</v>
      </c>
      <c r="B4">
        <v>40.46</v>
      </c>
      <c r="C4">
        <v>3859</v>
      </c>
      <c r="D4">
        <v>35509</v>
      </c>
      <c r="E4" t="s">
        <v>232</v>
      </c>
      <c r="F4">
        <v>41.08</v>
      </c>
      <c r="G4">
        <v>3359</v>
      </c>
      <c r="H4">
        <v>35643</v>
      </c>
      <c r="I4" t="s">
        <v>233</v>
      </c>
      <c r="J4">
        <v>41.75</v>
      </c>
      <c r="K4">
        <v>3354</v>
      </c>
      <c r="L4">
        <v>35946</v>
      </c>
      <c r="M4" t="s">
        <v>234</v>
      </c>
      <c r="N4">
        <v>40.25</v>
      </c>
      <c r="O4">
        <v>3657</v>
      </c>
      <c r="P4">
        <v>36151</v>
      </c>
      <c r="Q4" t="s">
        <v>235</v>
      </c>
      <c r="R4">
        <v>40.520000000000003</v>
      </c>
      <c r="S4">
        <v>3813</v>
      </c>
      <c r="T4">
        <v>33693</v>
      </c>
      <c r="U4" t="s">
        <v>236</v>
      </c>
      <c r="V4">
        <v>40.26</v>
      </c>
      <c r="W4">
        <v>3883</v>
      </c>
      <c r="X4">
        <v>33622</v>
      </c>
      <c r="Y4" t="s">
        <v>237</v>
      </c>
      <c r="Z4">
        <v>41.1</v>
      </c>
      <c r="AA4">
        <v>3579</v>
      </c>
      <c r="AB4">
        <v>33289</v>
      </c>
      <c r="AC4" t="s">
        <v>238</v>
      </c>
      <c r="AD4">
        <v>39.979999999999997</v>
      </c>
      <c r="AE4">
        <v>3464</v>
      </c>
      <c r="AF4">
        <v>33495</v>
      </c>
      <c r="AG4" t="s">
        <v>239</v>
      </c>
      <c r="AH4">
        <v>41.92</v>
      </c>
      <c r="AI4">
        <v>3730</v>
      </c>
      <c r="AJ4">
        <v>32930</v>
      </c>
      <c r="AK4" t="s">
        <v>240</v>
      </c>
      <c r="AL4">
        <v>40.68</v>
      </c>
      <c r="AM4">
        <v>3608</v>
      </c>
      <c r="AN4">
        <v>34330</v>
      </c>
      <c r="AO4" t="s">
        <v>241</v>
      </c>
      <c r="AP4">
        <v>45.87</v>
      </c>
      <c r="AQ4">
        <v>3895</v>
      </c>
      <c r="AR4">
        <v>33203</v>
      </c>
      <c r="AS4" t="s">
        <v>242</v>
      </c>
      <c r="AT4">
        <v>39.68</v>
      </c>
      <c r="AU4">
        <v>3556</v>
      </c>
      <c r="AV4">
        <v>33544</v>
      </c>
      <c r="AW4" t="s">
        <v>243</v>
      </c>
    </row>
    <row r="5" spans="1:49">
      <c r="A5" t="s">
        <v>244</v>
      </c>
      <c r="B5">
        <v>40.9</v>
      </c>
      <c r="C5">
        <v>3914</v>
      </c>
      <c r="D5">
        <v>27128</v>
      </c>
      <c r="E5" t="s">
        <v>245</v>
      </c>
      <c r="F5" t="s">
        <v>221</v>
      </c>
      <c r="G5" t="s">
        <v>221</v>
      </c>
      <c r="H5" t="s">
        <v>221</v>
      </c>
      <c r="I5" t="s">
        <v>221</v>
      </c>
      <c r="J5">
        <v>40.22</v>
      </c>
      <c r="K5">
        <v>3715</v>
      </c>
      <c r="L5">
        <v>26883</v>
      </c>
      <c r="M5" t="s">
        <v>246</v>
      </c>
      <c r="N5">
        <v>43.43</v>
      </c>
      <c r="O5">
        <v>3586</v>
      </c>
      <c r="P5">
        <v>26452</v>
      </c>
      <c r="Q5" t="s">
        <v>247</v>
      </c>
      <c r="R5" t="s">
        <v>221</v>
      </c>
      <c r="S5" t="s">
        <v>221</v>
      </c>
      <c r="T5" t="s">
        <v>221</v>
      </c>
      <c r="U5" t="s">
        <v>221</v>
      </c>
      <c r="V5" t="s">
        <v>221</v>
      </c>
      <c r="W5" t="s">
        <v>221</v>
      </c>
      <c r="X5" t="s">
        <v>221</v>
      </c>
      <c r="Y5" t="s">
        <v>221</v>
      </c>
      <c r="Z5">
        <v>39.86</v>
      </c>
      <c r="AA5">
        <v>3420</v>
      </c>
      <c r="AB5">
        <v>27330</v>
      </c>
      <c r="AC5" t="s">
        <v>248</v>
      </c>
      <c r="AD5">
        <v>36.93</v>
      </c>
      <c r="AE5">
        <v>3660</v>
      </c>
      <c r="AF5">
        <v>26903</v>
      </c>
      <c r="AG5" t="s">
        <v>249</v>
      </c>
      <c r="AH5">
        <v>40.159999999999997</v>
      </c>
      <c r="AI5">
        <v>3601</v>
      </c>
      <c r="AJ5">
        <v>27221</v>
      </c>
      <c r="AK5" t="s">
        <v>250</v>
      </c>
      <c r="AL5" t="s">
        <v>221</v>
      </c>
      <c r="AM5" t="s">
        <v>221</v>
      </c>
      <c r="AN5" t="s">
        <v>221</v>
      </c>
      <c r="AO5" t="s">
        <v>221</v>
      </c>
      <c r="AP5">
        <v>56.43</v>
      </c>
      <c r="AQ5">
        <v>3071</v>
      </c>
      <c r="AR5">
        <v>25593</v>
      </c>
      <c r="AS5" t="s">
        <v>251</v>
      </c>
      <c r="AT5" t="s">
        <v>221</v>
      </c>
      <c r="AU5" t="s">
        <v>221</v>
      </c>
      <c r="AV5" t="s">
        <v>221</v>
      </c>
      <c r="AW5" t="s">
        <v>221</v>
      </c>
    </row>
    <row r="6" spans="1:49">
      <c r="A6" t="s">
        <v>252</v>
      </c>
      <c r="B6">
        <v>41.65</v>
      </c>
      <c r="C6">
        <v>5983</v>
      </c>
      <c r="D6">
        <v>40348</v>
      </c>
      <c r="E6" t="s">
        <v>253</v>
      </c>
      <c r="F6" t="s">
        <v>221</v>
      </c>
      <c r="G6" t="s">
        <v>221</v>
      </c>
      <c r="H6" t="s">
        <v>221</v>
      </c>
      <c r="I6" t="s">
        <v>221</v>
      </c>
      <c r="J6" t="s">
        <v>221</v>
      </c>
      <c r="K6" t="s">
        <v>221</v>
      </c>
      <c r="L6" t="s">
        <v>221</v>
      </c>
      <c r="M6" t="s">
        <v>221</v>
      </c>
      <c r="N6">
        <v>40.47</v>
      </c>
      <c r="O6">
        <v>5041</v>
      </c>
      <c r="P6">
        <v>36841</v>
      </c>
      <c r="Q6" t="s">
        <v>254</v>
      </c>
      <c r="R6" t="s">
        <v>221</v>
      </c>
      <c r="S6" t="s">
        <v>221</v>
      </c>
      <c r="T6" t="s">
        <v>221</v>
      </c>
      <c r="U6" t="s">
        <v>221</v>
      </c>
      <c r="V6" t="s">
        <v>221</v>
      </c>
      <c r="W6" t="s">
        <v>221</v>
      </c>
      <c r="X6" t="s">
        <v>221</v>
      </c>
      <c r="Y6" t="s">
        <v>221</v>
      </c>
      <c r="Z6">
        <v>38.49</v>
      </c>
      <c r="AA6">
        <v>5413</v>
      </c>
      <c r="AB6">
        <v>34488</v>
      </c>
      <c r="AC6" t="s">
        <v>255</v>
      </c>
      <c r="AD6">
        <v>38.47</v>
      </c>
      <c r="AE6">
        <v>5453</v>
      </c>
      <c r="AF6">
        <v>33283</v>
      </c>
      <c r="AG6" t="s">
        <v>256</v>
      </c>
      <c r="AH6">
        <v>40.53</v>
      </c>
      <c r="AI6">
        <v>4436</v>
      </c>
      <c r="AJ6">
        <v>36326</v>
      </c>
      <c r="AK6" t="s">
        <v>255</v>
      </c>
      <c r="AL6">
        <v>40.36</v>
      </c>
      <c r="AM6">
        <v>5167</v>
      </c>
      <c r="AN6">
        <v>38327</v>
      </c>
      <c r="AO6" t="s">
        <v>257</v>
      </c>
      <c r="AP6">
        <v>39.9</v>
      </c>
      <c r="AQ6">
        <v>4886</v>
      </c>
      <c r="AR6">
        <v>37384</v>
      </c>
      <c r="AS6" t="s">
        <v>258</v>
      </c>
      <c r="AT6">
        <v>39.69</v>
      </c>
      <c r="AU6">
        <v>5343</v>
      </c>
      <c r="AV6">
        <v>37476</v>
      </c>
      <c r="AW6" t="s">
        <v>259</v>
      </c>
    </row>
    <row r="7" spans="1:49">
      <c r="A7" t="s">
        <v>260</v>
      </c>
      <c r="B7">
        <v>41.89</v>
      </c>
      <c r="C7">
        <v>4130</v>
      </c>
      <c r="D7">
        <v>36735</v>
      </c>
      <c r="E7" t="s">
        <v>261</v>
      </c>
      <c r="F7">
        <v>43.47</v>
      </c>
      <c r="G7">
        <v>4060</v>
      </c>
      <c r="H7">
        <v>37831</v>
      </c>
      <c r="I7" t="s">
        <v>262</v>
      </c>
      <c r="J7">
        <v>42.46</v>
      </c>
      <c r="K7">
        <v>4550</v>
      </c>
      <c r="L7">
        <v>36408</v>
      </c>
      <c r="M7" t="s">
        <v>263</v>
      </c>
      <c r="N7" t="s">
        <v>221</v>
      </c>
      <c r="O7" t="s">
        <v>221</v>
      </c>
      <c r="P7" t="s">
        <v>221</v>
      </c>
      <c r="Q7" t="s">
        <v>221</v>
      </c>
      <c r="R7" t="s">
        <v>221</v>
      </c>
      <c r="S7" t="s">
        <v>221</v>
      </c>
      <c r="T7" t="s">
        <v>221</v>
      </c>
      <c r="U7" t="s">
        <v>221</v>
      </c>
      <c r="V7" t="s">
        <v>221</v>
      </c>
      <c r="W7" t="s">
        <v>221</v>
      </c>
      <c r="X7" t="s">
        <v>221</v>
      </c>
      <c r="Y7" t="s">
        <v>221</v>
      </c>
      <c r="Z7">
        <v>40.869999999999997</v>
      </c>
      <c r="AA7">
        <v>3583</v>
      </c>
      <c r="AB7">
        <v>34378</v>
      </c>
      <c r="AC7" t="s">
        <v>264</v>
      </c>
      <c r="AD7" t="s">
        <v>221</v>
      </c>
      <c r="AE7" t="s">
        <v>221</v>
      </c>
      <c r="AF7" t="s">
        <v>221</v>
      </c>
      <c r="AG7" t="s">
        <v>221</v>
      </c>
      <c r="AH7" t="s">
        <v>221</v>
      </c>
      <c r="AI7" t="s">
        <v>221</v>
      </c>
      <c r="AJ7" t="s">
        <v>221</v>
      </c>
      <c r="AK7" t="s">
        <v>221</v>
      </c>
      <c r="AL7" t="s">
        <v>221</v>
      </c>
      <c r="AM7" t="s">
        <v>221</v>
      </c>
      <c r="AN7" t="s">
        <v>221</v>
      </c>
      <c r="AO7" t="s">
        <v>221</v>
      </c>
      <c r="AP7" t="s">
        <v>221</v>
      </c>
      <c r="AQ7" t="s">
        <v>221</v>
      </c>
      <c r="AR7" t="s">
        <v>221</v>
      </c>
      <c r="AS7" t="s">
        <v>221</v>
      </c>
      <c r="AT7" t="s">
        <v>221</v>
      </c>
      <c r="AU7" t="s">
        <v>221</v>
      </c>
      <c r="AV7" t="s">
        <v>221</v>
      </c>
      <c r="AW7" t="s">
        <v>221</v>
      </c>
    </row>
    <row r="8" spans="1:49">
      <c r="A8" t="s">
        <v>265</v>
      </c>
      <c r="B8">
        <v>43.85</v>
      </c>
      <c r="C8">
        <v>4429</v>
      </c>
      <c r="D8">
        <v>33393</v>
      </c>
      <c r="E8" t="s">
        <v>266</v>
      </c>
      <c r="F8">
        <v>42.73</v>
      </c>
      <c r="G8">
        <v>4935</v>
      </c>
      <c r="H8">
        <v>31680</v>
      </c>
      <c r="I8" t="s">
        <v>267</v>
      </c>
      <c r="J8">
        <v>44.99</v>
      </c>
      <c r="K8">
        <v>4510</v>
      </c>
      <c r="L8">
        <v>32052</v>
      </c>
      <c r="M8" t="s">
        <v>268</v>
      </c>
      <c r="N8">
        <v>43.91</v>
      </c>
      <c r="O8">
        <v>4266</v>
      </c>
      <c r="P8">
        <v>31119</v>
      </c>
      <c r="Q8" t="s">
        <v>269</v>
      </c>
      <c r="R8">
        <v>41.05</v>
      </c>
      <c r="S8">
        <v>4941</v>
      </c>
      <c r="T8">
        <v>30019</v>
      </c>
      <c r="U8" t="s">
        <v>270</v>
      </c>
      <c r="V8">
        <v>40.729999999999997</v>
      </c>
      <c r="W8">
        <v>4815</v>
      </c>
      <c r="X8">
        <v>29449</v>
      </c>
      <c r="Y8" t="s">
        <v>242</v>
      </c>
      <c r="Z8">
        <v>40.65</v>
      </c>
      <c r="AA8">
        <v>5175</v>
      </c>
      <c r="AB8">
        <v>30578</v>
      </c>
      <c r="AC8" t="s">
        <v>271</v>
      </c>
      <c r="AD8">
        <v>41.84</v>
      </c>
      <c r="AE8">
        <v>5587</v>
      </c>
      <c r="AF8">
        <v>30252</v>
      </c>
      <c r="AG8" t="s">
        <v>242</v>
      </c>
      <c r="AH8">
        <v>41.41</v>
      </c>
      <c r="AI8">
        <v>4870</v>
      </c>
      <c r="AJ8">
        <v>29941</v>
      </c>
      <c r="AK8" t="s">
        <v>242</v>
      </c>
      <c r="AL8">
        <v>39.299999999999997</v>
      </c>
      <c r="AM8">
        <v>5182</v>
      </c>
      <c r="AN8">
        <v>29775</v>
      </c>
      <c r="AO8" t="s">
        <v>272</v>
      </c>
      <c r="AP8">
        <v>41.23</v>
      </c>
      <c r="AQ8">
        <v>4915</v>
      </c>
      <c r="AR8">
        <v>29761</v>
      </c>
      <c r="AS8" t="s">
        <v>273</v>
      </c>
      <c r="AT8">
        <v>41.63</v>
      </c>
      <c r="AU8">
        <v>5060</v>
      </c>
      <c r="AV8">
        <v>27546</v>
      </c>
      <c r="AW8" t="s">
        <v>274</v>
      </c>
    </row>
    <row r="9" spans="1:49">
      <c r="A9" t="s">
        <v>275</v>
      </c>
      <c r="B9">
        <v>43.86</v>
      </c>
      <c r="C9">
        <v>4989</v>
      </c>
      <c r="D9">
        <v>38222</v>
      </c>
      <c r="E9" t="s">
        <v>276</v>
      </c>
      <c r="F9" t="s">
        <v>221</v>
      </c>
      <c r="G9" t="s">
        <v>221</v>
      </c>
      <c r="H9" t="s">
        <v>221</v>
      </c>
      <c r="I9" t="s">
        <v>221</v>
      </c>
      <c r="J9">
        <v>45.89</v>
      </c>
      <c r="K9">
        <v>4451</v>
      </c>
      <c r="L9">
        <v>37832</v>
      </c>
      <c r="M9" t="s">
        <v>277</v>
      </c>
      <c r="N9">
        <v>45.97</v>
      </c>
      <c r="O9">
        <v>4317</v>
      </c>
      <c r="P9">
        <v>36306</v>
      </c>
      <c r="Q9" t="s">
        <v>278</v>
      </c>
      <c r="R9">
        <v>45.04</v>
      </c>
      <c r="S9">
        <v>4246</v>
      </c>
      <c r="T9">
        <v>36013</v>
      </c>
      <c r="U9" t="s">
        <v>279</v>
      </c>
      <c r="V9">
        <v>45.75</v>
      </c>
      <c r="W9">
        <v>4001</v>
      </c>
      <c r="X9">
        <v>35400</v>
      </c>
      <c r="Y9" t="s">
        <v>280</v>
      </c>
      <c r="Z9">
        <v>42.65</v>
      </c>
      <c r="AA9">
        <v>4003</v>
      </c>
      <c r="AB9">
        <v>34994</v>
      </c>
      <c r="AC9" t="s">
        <v>281</v>
      </c>
      <c r="AD9">
        <v>43.68</v>
      </c>
      <c r="AE9">
        <v>4000</v>
      </c>
      <c r="AF9">
        <v>35062</v>
      </c>
      <c r="AG9" t="s">
        <v>282</v>
      </c>
      <c r="AH9">
        <v>43.89</v>
      </c>
      <c r="AI9">
        <v>4611</v>
      </c>
      <c r="AJ9">
        <v>35737</v>
      </c>
      <c r="AK9" t="s">
        <v>283</v>
      </c>
      <c r="AL9">
        <v>45.01</v>
      </c>
      <c r="AM9">
        <v>4303</v>
      </c>
      <c r="AN9">
        <v>35916</v>
      </c>
      <c r="AO9" t="s">
        <v>284</v>
      </c>
      <c r="AP9">
        <v>46.01</v>
      </c>
      <c r="AQ9">
        <v>4187</v>
      </c>
      <c r="AR9">
        <v>35898</v>
      </c>
      <c r="AS9" t="s">
        <v>285</v>
      </c>
      <c r="AT9">
        <v>44.73</v>
      </c>
      <c r="AU9">
        <v>4238</v>
      </c>
      <c r="AV9">
        <v>34786</v>
      </c>
      <c r="AW9" t="s">
        <v>286</v>
      </c>
    </row>
    <row r="10" spans="1:49">
      <c r="A10" t="s">
        <v>287</v>
      </c>
      <c r="B10">
        <v>44.2</v>
      </c>
      <c r="C10">
        <v>4686</v>
      </c>
      <c r="D10">
        <v>36965</v>
      </c>
      <c r="E10" t="s">
        <v>288</v>
      </c>
      <c r="F10" t="s">
        <v>221</v>
      </c>
      <c r="G10" t="s">
        <v>221</v>
      </c>
      <c r="H10" t="s">
        <v>221</v>
      </c>
      <c r="I10" t="s">
        <v>221</v>
      </c>
      <c r="J10" t="s">
        <v>221</v>
      </c>
      <c r="K10" t="s">
        <v>221</v>
      </c>
      <c r="L10" t="s">
        <v>221</v>
      </c>
      <c r="M10" t="s">
        <v>221</v>
      </c>
      <c r="N10" t="s">
        <v>221</v>
      </c>
      <c r="O10" t="s">
        <v>221</v>
      </c>
      <c r="P10" t="s">
        <v>221</v>
      </c>
      <c r="Q10" t="s">
        <v>221</v>
      </c>
      <c r="R10">
        <v>43.3</v>
      </c>
      <c r="S10">
        <v>4843</v>
      </c>
      <c r="T10">
        <v>35314</v>
      </c>
      <c r="U10" t="s">
        <v>289</v>
      </c>
      <c r="V10" t="s">
        <v>221</v>
      </c>
      <c r="W10" t="s">
        <v>221</v>
      </c>
      <c r="X10" t="s">
        <v>221</v>
      </c>
      <c r="Y10" t="s">
        <v>221</v>
      </c>
      <c r="Z10">
        <v>41.94</v>
      </c>
      <c r="AA10">
        <v>3590</v>
      </c>
      <c r="AB10">
        <v>36759</v>
      </c>
      <c r="AC10" t="s">
        <v>261</v>
      </c>
      <c r="AD10" t="s">
        <v>221</v>
      </c>
      <c r="AE10" t="s">
        <v>221</v>
      </c>
      <c r="AF10" t="s">
        <v>221</v>
      </c>
      <c r="AG10" t="s">
        <v>221</v>
      </c>
      <c r="AH10" t="s">
        <v>221</v>
      </c>
      <c r="AI10" t="s">
        <v>221</v>
      </c>
      <c r="AJ10" t="s">
        <v>221</v>
      </c>
      <c r="AK10" t="s">
        <v>221</v>
      </c>
      <c r="AL10" t="s">
        <v>221</v>
      </c>
      <c r="AM10" t="s">
        <v>221</v>
      </c>
      <c r="AN10" t="s">
        <v>221</v>
      </c>
      <c r="AO10" t="s">
        <v>221</v>
      </c>
      <c r="AP10" t="s">
        <v>221</v>
      </c>
      <c r="AQ10" t="s">
        <v>221</v>
      </c>
      <c r="AR10" t="s">
        <v>221</v>
      </c>
      <c r="AS10" t="s">
        <v>221</v>
      </c>
      <c r="AT10" t="s">
        <v>221</v>
      </c>
      <c r="AU10" t="s">
        <v>221</v>
      </c>
      <c r="AV10" t="s">
        <v>221</v>
      </c>
      <c r="AW10" t="s">
        <v>221</v>
      </c>
    </row>
    <row r="11" spans="1:49">
      <c r="A11" t="s">
        <v>290</v>
      </c>
      <c r="B11">
        <v>44.66</v>
      </c>
      <c r="C11">
        <v>3853</v>
      </c>
      <c r="D11">
        <v>37215</v>
      </c>
      <c r="E11" t="s">
        <v>291</v>
      </c>
      <c r="F11">
        <v>46.92</v>
      </c>
      <c r="G11">
        <v>3795</v>
      </c>
      <c r="H11">
        <v>37008</v>
      </c>
      <c r="I11" t="s">
        <v>292</v>
      </c>
      <c r="J11">
        <v>44.4</v>
      </c>
      <c r="K11">
        <v>3604</v>
      </c>
      <c r="L11">
        <v>37003</v>
      </c>
      <c r="M11" t="s">
        <v>291</v>
      </c>
      <c r="N11">
        <v>43.32</v>
      </c>
      <c r="O11">
        <v>3768</v>
      </c>
      <c r="P11">
        <v>37726</v>
      </c>
      <c r="Q11" t="s">
        <v>262</v>
      </c>
      <c r="R11">
        <v>42.14</v>
      </c>
      <c r="S11">
        <v>3946</v>
      </c>
      <c r="T11">
        <v>37234</v>
      </c>
      <c r="U11" t="s">
        <v>293</v>
      </c>
      <c r="V11">
        <v>42.96</v>
      </c>
      <c r="W11">
        <v>3729</v>
      </c>
      <c r="X11">
        <v>36701</v>
      </c>
      <c r="Y11" t="s">
        <v>294</v>
      </c>
      <c r="Z11">
        <v>41.58</v>
      </c>
      <c r="AA11">
        <v>3672</v>
      </c>
      <c r="AB11">
        <v>35034</v>
      </c>
      <c r="AC11" t="s">
        <v>295</v>
      </c>
      <c r="AD11">
        <v>41.76</v>
      </c>
      <c r="AE11">
        <v>3407</v>
      </c>
      <c r="AF11">
        <v>36145</v>
      </c>
      <c r="AG11" t="s">
        <v>256</v>
      </c>
      <c r="AH11">
        <v>43.63</v>
      </c>
      <c r="AI11">
        <v>3616</v>
      </c>
      <c r="AJ11">
        <v>35834</v>
      </c>
      <c r="AK11" t="s">
        <v>296</v>
      </c>
      <c r="AL11">
        <v>43.82</v>
      </c>
      <c r="AM11">
        <v>3509</v>
      </c>
      <c r="AN11">
        <v>36164</v>
      </c>
      <c r="AO11" t="s">
        <v>297</v>
      </c>
      <c r="AP11">
        <v>44.4</v>
      </c>
      <c r="AQ11">
        <v>3625</v>
      </c>
      <c r="AR11">
        <v>36536</v>
      </c>
      <c r="AS11" t="s">
        <v>298</v>
      </c>
      <c r="AT11">
        <v>44.83</v>
      </c>
      <c r="AU11">
        <v>3467</v>
      </c>
      <c r="AV11">
        <v>36691</v>
      </c>
      <c r="AW11" t="s">
        <v>299</v>
      </c>
    </row>
    <row r="12" spans="1:49">
      <c r="A12" t="s">
        <v>300</v>
      </c>
      <c r="B12">
        <v>44.69</v>
      </c>
      <c r="C12">
        <v>4380</v>
      </c>
      <c r="D12">
        <v>36731</v>
      </c>
      <c r="E12" t="s">
        <v>296</v>
      </c>
      <c r="F12">
        <v>53.84</v>
      </c>
      <c r="G12">
        <v>3422</v>
      </c>
      <c r="H12">
        <v>37552</v>
      </c>
      <c r="I12" t="s">
        <v>301</v>
      </c>
      <c r="J12">
        <v>44.89</v>
      </c>
      <c r="K12">
        <v>3836</v>
      </c>
      <c r="L12">
        <v>37759</v>
      </c>
      <c r="M12" t="s">
        <v>264</v>
      </c>
      <c r="N12">
        <v>45.64</v>
      </c>
      <c r="O12">
        <v>3449</v>
      </c>
      <c r="P12">
        <v>37286</v>
      </c>
      <c r="Q12" t="s">
        <v>302</v>
      </c>
      <c r="R12">
        <v>45.13</v>
      </c>
      <c r="S12">
        <v>3829</v>
      </c>
      <c r="T12">
        <v>38343</v>
      </c>
      <c r="U12" t="s">
        <v>303</v>
      </c>
      <c r="V12">
        <v>48.15</v>
      </c>
      <c r="W12">
        <v>3181</v>
      </c>
      <c r="X12">
        <v>36552</v>
      </c>
      <c r="Y12" t="s">
        <v>227</v>
      </c>
      <c r="Z12">
        <v>43.78</v>
      </c>
      <c r="AA12">
        <v>3646</v>
      </c>
      <c r="AB12">
        <v>36931</v>
      </c>
      <c r="AC12" t="s">
        <v>241</v>
      </c>
      <c r="AD12">
        <v>45.76</v>
      </c>
      <c r="AE12">
        <v>3641</v>
      </c>
      <c r="AF12">
        <v>37581</v>
      </c>
      <c r="AG12" t="s">
        <v>296</v>
      </c>
      <c r="AH12">
        <v>47.17</v>
      </c>
      <c r="AI12">
        <v>3408</v>
      </c>
      <c r="AJ12">
        <v>38093</v>
      </c>
      <c r="AK12" t="s">
        <v>304</v>
      </c>
      <c r="AL12">
        <v>45.68</v>
      </c>
      <c r="AM12">
        <v>3504</v>
      </c>
      <c r="AN12">
        <v>37864</v>
      </c>
      <c r="AO12" t="s">
        <v>305</v>
      </c>
      <c r="AP12">
        <v>45.81</v>
      </c>
      <c r="AQ12">
        <v>3603</v>
      </c>
      <c r="AR12">
        <v>38222</v>
      </c>
      <c r="AS12" t="s">
        <v>306</v>
      </c>
      <c r="AT12">
        <v>46.73</v>
      </c>
      <c r="AU12">
        <v>3936</v>
      </c>
      <c r="AV12">
        <v>37672</v>
      </c>
      <c r="AW12" t="s">
        <v>307</v>
      </c>
    </row>
    <row r="13" spans="1:49">
      <c r="A13" t="s">
        <v>308</v>
      </c>
      <c r="B13">
        <v>44.82</v>
      </c>
      <c r="C13">
        <v>5800</v>
      </c>
      <c r="D13">
        <v>40685</v>
      </c>
      <c r="E13" t="s">
        <v>309</v>
      </c>
      <c r="F13">
        <v>41.27</v>
      </c>
      <c r="G13">
        <v>4967</v>
      </c>
      <c r="H13">
        <v>40427</v>
      </c>
      <c r="I13" t="s">
        <v>310</v>
      </c>
      <c r="J13" t="s">
        <v>221</v>
      </c>
      <c r="K13" t="s">
        <v>221</v>
      </c>
      <c r="L13" t="s">
        <v>221</v>
      </c>
      <c r="M13" t="s">
        <v>221</v>
      </c>
      <c r="N13">
        <v>50.12</v>
      </c>
      <c r="O13">
        <v>7600</v>
      </c>
      <c r="P13">
        <v>41642</v>
      </c>
      <c r="Q13" t="s">
        <v>311</v>
      </c>
      <c r="R13">
        <v>44.19</v>
      </c>
      <c r="S13">
        <v>5500</v>
      </c>
      <c r="T13">
        <v>39306</v>
      </c>
      <c r="U13" t="s">
        <v>312</v>
      </c>
      <c r="V13">
        <v>42.01</v>
      </c>
      <c r="W13">
        <v>5614</v>
      </c>
      <c r="X13">
        <v>38109</v>
      </c>
      <c r="Y13" t="s">
        <v>309</v>
      </c>
      <c r="Z13">
        <v>41.77</v>
      </c>
      <c r="AA13">
        <v>5300</v>
      </c>
      <c r="AB13">
        <v>37520</v>
      </c>
      <c r="AC13" t="s">
        <v>235</v>
      </c>
      <c r="AD13">
        <v>48.42</v>
      </c>
      <c r="AE13">
        <v>6133</v>
      </c>
      <c r="AF13">
        <v>37312</v>
      </c>
      <c r="AG13" t="s">
        <v>313</v>
      </c>
      <c r="AH13" t="s">
        <v>221</v>
      </c>
      <c r="AI13" t="s">
        <v>221</v>
      </c>
      <c r="AJ13" t="s">
        <v>221</v>
      </c>
      <c r="AK13" t="s">
        <v>221</v>
      </c>
      <c r="AL13">
        <v>47.84</v>
      </c>
      <c r="AM13">
        <v>6083</v>
      </c>
      <c r="AN13">
        <v>38862</v>
      </c>
      <c r="AO13" t="s">
        <v>314</v>
      </c>
      <c r="AP13">
        <v>50.24</v>
      </c>
      <c r="AQ13">
        <v>6286</v>
      </c>
      <c r="AR13">
        <v>39924</v>
      </c>
      <c r="AS13" t="s">
        <v>315</v>
      </c>
      <c r="AT13">
        <v>42.62</v>
      </c>
      <c r="AU13">
        <v>5400</v>
      </c>
      <c r="AV13">
        <v>38469</v>
      </c>
      <c r="AW13" t="s">
        <v>316</v>
      </c>
    </row>
    <row r="14" spans="1:49">
      <c r="A14" t="s">
        <v>317</v>
      </c>
      <c r="B14">
        <v>45.24</v>
      </c>
      <c r="C14">
        <v>3871</v>
      </c>
      <c r="D14">
        <v>30741</v>
      </c>
      <c r="E14" t="s">
        <v>318</v>
      </c>
      <c r="F14">
        <v>45.62</v>
      </c>
      <c r="G14">
        <v>3540</v>
      </c>
      <c r="H14">
        <v>30546</v>
      </c>
      <c r="I14" t="s">
        <v>319</v>
      </c>
      <c r="J14">
        <v>43.5</v>
      </c>
      <c r="K14">
        <v>3462</v>
      </c>
      <c r="L14">
        <v>30524</v>
      </c>
      <c r="M14" t="s">
        <v>320</v>
      </c>
      <c r="N14">
        <v>43.27</v>
      </c>
      <c r="O14">
        <v>3295</v>
      </c>
      <c r="P14">
        <v>30426</v>
      </c>
      <c r="Q14" t="s">
        <v>321</v>
      </c>
      <c r="R14">
        <v>41.99</v>
      </c>
      <c r="S14">
        <v>3321</v>
      </c>
      <c r="T14">
        <v>29047</v>
      </c>
      <c r="U14" t="s">
        <v>322</v>
      </c>
      <c r="V14">
        <v>40.94</v>
      </c>
      <c r="W14">
        <v>3341</v>
      </c>
      <c r="X14">
        <v>28354</v>
      </c>
      <c r="Y14" t="s">
        <v>323</v>
      </c>
      <c r="Z14">
        <v>42.1</v>
      </c>
      <c r="AA14">
        <v>3137</v>
      </c>
      <c r="AB14">
        <v>26961</v>
      </c>
      <c r="AC14" t="s">
        <v>324</v>
      </c>
      <c r="AD14">
        <v>41.41</v>
      </c>
      <c r="AE14">
        <v>3104</v>
      </c>
      <c r="AF14">
        <v>28226</v>
      </c>
      <c r="AG14" t="s">
        <v>325</v>
      </c>
      <c r="AH14">
        <v>40.909999999999997</v>
      </c>
      <c r="AI14">
        <v>2930</v>
      </c>
      <c r="AJ14">
        <v>26182</v>
      </c>
      <c r="AK14" t="s">
        <v>326</v>
      </c>
      <c r="AL14">
        <v>41.89</v>
      </c>
      <c r="AM14">
        <v>3120</v>
      </c>
      <c r="AN14">
        <v>27345</v>
      </c>
      <c r="AO14" t="s">
        <v>327</v>
      </c>
      <c r="AP14">
        <v>43.17</v>
      </c>
      <c r="AQ14">
        <v>3202</v>
      </c>
      <c r="AR14">
        <v>27684</v>
      </c>
      <c r="AS14" t="s">
        <v>328</v>
      </c>
      <c r="AT14">
        <v>42.61</v>
      </c>
      <c r="AU14">
        <v>3480</v>
      </c>
      <c r="AV14">
        <v>27295</v>
      </c>
      <c r="AW14" t="s">
        <v>324</v>
      </c>
    </row>
    <row r="15" spans="1:49">
      <c r="A15" t="s">
        <v>329</v>
      </c>
      <c r="B15">
        <v>45.76</v>
      </c>
      <c r="C15">
        <v>3544</v>
      </c>
      <c r="D15">
        <v>35981</v>
      </c>
      <c r="E15" t="s">
        <v>224</v>
      </c>
      <c r="F15">
        <v>45.95</v>
      </c>
      <c r="G15">
        <v>3783</v>
      </c>
      <c r="H15">
        <v>35332</v>
      </c>
      <c r="I15" t="s">
        <v>330</v>
      </c>
      <c r="J15">
        <v>44.89</v>
      </c>
      <c r="K15">
        <v>3554</v>
      </c>
      <c r="L15">
        <v>34198</v>
      </c>
      <c r="M15" t="s">
        <v>266</v>
      </c>
      <c r="N15">
        <v>45.11</v>
      </c>
      <c r="O15">
        <v>3536</v>
      </c>
      <c r="P15">
        <v>32439</v>
      </c>
      <c r="Q15" t="s">
        <v>331</v>
      </c>
      <c r="R15">
        <v>44.8</v>
      </c>
      <c r="S15">
        <v>3393</v>
      </c>
      <c r="T15">
        <v>33202</v>
      </c>
      <c r="U15" t="s">
        <v>267</v>
      </c>
      <c r="V15">
        <v>45.08</v>
      </c>
      <c r="W15">
        <v>3375</v>
      </c>
      <c r="X15">
        <v>33632</v>
      </c>
      <c r="Y15" t="s">
        <v>332</v>
      </c>
      <c r="Z15">
        <v>44.71</v>
      </c>
      <c r="AA15">
        <v>3283</v>
      </c>
      <c r="AB15">
        <v>34108</v>
      </c>
      <c r="AC15" t="s">
        <v>333</v>
      </c>
      <c r="AD15">
        <v>44.8</v>
      </c>
      <c r="AE15">
        <v>3309</v>
      </c>
      <c r="AF15">
        <v>33216</v>
      </c>
      <c r="AG15" t="s">
        <v>267</v>
      </c>
      <c r="AH15">
        <v>44.9</v>
      </c>
      <c r="AI15">
        <v>3339</v>
      </c>
      <c r="AJ15">
        <v>33091</v>
      </c>
      <c r="AK15" t="s">
        <v>334</v>
      </c>
      <c r="AL15">
        <v>45.79</v>
      </c>
      <c r="AM15">
        <v>3394</v>
      </c>
      <c r="AN15">
        <v>33322</v>
      </c>
      <c r="AO15" t="s">
        <v>335</v>
      </c>
      <c r="AP15">
        <v>45.17</v>
      </c>
      <c r="AQ15">
        <v>3624</v>
      </c>
      <c r="AR15">
        <v>33661</v>
      </c>
      <c r="AS15" t="s">
        <v>336</v>
      </c>
      <c r="AT15">
        <v>47.41</v>
      </c>
      <c r="AU15">
        <v>3257</v>
      </c>
      <c r="AV15">
        <v>32218</v>
      </c>
      <c r="AW15" t="s">
        <v>318</v>
      </c>
    </row>
    <row r="16" spans="1:49">
      <c r="A16" t="s">
        <v>337</v>
      </c>
      <c r="B16">
        <v>45.81</v>
      </c>
      <c r="C16">
        <v>5218</v>
      </c>
      <c r="D16">
        <v>39503</v>
      </c>
      <c r="E16" t="s">
        <v>338</v>
      </c>
      <c r="F16">
        <v>46.74</v>
      </c>
      <c r="G16">
        <v>5435</v>
      </c>
      <c r="H16">
        <v>39777</v>
      </c>
      <c r="I16" t="s">
        <v>339</v>
      </c>
      <c r="J16">
        <v>42.36</v>
      </c>
      <c r="K16">
        <v>4788</v>
      </c>
      <c r="L16">
        <v>38840</v>
      </c>
      <c r="M16" t="s">
        <v>340</v>
      </c>
      <c r="N16">
        <v>43.21</v>
      </c>
      <c r="O16">
        <v>3908</v>
      </c>
      <c r="P16">
        <v>39322</v>
      </c>
      <c r="Q16" t="s">
        <v>254</v>
      </c>
      <c r="R16">
        <v>42.36</v>
      </c>
      <c r="S16">
        <v>4227</v>
      </c>
      <c r="T16">
        <v>36150</v>
      </c>
      <c r="U16" t="s">
        <v>341</v>
      </c>
      <c r="V16">
        <v>44.61</v>
      </c>
      <c r="W16">
        <v>4620</v>
      </c>
      <c r="X16">
        <v>36187</v>
      </c>
      <c r="Y16" t="s">
        <v>342</v>
      </c>
      <c r="Z16">
        <v>44.21</v>
      </c>
      <c r="AA16">
        <v>4720</v>
      </c>
      <c r="AB16">
        <v>37157</v>
      </c>
      <c r="AC16" t="s">
        <v>343</v>
      </c>
      <c r="AD16">
        <v>44.25</v>
      </c>
      <c r="AE16">
        <v>4938</v>
      </c>
      <c r="AF16">
        <v>37435</v>
      </c>
      <c r="AG16" t="s">
        <v>243</v>
      </c>
      <c r="AH16">
        <v>43.97</v>
      </c>
      <c r="AI16">
        <v>5259</v>
      </c>
      <c r="AJ16">
        <v>37975</v>
      </c>
      <c r="AK16" t="s">
        <v>344</v>
      </c>
      <c r="AL16">
        <v>43.44</v>
      </c>
      <c r="AM16">
        <v>5202</v>
      </c>
      <c r="AN16">
        <v>38136</v>
      </c>
      <c r="AO16" t="s">
        <v>232</v>
      </c>
      <c r="AP16">
        <v>43.57</v>
      </c>
      <c r="AQ16">
        <v>5535</v>
      </c>
      <c r="AR16">
        <v>39472</v>
      </c>
      <c r="AS16" t="s">
        <v>345</v>
      </c>
      <c r="AT16">
        <v>43.72</v>
      </c>
      <c r="AU16">
        <v>4919</v>
      </c>
      <c r="AV16">
        <v>39845</v>
      </c>
      <c r="AW16" t="s">
        <v>346</v>
      </c>
    </row>
    <row r="17" spans="1:49">
      <c r="A17" t="s">
        <v>347</v>
      </c>
      <c r="B17">
        <v>46.42</v>
      </c>
      <c r="C17">
        <v>4939</v>
      </c>
      <c r="D17">
        <v>33070</v>
      </c>
      <c r="E17" t="s">
        <v>268</v>
      </c>
      <c r="F17">
        <v>42.73</v>
      </c>
      <c r="G17">
        <v>4760</v>
      </c>
      <c r="H17">
        <v>32925</v>
      </c>
      <c r="I17" t="s">
        <v>313</v>
      </c>
      <c r="J17">
        <v>41.42</v>
      </c>
      <c r="K17">
        <v>4171</v>
      </c>
      <c r="L17">
        <v>33128</v>
      </c>
      <c r="M17" t="s">
        <v>279</v>
      </c>
      <c r="N17">
        <v>41.21</v>
      </c>
      <c r="O17">
        <v>3520</v>
      </c>
      <c r="P17">
        <v>33005</v>
      </c>
      <c r="Q17" t="s">
        <v>348</v>
      </c>
      <c r="R17">
        <v>47.85</v>
      </c>
      <c r="S17">
        <v>3236</v>
      </c>
      <c r="T17">
        <v>32676</v>
      </c>
      <c r="U17" t="s">
        <v>349</v>
      </c>
      <c r="V17">
        <v>40.58</v>
      </c>
      <c r="W17">
        <v>3276</v>
      </c>
      <c r="X17">
        <v>34885</v>
      </c>
      <c r="Y17" t="s">
        <v>350</v>
      </c>
      <c r="Z17" t="s">
        <v>221</v>
      </c>
      <c r="AA17" t="s">
        <v>221</v>
      </c>
      <c r="AB17" t="s">
        <v>221</v>
      </c>
      <c r="AC17" t="s">
        <v>221</v>
      </c>
      <c r="AD17">
        <v>39.93</v>
      </c>
      <c r="AE17">
        <v>4189</v>
      </c>
      <c r="AF17">
        <v>31374</v>
      </c>
      <c r="AG17" t="s">
        <v>240</v>
      </c>
      <c r="AH17">
        <v>40.49</v>
      </c>
      <c r="AI17">
        <v>4137</v>
      </c>
      <c r="AJ17">
        <v>29754</v>
      </c>
      <c r="AK17" t="s">
        <v>351</v>
      </c>
      <c r="AL17">
        <v>40.92</v>
      </c>
      <c r="AM17">
        <v>3533</v>
      </c>
      <c r="AN17">
        <v>29381</v>
      </c>
      <c r="AO17" t="s">
        <v>352</v>
      </c>
      <c r="AP17">
        <v>44.21</v>
      </c>
      <c r="AQ17">
        <v>4244</v>
      </c>
      <c r="AR17">
        <v>30375</v>
      </c>
      <c r="AS17" t="s">
        <v>353</v>
      </c>
      <c r="AT17">
        <v>56.91</v>
      </c>
      <c r="AU17">
        <v>4767</v>
      </c>
      <c r="AV17">
        <v>31684</v>
      </c>
      <c r="AW17" t="s">
        <v>354</v>
      </c>
    </row>
    <row r="18" spans="1:49">
      <c r="A18" t="s">
        <v>355</v>
      </c>
      <c r="B18">
        <v>46.93</v>
      </c>
      <c r="C18">
        <v>4842</v>
      </c>
      <c r="D18">
        <v>35963</v>
      </c>
      <c r="E18" t="s">
        <v>356</v>
      </c>
      <c r="F18">
        <v>49.72</v>
      </c>
      <c r="G18">
        <v>4723</v>
      </c>
      <c r="H18">
        <v>37296</v>
      </c>
      <c r="I18" t="s">
        <v>357</v>
      </c>
      <c r="J18">
        <v>47.8</v>
      </c>
      <c r="K18">
        <v>4632</v>
      </c>
      <c r="L18">
        <v>36780</v>
      </c>
      <c r="M18" t="s">
        <v>358</v>
      </c>
      <c r="N18">
        <v>45.14</v>
      </c>
      <c r="O18">
        <v>4448</v>
      </c>
      <c r="P18">
        <v>34773</v>
      </c>
      <c r="Q18" t="s">
        <v>313</v>
      </c>
      <c r="R18">
        <v>44.17</v>
      </c>
      <c r="S18">
        <v>4609</v>
      </c>
      <c r="T18">
        <v>33339</v>
      </c>
      <c r="U18" t="s">
        <v>359</v>
      </c>
      <c r="V18">
        <v>44.47</v>
      </c>
      <c r="W18">
        <v>4850</v>
      </c>
      <c r="X18">
        <v>34551</v>
      </c>
      <c r="Y18" t="s">
        <v>360</v>
      </c>
      <c r="Z18">
        <v>44.46</v>
      </c>
      <c r="AA18">
        <v>4683</v>
      </c>
      <c r="AB18">
        <v>33810</v>
      </c>
      <c r="AC18" t="s">
        <v>225</v>
      </c>
      <c r="AD18">
        <v>43.82</v>
      </c>
      <c r="AE18">
        <v>5201</v>
      </c>
      <c r="AF18">
        <v>35062</v>
      </c>
      <c r="AG18" t="s">
        <v>348</v>
      </c>
      <c r="AH18">
        <v>45.93</v>
      </c>
      <c r="AI18">
        <v>5121</v>
      </c>
      <c r="AJ18">
        <v>33893</v>
      </c>
      <c r="AK18" t="s">
        <v>222</v>
      </c>
      <c r="AL18">
        <v>45.68</v>
      </c>
      <c r="AM18">
        <v>5099</v>
      </c>
      <c r="AN18">
        <v>34189</v>
      </c>
      <c r="AO18" t="s">
        <v>361</v>
      </c>
      <c r="AP18">
        <v>44.12</v>
      </c>
      <c r="AQ18">
        <v>5223</v>
      </c>
      <c r="AR18">
        <v>34580</v>
      </c>
      <c r="AS18" t="s">
        <v>362</v>
      </c>
      <c r="AT18">
        <v>43.62</v>
      </c>
      <c r="AU18">
        <v>5359</v>
      </c>
      <c r="AV18">
        <v>33372</v>
      </c>
      <c r="AW18" t="s">
        <v>363</v>
      </c>
    </row>
    <row r="19" spans="1:49">
      <c r="A19" t="s">
        <v>364</v>
      </c>
      <c r="B19">
        <v>47.05</v>
      </c>
      <c r="C19">
        <v>5740</v>
      </c>
      <c r="D19">
        <v>39634</v>
      </c>
      <c r="E19" t="s">
        <v>295</v>
      </c>
      <c r="F19">
        <v>48.09</v>
      </c>
      <c r="G19">
        <v>7371</v>
      </c>
      <c r="H19">
        <v>37861</v>
      </c>
      <c r="I19" t="s">
        <v>365</v>
      </c>
      <c r="J19">
        <v>44.24</v>
      </c>
      <c r="K19">
        <v>4922</v>
      </c>
      <c r="L19">
        <v>37367</v>
      </c>
      <c r="M19" t="s">
        <v>366</v>
      </c>
      <c r="N19">
        <v>44.41</v>
      </c>
      <c r="O19">
        <v>4741</v>
      </c>
      <c r="P19">
        <v>38491</v>
      </c>
      <c r="Q19" t="s">
        <v>367</v>
      </c>
      <c r="R19">
        <v>43.37</v>
      </c>
      <c r="S19">
        <v>4765</v>
      </c>
      <c r="T19">
        <v>38565</v>
      </c>
      <c r="U19" t="s">
        <v>312</v>
      </c>
      <c r="V19">
        <v>43.12</v>
      </c>
      <c r="W19">
        <v>4924</v>
      </c>
      <c r="X19">
        <v>39317</v>
      </c>
      <c r="Y19" t="s">
        <v>346</v>
      </c>
      <c r="Z19" t="s">
        <v>221</v>
      </c>
      <c r="AA19" t="s">
        <v>221</v>
      </c>
      <c r="AB19" t="s">
        <v>221</v>
      </c>
      <c r="AC19" t="s">
        <v>221</v>
      </c>
      <c r="AD19" t="s">
        <v>221</v>
      </c>
      <c r="AE19" t="s">
        <v>221</v>
      </c>
      <c r="AF19" t="s">
        <v>221</v>
      </c>
      <c r="AG19" t="s">
        <v>221</v>
      </c>
      <c r="AH19" t="s">
        <v>221</v>
      </c>
      <c r="AI19" t="s">
        <v>221</v>
      </c>
      <c r="AJ19" t="s">
        <v>221</v>
      </c>
      <c r="AK19" t="s">
        <v>221</v>
      </c>
      <c r="AL19" t="s">
        <v>221</v>
      </c>
      <c r="AM19" t="s">
        <v>221</v>
      </c>
      <c r="AN19" t="s">
        <v>221</v>
      </c>
      <c r="AO19" t="s">
        <v>221</v>
      </c>
      <c r="AP19" t="s">
        <v>221</v>
      </c>
      <c r="AQ19" t="s">
        <v>221</v>
      </c>
      <c r="AR19" t="s">
        <v>221</v>
      </c>
      <c r="AS19" t="s">
        <v>221</v>
      </c>
      <c r="AT19" t="s">
        <v>221</v>
      </c>
      <c r="AU19" t="s">
        <v>221</v>
      </c>
      <c r="AV19" t="s">
        <v>221</v>
      </c>
      <c r="AW19" t="s">
        <v>221</v>
      </c>
    </row>
    <row r="20" spans="1:49">
      <c r="A20" t="s">
        <v>368</v>
      </c>
      <c r="B20">
        <v>47.5</v>
      </c>
      <c r="C20">
        <v>4055</v>
      </c>
      <c r="D20">
        <v>41569</v>
      </c>
      <c r="E20" t="s">
        <v>369</v>
      </c>
      <c r="F20">
        <v>50</v>
      </c>
      <c r="G20">
        <v>4467</v>
      </c>
      <c r="H20">
        <v>45173</v>
      </c>
      <c r="I20" t="s">
        <v>370</v>
      </c>
      <c r="J20">
        <v>47.88</v>
      </c>
      <c r="K20">
        <v>3981</v>
      </c>
      <c r="L20">
        <v>37295</v>
      </c>
      <c r="M20" t="s">
        <v>371</v>
      </c>
      <c r="N20">
        <v>47.5</v>
      </c>
      <c r="O20">
        <v>3827</v>
      </c>
      <c r="P20">
        <v>34793</v>
      </c>
      <c r="Q20" t="s">
        <v>372</v>
      </c>
      <c r="R20">
        <v>47.05</v>
      </c>
      <c r="S20">
        <v>3771</v>
      </c>
      <c r="T20">
        <v>35912</v>
      </c>
      <c r="U20" t="s">
        <v>373</v>
      </c>
      <c r="V20">
        <v>43.45</v>
      </c>
      <c r="W20">
        <v>3859</v>
      </c>
      <c r="X20">
        <v>34569</v>
      </c>
      <c r="Y20" t="s">
        <v>374</v>
      </c>
      <c r="Z20">
        <v>44.02</v>
      </c>
      <c r="AA20">
        <v>3673</v>
      </c>
      <c r="AB20">
        <v>34398</v>
      </c>
      <c r="AC20" t="s">
        <v>375</v>
      </c>
      <c r="AD20">
        <v>42.15</v>
      </c>
      <c r="AE20">
        <v>4123</v>
      </c>
      <c r="AF20">
        <v>36794</v>
      </c>
      <c r="AG20" t="s">
        <v>376</v>
      </c>
      <c r="AH20">
        <v>46.03</v>
      </c>
      <c r="AI20">
        <v>3786</v>
      </c>
      <c r="AJ20">
        <v>37418</v>
      </c>
      <c r="AK20" t="s">
        <v>314</v>
      </c>
      <c r="AL20">
        <v>50.81</v>
      </c>
      <c r="AM20">
        <v>4380</v>
      </c>
      <c r="AN20">
        <v>37451</v>
      </c>
      <c r="AO20" t="s">
        <v>222</v>
      </c>
      <c r="AP20">
        <v>46.37</v>
      </c>
      <c r="AQ20">
        <v>3837</v>
      </c>
      <c r="AR20">
        <v>36552</v>
      </c>
      <c r="AS20" t="s">
        <v>292</v>
      </c>
      <c r="AT20">
        <v>44.32</v>
      </c>
      <c r="AU20">
        <v>3592</v>
      </c>
      <c r="AV20">
        <v>35886</v>
      </c>
      <c r="AW20" t="s">
        <v>238</v>
      </c>
    </row>
    <row r="21" spans="1:49">
      <c r="A21" t="s">
        <v>377</v>
      </c>
      <c r="B21">
        <v>48.18</v>
      </c>
      <c r="C21">
        <v>3964</v>
      </c>
      <c r="D21">
        <v>30613</v>
      </c>
      <c r="E21" t="s">
        <v>378</v>
      </c>
      <c r="F21">
        <v>43.87</v>
      </c>
      <c r="G21">
        <v>4650</v>
      </c>
      <c r="H21">
        <v>33424</v>
      </c>
      <c r="I21" t="s">
        <v>266</v>
      </c>
      <c r="J21">
        <v>43.86</v>
      </c>
      <c r="K21">
        <v>4196</v>
      </c>
      <c r="L21">
        <v>31732</v>
      </c>
      <c r="M21" t="s">
        <v>242</v>
      </c>
      <c r="N21">
        <v>44.93</v>
      </c>
      <c r="O21">
        <v>4175</v>
      </c>
      <c r="P21">
        <v>33268</v>
      </c>
      <c r="Q21" t="s">
        <v>379</v>
      </c>
      <c r="R21">
        <v>43.21</v>
      </c>
      <c r="S21">
        <v>3779</v>
      </c>
      <c r="T21">
        <v>35005</v>
      </c>
      <c r="U21" t="s">
        <v>380</v>
      </c>
      <c r="V21">
        <v>44.43</v>
      </c>
      <c r="W21">
        <v>3680</v>
      </c>
      <c r="X21">
        <v>31349</v>
      </c>
      <c r="Y21" t="s">
        <v>381</v>
      </c>
      <c r="Z21">
        <v>44.1</v>
      </c>
      <c r="AA21">
        <v>3233</v>
      </c>
      <c r="AB21">
        <v>30485</v>
      </c>
      <c r="AC21" t="s">
        <v>322</v>
      </c>
      <c r="AD21">
        <v>45.52</v>
      </c>
      <c r="AE21">
        <v>3512</v>
      </c>
      <c r="AF21">
        <v>33274</v>
      </c>
      <c r="AG21" t="s">
        <v>382</v>
      </c>
      <c r="AH21">
        <v>43.76</v>
      </c>
      <c r="AI21">
        <v>4021</v>
      </c>
      <c r="AJ21">
        <v>30378</v>
      </c>
      <c r="AK21" t="s">
        <v>383</v>
      </c>
      <c r="AL21">
        <v>46.11</v>
      </c>
      <c r="AM21">
        <v>3925</v>
      </c>
      <c r="AN21">
        <v>32268</v>
      </c>
      <c r="AO21" t="s">
        <v>384</v>
      </c>
      <c r="AP21">
        <v>46.58</v>
      </c>
      <c r="AQ21">
        <v>4048</v>
      </c>
      <c r="AR21">
        <v>32490</v>
      </c>
      <c r="AS21" t="s">
        <v>301</v>
      </c>
      <c r="AT21">
        <v>47.07</v>
      </c>
      <c r="AU21">
        <v>3592</v>
      </c>
      <c r="AV21">
        <v>32035</v>
      </c>
      <c r="AW21" t="s">
        <v>385</v>
      </c>
    </row>
    <row r="22" spans="1:49">
      <c r="A22" t="s">
        <v>386</v>
      </c>
      <c r="B22">
        <v>48.22</v>
      </c>
      <c r="C22">
        <v>3568</v>
      </c>
      <c r="D22">
        <v>40093</v>
      </c>
      <c r="E22" t="s">
        <v>236</v>
      </c>
      <c r="F22">
        <v>64.39</v>
      </c>
      <c r="G22">
        <v>3300</v>
      </c>
      <c r="H22">
        <v>38924</v>
      </c>
      <c r="I22" t="s">
        <v>387</v>
      </c>
      <c r="J22" t="s">
        <v>221</v>
      </c>
      <c r="K22" t="s">
        <v>221</v>
      </c>
      <c r="L22" t="s">
        <v>221</v>
      </c>
      <c r="M22" t="s">
        <v>221</v>
      </c>
      <c r="N22">
        <v>60.13</v>
      </c>
      <c r="O22">
        <v>3017</v>
      </c>
      <c r="P22">
        <v>37860</v>
      </c>
      <c r="Q22" t="s">
        <v>388</v>
      </c>
      <c r="R22">
        <v>56.11</v>
      </c>
      <c r="S22">
        <v>3367</v>
      </c>
      <c r="T22">
        <v>38727</v>
      </c>
      <c r="U22" t="s">
        <v>389</v>
      </c>
      <c r="V22">
        <v>53.98</v>
      </c>
      <c r="W22">
        <v>2800</v>
      </c>
      <c r="X22">
        <v>37850</v>
      </c>
      <c r="Y22" t="s">
        <v>320</v>
      </c>
      <c r="Z22">
        <v>47.34</v>
      </c>
      <c r="AA22">
        <v>2980</v>
      </c>
      <c r="AB22">
        <v>39041</v>
      </c>
      <c r="AC22" t="s">
        <v>277</v>
      </c>
      <c r="AD22">
        <v>52.23</v>
      </c>
      <c r="AE22">
        <v>2982</v>
      </c>
      <c r="AF22">
        <v>39421</v>
      </c>
      <c r="AG22" t="s">
        <v>359</v>
      </c>
      <c r="AH22" t="s">
        <v>221</v>
      </c>
      <c r="AI22" t="s">
        <v>221</v>
      </c>
      <c r="AJ22" t="s">
        <v>221</v>
      </c>
      <c r="AK22" t="s">
        <v>221</v>
      </c>
      <c r="AL22">
        <v>63.85</v>
      </c>
      <c r="AM22">
        <v>2767</v>
      </c>
      <c r="AN22">
        <v>39256</v>
      </c>
      <c r="AO22" t="s">
        <v>390</v>
      </c>
      <c r="AP22">
        <v>57.75</v>
      </c>
      <c r="AQ22">
        <v>3023</v>
      </c>
      <c r="AR22">
        <v>37891</v>
      </c>
      <c r="AS22" t="s">
        <v>391</v>
      </c>
      <c r="AT22">
        <v>57.44</v>
      </c>
      <c r="AU22">
        <v>2990</v>
      </c>
      <c r="AV22">
        <v>36994</v>
      </c>
      <c r="AW22" t="s">
        <v>392</v>
      </c>
    </row>
    <row r="23" spans="1:49">
      <c r="A23" t="s">
        <v>393</v>
      </c>
      <c r="B23">
        <v>48.34</v>
      </c>
      <c r="C23">
        <v>5650</v>
      </c>
      <c r="D23">
        <v>42246</v>
      </c>
      <c r="E23" t="s">
        <v>394</v>
      </c>
      <c r="F23">
        <v>48.37</v>
      </c>
      <c r="G23">
        <v>3614</v>
      </c>
      <c r="H23">
        <v>39119</v>
      </c>
      <c r="I23" t="s">
        <v>395</v>
      </c>
      <c r="J23">
        <v>50.4</v>
      </c>
      <c r="K23">
        <v>4232</v>
      </c>
      <c r="L23">
        <v>39266</v>
      </c>
      <c r="M23" t="s">
        <v>396</v>
      </c>
      <c r="N23">
        <v>52.14</v>
      </c>
      <c r="O23">
        <v>3978</v>
      </c>
      <c r="P23">
        <v>39070</v>
      </c>
      <c r="Q23" t="s">
        <v>397</v>
      </c>
      <c r="R23">
        <v>50.43</v>
      </c>
      <c r="S23">
        <v>4002</v>
      </c>
      <c r="T23">
        <v>38890</v>
      </c>
      <c r="U23" t="s">
        <v>398</v>
      </c>
      <c r="V23">
        <v>50.89</v>
      </c>
      <c r="W23">
        <v>3579</v>
      </c>
      <c r="X23">
        <v>38499</v>
      </c>
      <c r="Y23" t="s">
        <v>399</v>
      </c>
      <c r="Z23">
        <v>52.72</v>
      </c>
      <c r="AA23">
        <v>3573</v>
      </c>
      <c r="AB23">
        <v>40394</v>
      </c>
      <c r="AC23" t="s">
        <v>356</v>
      </c>
      <c r="AD23">
        <v>53.13</v>
      </c>
      <c r="AE23">
        <v>4089</v>
      </c>
      <c r="AF23">
        <v>39163</v>
      </c>
      <c r="AG23" t="s">
        <v>222</v>
      </c>
      <c r="AH23">
        <v>48.71</v>
      </c>
      <c r="AI23">
        <v>4321</v>
      </c>
      <c r="AJ23">
        <v>40255</v>
      </c>
      <c r="AK23" t="s">
        <v>400</v>
      </c>
      <c r="AL23">
        <v>48.3</v>
      </c>
      <c r="AM23">
        <v>4092</v>
      </c>
      <c r="AN23">
        <v>39576</v>
      </c>
      <c r="AO23" t="s">
        <v>401</v>
      </c>
      <c r="AP23">
        <v>49.05</v>
      </c>
      <c r="AQ23">
        <v>4230</v>
      </c>
      <c r="AR23">
        <v>38226</v>
      </c>
      <c r="AS23" t="s">
        <v>396</v>
      </c>
      <c r="AT23">
        <v>50.49</v>
      </c>
      <c r="AU23">
        <v>3565</v>
      </c>
      <c r="AV23">
        <v>38601</v>
      </c>
      <c r="AW23" t="s">
        <v>402</v>
      </c>
    </row>
    <row r="24" spans="1:49">
      <c r="A24" t="s">
        <v>403</v>
      </c>
      <c r="B24">
        <v>48.65</v>
      </c>
      <c r="C24">
        <v>3300</v>
      </c>
      <c r="D24">
        <v>36832</v>
      </c>
      <c r="E24" t="s">
        <v>272</v>
      </c>
      <c r="F24">
        <v>42.24</v>
      </c>
      <c r="G24">
        <v>3725</v>
      </c>
      <c r="H24">
        <v>37971</v>
      </c>
      <c r="I24" t="s">
        <v>235</v>
      </c>
      <c r="J24">
        <v>45.25</v>
      </c>
      <c r="K24">
        <v>3413</v>
      </c>
      <c r="L24">
        <v>37333</v>
      </c>
      <c r="M24" t="s">
        <v>297</v>
      </c>
      <c r="N24">
        <v>45.27</v>
      </c>
      <c r="O24">
        <v>3217</v>
      </c>
      <c r="P24">
        <v>34377</v>
      </c>
      <c r="Q24" t="s">
        <v>227</v>
      </c>
      <c r="R24">
        <v>46.65</v>
      </c>
      <c r="S24">
        <v>3148</v>
      </c>
      <c r="T24">
        <v>35378</v>
      </c>
      <c r="U24" t="s">
        <v>404</v>
      </c>
      <c r="V24">
        <v>45.28</v>
      </c>
      <c r="W24">
        <v>3059</v>
      </c>
      <c r="X24">
        <v>33809</v>
      </c>
      <c r="Y24" t="s">
        <v>332</v>
      </c>
      <c r="Z24">
        <v>44.85</v>
      </c>
      <c r="AA24">
        <v>3123</v>
      </c>
      <c r="AB24">
        <v>33664</v>
      </c>
      <c r="AC24" t="s">
        <v>357</v>
      </c>
      <c r="AD24">
        <v>47.64</v>
      </c>
      <c r="AE24">
        <v>3050</v>
      </c>
      <c r="AF24">
        <v>34371</v>
      </c>
      <c r="AG24" t="s">
        <v>273</v>
      </c>
      <c r="AH24">
        <v>44.76</v>
      </c>
      <c r="AI24">
        <v>3038</v>
      </c>
      <c r="AJ24">
        <v>35443</v>
      </c>
      <c r="AK24" t="s">
        <v>405</v>
      </c>
      <c r="AL24">
        <v>46.5</v>
      </c>
      <c r="AM24">
        <v>3273</v>
      </c>
      <c r="AN24">
        <v>37323</v>
      </c>
      <c r="AO24" t="s">
        <v>282</v>
      </c>
      <c r="AP24">
        <v>47.31</v>
      </c>
      <c r="AQ24">
        <v>3211</v>
      </c>
      <c r="AR24">
        <v>35074</v>
      </c>
      <c r="AS24" t="s">
        <v>267</v>
      </c>
      <c r="AT24">
        <v>46.63</v>
      </c>
      <c r="AU24">
        <v>3174</v>
      </c>
      <c r="AV24">
        <v>34730</v>
      </c>
      <c r="AW24" t="s">
        <v>406</v>
      </c>
    </row>
    <row r="25" spans="1:49">
      <c r="A25" t="s">
        <v>407</v>
      </c>
      <c r="B25">
        <v>48.99</v>
      </c>
      <c r="C25">
        <v>3637</v>
      </c>
      <c r="D25">
        <v>35107</v>
      </c>
      <c r="E25" t="s">
        <v>226</v>
      </c>
      <c r="F25">
        <v>46.91</v>
      </c>
      <c r="G25">
        <v>3421</v>
      </c>
      <c r="H25">
        <v>34133</v>
      </c>
      <c r="I25" t="s">
        <v>335</v>
      </c>
      <c r="J25">
        <v>47.78</v>
      </c>
      <c r="K25">
        <v>3504</v>
      </c>
      <c r="L25">
        <v>34639</v>
      </c>
      <c r="M25" t="s">
        <v>408</v>
      </c>
      <c r="N25">
        <v>45.96</v>
      </c>
      <c r="O25">
        <v>3612</v>
      </c>
      <c r="P25">
        <v>32978</v>
      </c>
      <c r="Q25" t="s">
        <v>409</v>
      </c>
      <c r="R25">
        <v>44.34</v>
      </c>
      <c r="S25">
        <v>3471</v>
      </c>
      <c r="T25">
        <v>34581</v>
      </c>
      <c r="U25" t="s">
        <v>396</v>
      </c>
      <c r="V25">
        <v>46.91</v>
      </c>
      <c r="W25">
        <v>3215</v>
      </c>
      <c r="X25">
        <v>33988</v>
      </c>
      <c r="Y25" t="s">
        <v>408</v>
      </c>
      <c r="Z25">
        <v>47.77</v>
      </c>
      <c r="AA25">
        <v>3257</v>
      </c>
      <c r="AB25">
        <v>34397</v>
      </c>
      <c r="AC25" t="s">
        <v>410</v>
      </c>
      <c r="AD25">
        <v>47.74</v>
      </c>
      <c r="AE25">
        <v>3520</v>
      </c>
      <c r="AF25">
        <v>35850</v>
      </c>
      <c r="AG25" t="s">
        <v>357</v>
      </c>
      <c r="AH25">
        <v>47.32</v>
      </c>
      <c r="AI25">
        <v>3821</v>
      </c>
      <c r="AJ25">
        <v>36391</v>
      </c>
      <c r="AK25" t="s">
        <v>358</v>
      </c>
      <c r="AL25">
        <v>51.98</v>
      </c>
      <c r="AM25">
        <v>3287</v>
      </c>
      <c r="AN25">
        <v>35154</v>
      </c>
      <c r="AO25" t="s">
        <v>411</v>
      </c>
      <c r="AP25">
        <v>47.66</v>
      </c>
      <c r="AQ25">
        <v>3571</v>
      </c>
      <c r="AR25">
        <v>35316</v>
      </c>
      <c r="AS25" t="s">
        <v>379</v>
      </c>
      <c r="AT25">
        <v>47.75</v>
      </c>
      <c r="AU25">
        <v>3331</v>
      </c>
      <c r="AV25">
        <v>35223</v>
      </c>
      <c r="AW25" t="s">
        <v>222</v>
      </c>
    </row>
    <row r="26" spans="1:49">
      <c r="A26" t="s">
        <v>412</v>
      </c>
      <c r="B26">
        <v>49.43</v>
      </c>
      <c r="C26">
        <v>3753</v>
      </c>
      <c r="D26">
        <v>39261</v>
      </c>
      <c r="E26" t="s">
        <v>315</v>
      </c>
      <c r="F26">
        <v>52.2</v>
      </c>
      <c r="G26">
        <v>3391</v>
      </c>
      <c r="H26">
        <v>38758</v>
      </c>
      <c r="I26" t="s">
        <v>413</v>
      </c>
      <c r="J26">
        <v>46.17</v>
      </c>
      <c r="K26">
        <v>3287</v>
      </c>
      <c r="L26">
        <v>39379</v>
      </c>
      <c r="M26" t="s">
        <v>414</v>
      </c>
      <c r="N26">
        <v>45.98</v>
      </c>
      <c r="O26">
        <v>3299</v>
      </c>
      <c r="P26">
        <v>38184</v>
      </c>
      <c r="Q26" t="s">
        <v>311</v>
      </c>
      <c r="R26">
        <v>47.21</v>
      </c>
      <c r="S26">
        <v>3198</v>
      </c>
      <c r="T26">
        <v>38851</v>
      </c>
      <c r="U26" t="s">
        <v>298</v>
      </c>
      <c r="V26">
        <v>50.06</v>
      </c>
      <c r="W26">
        <v>3485</v>
      </c>
      <c r="X26">
        <v>37613</v>
      </c>
      <c r="Y26" t="s">
        <v>415</v>
      </c>
      <c r="Z26">
        <v>47.72</v>
      </c>
      <c r="AA26">
        <v>3211</v>
      </c>
      <c r="AB26">
        <v>38654</v>
      </c>
      <c r="AC26" t="s">
        <v>380</v>
      </c>
      <c r="AD26">
        <v>47.07</v>
      </c>
      <c r="AE26">
        <v>3851</v>
      </c>
      <c r="AF26">
        <v>38675</v>
      </c>
      <c r="AG26" t="s">
        <v>296</v>
      </c>
      <c r="AH26">
        <v>46.69</v>
      </c>
      <c r="AI26">
        <v>3343</v>
      </c>
      <c r="AJ26">
        <v>39028</v>
      </c>
      <c r="AK26" t="s">
        <v>237</v>
      </c>
      <c r="AL26">
        <v>45.02</v>
      </c>
      <c r="AM26">
        <v>3250</v>
      </c>
      <c r="AN26">
        <v>37981</v>
      </c>
      <c r="AO26" t="s">
        <v>241</v>
      </c>
      <c r="AP26">
        <v>50.47</v>
      </c>
      <c r="AQ26">
        <v>3325</v>
      </c>
      <c r="AR26">
        <v>37589</v>
      </c>
      <c r="AS26" t="s">
        <v>406</v>
      </c>
      <c r="AT26">
        <v>50.23</v>
      </c>
      <c r="AU26">
        <v>3128</v>
      </c>
      <c r="AV26">
        <v>38193</v>
      </c>
      <c r="AW26" t="s">
        <v>225</v>
      </c>
    </row>
    <row r="27" spans="1:49">
      <c r="A27" t="s">
        <v>416</v>
      </c>
      <c r="B27">
        <v>49.46</v>
      </c>
      <c r="C27">
        <v>3050</v>
      </c>
      <c r="D27">
        <v>37454</v>
      </c>
      <c r="E27" t="s">
        <v>272</v>
      </c>
      <c r="F27">
        <v>49.33</v>
      </c>
      <c r="G27">
        <v>3171</v>
      </c>
      <c r="H27">
        <v>37528</v>
      </c>
      <c r="I27" t="s">
        <v>225</v>
      </c>
      <c r="J27">
        <v>47.56</v>
      </c>
      <c r="K27">
        <v>2954</v>
      </c>
      <c r="L27">
        <v>36403</v>
      </c>
      <c r="M27" t="s">
        <v>363</v>
      </c>
      <c r="N27">
        <v>48.63</v>
      </c>
      <c r="O27">
        <v>2774</v>
      </c>
      <c r="P27">
        <v>34866</v>
      </c>
      <c r="Q27" t="s">
        <v>226</v>
      </c>
      <c r="R27">
        <v>50.98</v>
      </c>
      <c r="S27">
        <v>2862</v>
      </c>
      <c r="T27">
        <v>34053</v>
      </c>
      <c r="U27" t="s">
        <v>417</v>
      </c>
      <c r="V27">
        <v>46.62</v>
      </c>
      <c r="W27">
        <v>2952</v>
      </c>
      <c r="X27">
        <v>34198</v>
      </c>
      <c r="Y27" t="s">
        <v>418</v>
      </c>
      <c r="Z27">
        <v>46.87</v>
      </c>
      <c r="AA27">
        <v>2951</v>
      </c>
      <c r="AB27">
        <v>33409</v>
      </c>
      <c r="AC27" t="s">
        <v>268</v>
      </c>
      <c r="AD27">
        <v>47.66</v>
      </c>
      <c r="AE27">
        <v>2876</v>
      </c>
      <c r="AF27">
        <v>35661</v>
      </c>
      <c r="AG27" t="s">
        <v>361</v>
      </c>
      <c r="AH27">
        <v>50.13</v>
      </c>
      <c r="AI27">
        <v>2799</v>
      </c>
      <c r="AJ27">
        <v>35431</v>
      </c>
      <c r="AK27" t="s">
        <v>419</v>
      </c>
      <c r="AL27">
        <v>47.82</v>
      </c>
      <c r="AM27">
        <v>2992</v>
      </c>
      <c r="AN27">
        <v>36223</v>
      </c>
      <c r="AO27" t="s">
        <v>272</v>
      </c>
      <c r="AP27">
        <v>48.33</v>
      </c>
      <c r="AQ27">
        <v>2898</v>
      </c>
      <c r="AR27">
        <v>35101</v>
      </c>
      <c r="AS27" t="s">
        <v>420</v>
      </c>
      <c r="AT27">
        <v>45.44</v>
      </c>
      <c r="AU27">
        <v>2901</v>
      </c>
      <c r="AV27">
        <v>34107</v>
      </c>
      <c r="AW27" t="s">
        <v>357</v>
      </c>
    </row>
    <row r="28" spans="1:49">
      <c r="A28" t="s">
        <v>421</v>
      </c>
      <c r="B28">
        <v>49.75</v>
      </c>
      <c r="C28">
        <v>3949</v>
      </c>
      <c r="D28">
        <v>38512</v>
      </c>
      <c r="E28" t="s">
        <v>422</v>
      </c>
      <c r="F28">
        <v>50.8</v>
      </c>
      <c r="G28">
        <v>3847</v>
      </c>
      <c r="H28">
        <v>38396</v>
      </c>
      <c r="I28" t="s">
        <v>423</v>
      </c>
      <c r="J28">
        <v>46.23</v>
      </c>
      <c r="K28">
        <v>3626</v>
      </c>
      <c r="L28">
        <v>38522</v>
      </c>
      <c r="M28" t="s">
        <v>291</v>
      </c>
      <c r="N28">
        <v>44.96</v>
      </c>
      <c r="O28">
        <v>3556</v>
      </c>
      <c r="P28">
        <v>38334</v>
      </c>
      <c r="Q28" t="s">
        <v>414</v>
      </c>
      <c r="R28">
        <v>44.63</v>
      </c>
      <c r="S28">
        <v>3533</v>
      </c>
      <c r="T28">
        <v>35771</v>
      </c>
      <c r="U28" t="s">
        <v>424</v>
      </c>
      <c r="V28">
        <v>43.22</v>
      </c>
      <c r="W28">
        <v>3433</v>
      </c>
      <c r="X28">
        <v>35058</v>
      </c>
      <c r="Y28" t="s">
        <v>342</v>
      </c>
      <c r="Z28">
        <v>43.23</v>
      </c>
      <c r="AA28">
        <v>3378</v>
      </c>
      <c r="AB28">
        <v>34948</v>
      </c>
      <c r="AC28" t="s">
        <v>395</v>
      </c>
      <c r="AD28">
        <v>43.59</v>
      </c>
      <c r="AE28">
        <v>3465</v>
      </c>
      <c r="AF28">
        <v>34896</v>
      </c>
      <c r="AG28" t="s">
        <v>348</v>
      </c>
      <c r="AH28">
        <v>43.72</v>
      </c>
      <c r="AI28">
        <v>3360</v>
      </c>
      <c r="AJ28">
        <v>35604</v>
      </c>
      <c r="AK28" t="s">
        <v>283</v>
      </c>
      <c r="AL28">
        <v>44.04</v>
      </c>
      <c r="AM28">
        <v>3360</v>
      </c>
      <c r="AN28">
        <v>35268</v>
      </c>
      <c r="AO28" t="s">
        <v>348</v>
      </c>
      <c r="AP28">
        <v>45.91</v>
      </c>
      <c r="AQ28">
        <v>3562</v>
      </c>
      <c r="AR28">
        <v>35269</v>
      </c>
      <c r="AS28" t="s">
        <v>330</v>
      </c>
      <c r="AT28">
        <v>45.11</v>
      </c>
      <c r="AU28">
        <v>3561</v>
      </c>
      <c r="AV28">
        <v>35391</v>
      </c>
      <c r="AW28" t="s">
        <v>425</v>
      </c>
    </row>
    <row r="29" spans="1:49">
      <c r="A29" t="s">
        <v>426</v>
      </c>
      <c r="B29">
        <v>49.77</v>
      </c>
      <c r="C29">
        <v>4021</v>
      </c>
      <c r="D29">
        <v>38094</v>
      </c>
      <c r="E29" t="s">
        <v>363</v>
      </c>
      <c r="F29">
        <v>53.26</v>
      </c>
      <c r="G29">
        <v>4215</v>
      </c>
      <c r="H29">
        <v>38458</v>
      </c>
      <c r="I29" t="s">
        <v>427</v>
      </c>
      <c r="J29">
        <v>47.15</v>
      </c>
      <c r="K29">
        <v>3946</v>
      </c>
      <c r="L29">
        <v>37170</v>
      </c>
      <c r="M29" t="s">
        <v>292</v>
      </c>
      <c r="N29">
        <v>47.57</v>
      </c>
      <c r="O29">
        <v>3776</v>
      </c>
      <c r="P29">
        <v>36764</v>
      </c>
      <c r="Q29" t="s">
        <v>428</v>
      </c>
      <c r="R29">
        <v>46.66</v>
      </c>
      <c r="S29">
        <v>3577</v>
      </c>
      <c r="T29">
        <v>35638</v>
      </c>
      <c r="U29" t="s">
        <v>373</v>
      </c>
      <c r="V29">
        <v>45.92</v>
      </c>
      <c r="W29">
        <v>3575</v>
      </c>
      <c r="X29">
        <v>35530</v>
      </c>
      <c r="Y29" t="s">
        <v>280</v>
      </c>
      <c r="Z29">
        <v>45.91</v>
      </c>
      <c r="AA29">
        <v>3444</v>
      </c>
      <c r="AB29">
        <v>36128</v>
      </c>
      <c r="AC29" t="s">
        <v>224</v>
      </c>
      <c r="AD29">
        <v>46.42</v>
      </c>
      <c r="AE29">
        <v>3221</v>
      </c>
      <c r="AF29">
        <v>37718</v>
      </c>
      <c r="AG29" t="s">
        <v>314</v>
      </c>
      <c r="AH29">
        <v>46.41</v>
      </c>
      <c r="AI29">
        <v>3461</v>
      </c>
      <c r="AJ29">
        <v>38210</v>
      </c>
      <c r="AK29" t="s">
        <v>429</v>
      </c>
      <c r="AL29">
        <v>45.39</v>
      </c>
      <c r="AM29">
        <v>3694</v>
      </c>
      <c r="AN29">
        <v>36322</v>
      </c>
      <c r="AO29" t="s">
        <v>348</v>
      </c>
      <c r="AP29">
        <v>45.41</v>
      </c>
      <c r="AQ29">
        <v>3724</v>
      </c>
      <c r="AR29">
        <v>37189</v>
      </c>
      <c r="AS29" t="s">
        <v>299</v>
      </c>
      <c r="AT29">
        <v>49.06</v>
      </c>
      <c r="AU29">
        <v>3436</v>
      </c>
      <c r="AV29">
        <v>37255</v>
      </c>
      <c r="AW29" t="s">
        <v>227</v>
      </c>
    </row>
    <row r="30" spans="1:49">
      <c r="A30" t="s">
        <v>430</v>
      </c>
      <c r="B30">
        <v>49.82</v>
      </c>
      <c r="C30">
        <v>4030</v>
      </c>
      <c r="D30">
        <v>46546</v>
      </c>
      <c r="E30" t="s">
        <v>431</v>
      </c>
      <c r="F30">
        <v>47.18</v>
      </c>
      <c r="G30">
        <v>3984</v>
      </c>
      <c r="H30">
        <v>46428</v>
      </c>
      <c r="I30" t="s">
        <v>432</v>
      </c>
      <c r="J30">
        <v>46.31</v>
      </c>
      <c r="K30">
        <v>4067</v>
      </c>
      <c r="L30">
        <v>46428</v>
      </c>
      <c r="M30" t="s">
        <v>433</v>
      </c>
      <c r="N30">
        <v>45.59</v>
      </c>
      <c r="O30">
        <v>4091</v>
      </c>
      <c r="P30">
        <v>46126</v>
      </c>
      <c r="Q30" t="s">
        <v>434</v>
      </c>
      <c r="R30">
        <v>45.48</v>
      </c>
      <c r="S30">
        <v>4126</v>
      </c>
      <c r="T30">
        <v>44562</v>
      </c>
      <c r="U30" t="s">
        <v>310</v>
      </c>
      <c r="V30">
        <v>44.89</v>
      </c>
      <c r="W30">
        <v>4084</v>
      </c>
      <c r="X30">
        <v>44303</v>
      </c>
      <c r="Y30" t="s">
        <v>435</v>
      </c>
      <c r="Z30">
        <v>43.95</v>
      </c>
      <c r="AA30">
        <v>4281</v>
      </c>
      <c r="AB30">
        <v>44426</v>
      </c>
      <c r="AC30" t="s">
        <v>436</v>
      </c>
      <c r="AD30">
        <v>45.11</v>
      </c>
      <c r="AE30">
        <v>4025</v>
      </c>
      <c r="AF30">
        <v>44440</v>
      </c>
      <c r="AG30" t="s">
        <v>437</v>
      </c>
      <c r="AH30">
        <v>45.12</v>
      </c>
      <c r="AI30">
        <v>3949</v>
      </c>
      <c r="AJ30">
        <v>42239</v>
      </c>
      <c r="AK30" t="s">
        <v>258</v>
      </c>
      <c r="AL30">
        <v>44.4</v>
      </c>
      <c r="AM30">
        <v>4063</v>
      </c>
      <c r="AN30">
        <v>42658</v>
      </c>
      <c r="AO30" t="s">
        <v>438</v>
      </c>
      <c r="AP30">
        <v>43.66</v>
      </c>
      <c r="AQ30">
        <v>4162</v>
      </c>
      <c r="AR30">
        <v>42535</v>
      </c>
      <c r="AS30" t="s">
        <v>439</v>
      </c>
      <c r="AT30">
        <v>44.92</v>
      </c>
      <c r="AU30">
        <v>3887</v>
      </c>
      <c r="AV30">
        <v>43430</v>
      </c>
      <c r="AW30" t="s">
        <v>440</v>
      </c>
    </row>
    <row r="31" spans="1:49">
      <c r="A31" t="s">
        <v>441</v>
      </c>
      <c r="B31">
        <v>50.51</v>
      </c>
      <c r="C31">
        <v>4597</v>
      </c>
      <c r="D31">
        <v>39354</v>
      </c>
      <c r="E31" t="s">
        <v>396</v>
      </c>
      <c r="F31">
        <v>62.29</v>
      </c>
      <c r="G31">
        <v>4655</v>
      </c>
      <c r="H31">
        <v>38481</v>
      </c>
      <c r="I31" t="s">
        <v>442</v>
      </c>
      <c r="J31">
        <v>59.17</v>
      </c>
      <c r="K31">
        <v>4841</v>
      </c>
      <c r="L31">
        <v>36194</v>
      </c>
      <c r="M31" t="s">
        <v>443</v>
      </c>
      <c r="N31">
        <v>56.12</v>
      </c>
      <c r="O31">
        <v>4853</v>
      </c>
      <c r="P31">
        <v>35837</v>
      </c>
      <c r="Q31" t="s">
        <v>444</v>
      </c>
      <c r="R31">
        <v>51.64</v>
      </c>
      <c r="S31">
        <v>4745</v>
      </c>
      <c r="T31">
        <v>35682</v>
      </c>
      <c r="U31" t="s">
        <v>389</v>
      </c>
      <c r="V31">
        <v>53.3</v>
      </c>
      <c r="W31">
        <v>4733</v>
      </c>
      <c r="X31">
        <v>35329</v>
      </c>
      <c r="Y31" t="s">
        <v>445</v>
      </c>
      <c r="Z31">
        <v>52.73</v>
      </c>
      <c r="AA31">
        <v>4527</v>
      </c>
      <c r="AB31">
        <v>36245</v>
      </c>
      <c r="AC31" t="s">
        <v>353</v>
      </c>
      <c r="AD31">
        <v>52.92</v>
      </c>
      <c r="AE31">
        <v>4561</v>
      </c>
      <c r="AF31">
        <v>36245</v>
      </c>
      <c r="AG31" t="s">
        <v>446</v>
      </c>
      <c r="AH31">
        <v>55.86</v>
      </c>
      <c r="AI31">
        <v>4540</v>
      </c>
      <c r="AJ31">
        <v>36762</v>
      </c>
      <c r="AK31" t="s">
        <v>447</v>
      </c>
      <c r="AL31">
        <v>50.33</v>
      </c>
      <c r="AM31">
        <v>4644</v>
      </c>
      <c r="AN31">
        <v>38295</v>
      </c>
      <c r="AO31" t="s">
        <v>225</v>
      </c>
      <c r="AP31">
        <v>49.06</v>
      </c>
      <c r="AQ31">
        <v>4673</v>
      </c>
      <c r="AR31">
        <v>39135</v>
      </c>
      <c r="AS31" t="s">
        <v>284</v>
      </c>
      <c r="AT31">
        <v>46.74</v>
      </c>
      <c r="AU31">
        <v>4823</v>
      </c>
      <c r="AV31">
        <v>41475</v>
      </c>
      <c r="AW31" t="s">
        <v>448</v>
      </c>
    </row>
    <row r="32" spans="1:49">
      <c r="A32" t="s">
        <v>449</v>
      </c>
      <c r="B32">
        <v>50.83</v>
      </c>
      <c r="C32">
        <v>4467</v>
      </c>
      <c r="D32">
        <v>38599</v>
      </c>
      <c r="E32" t="s">
        <v>227</v>
      </c>
      <c r="F32">
        <v>50.41</v>
      </c>
      <c r="G32">
        <v>4078</v>
      </c>
      <c r="H32">
        <v>38834</v>
      </c>
      <c r="I32" t="s">
        <v>313</v>
      </c>
      <c r="J32">
        <v>48.93</v>
      </c>
      <c r="K32">
        <v>3658</v>
      </c>
      <c r="L32">
        <v>39159</v>
      </c>
      <c r="M32" t="s">
        <v>348</v>
      </c>
      <c r="N32">
        <v>49.4</v>
      </c>
      <c r="O32">
        <v>3528</v>
      </c>
      <c r="P32">
        <v>37639</v>
      </c>
      <c r="Q32" t="s">
        <v>266</v>
      </c>
      <c r="R32">
        <v>49.61</v>
      </c>
      <c r="S32">
        <v>3412</v>
      </c>
      <c r="T32">
        <v>38672</v>
      </c>
      <c r="U32" t="s">
        <v>396</v>
      </c>
      <c r="V32">
        <v>46.9</v>
      </c>
      <c r="W32">
        <v>3542</v>
      </c>
      <c r="X32">
        <v>38471</v>
      </c>
      <c r="Y32" t="s">
        <v>281</v>
      </c>
      <c r="Z32">
        <v>47.36</v>
      </c>
      <c r="AA32">
        <v>3306</v>
      </c>
      <c r="AB32">
        <v>37359</v>
      </c>
      <c r="AC32" t="s">
        <v>292</v>
      </c>
      <c r="AD32">
        <v>46.13</v>
      </c>
      <c r="AE32">
        <v>3419</v>
      </c>
      <c r="AF32">
        <v>37349</v>
      </c>
      <c r="AG32" t="s">
        <v>238</v>
      </c>
      <c r="AH32">
        <v>47.56</v>
      </c>
      <c r="AI32">
        <v>3619</v>
      </c>
      <c r="AJ32">
        <v>36396</v>
      </c>
      <c r="AK32" t="s">
        <v>363</v>
      </c>
      <c r="AL32">
        <v>49.31</v>
      </c>
      <c r="AM32">
        <v>3560</v>
      </c>
      <c r="AN32">
        <v>35818</v>
      </c>
      <c r="AO32" t="s">
        <v>420</v>
      </c>
      <c r="AP32">
        <v>48.37</v>
      </c>
      <c r="AQ32">
        <v>3903</v>
      </c>
      <c r="AR32">
        <v>36263</v>
      </c>
      <c r="AS32" t="s">
        <v>397</v>
      </c>
      <c r="AT32">
        <v>50.35</v>
      </c>
      <c r="AU32">
        <v>3514</v>
      </c>
      <c r="AV32">
        <v>34746</v>
      </c>
      <c r="AW32" t="s">
        <v>389</v>
      </c>
    </row>
    <row r="33" spans="1:49">
      <c r="A33" t="s">
        <v>450</v>
      </c>
      <c r="B33">
        <v>51.03</v>
      </c>
      <c r="C33">
        <v>4273</v>
      </c>
      <c r="D33">
        <v>44840</v>
      </c>
      <c r="E33" t="s">
        <v>451</v>
      </c>
      <c r="F33">
        <v>49.84</v>
      </c>
      <c r="G33">
        <v>3876</v>
      </c>
      <c r="H33">
        <v>46053</v>
      </c>
      <c r="I33" t="s">
        <v>452</v>
      </c>
      <c r="J33">
        <v>48.93</v>
      </c>
      <c r="K33">
        <v>3576</v>
      </c>
      <c r="L33">
        <v>46053</v>
      </c>
      <c r="M33" t="s">
        <v>453</v>
      </c>
      <c r="N33">
        <v>48.53</v>
      </c>
      <c r="O33">
        <v>3671</v>
      </c>
      <c r="P33">
        <v>42053</v>
      </c>
      <c r="Q33" t="s">
        <v>367</v>
      </c>
      <c r="R33">
        <v>49.26</v>
      </c>
      <c r="S33">
        <v>3713</v>
      </c>
      <c r="T33">
        <v>42053</v>
      </c>
      <c r="U33" t="s">
        <v>341</v>
      </c>
      <c r="V33">
        <v>46.54</v>
      </c>
      <c r="W33">
        <v>3353</v>
      </c>
      <c r="X33">
        <v>36678</v>
      </c>
      <c r="Y33" t="s">
        <v>292</v>
      </c>
      <c r="Z33">
        <v>48.7</v>
      </c>
      <c r="AA33">
        <v>3770</v>
      </c>
      <c r="AB33">
        <v>41753</v>
      </c>
      <c r="AC33" t="s">
        <v>263</v>
      </c>
      <c r="AD33">
        <v>49.48</v>
      </c>
      <c r="AE33">
        <v>3809</v>
      </c>
      <c r="AF33">
        <v>39141</v>
      </c>
      <c r="AG33" t="s">
        <v>405</v>
      </c>
      <c r="AH33">
        <v>49.61</v>
      </c>
      <c r="AI33">
        <v>3907</v>
      </c>
      <c r="AJ33">
        <v>40858</v>
      </c>
      <c r="AK33" t="s">
        <v>429</v>
      </c>
      <c r="AL33">
        <v>51.49</v>
      </c>
      <c r="AM33">
        <v>3942</v>
      </c>
      <c r="AN33">
        <v>41821</v>
      </c>
      <c r="AO33" t="s">
        <v>314</v>
      </c>
      <c r="AP33">
        <v>51.61</v>
      </c>
      <c r="AQ33">
        <v>3881</v>
      </c>
      <c r="AR33">
        <v>41350</v>
      </c>
      <c r="AS33" t="s">
        <v>424</v>
      </c>
      <c r="AT33">
        <v>49.87</v>
      </c>
      <c r="AU33">
        <v>3589</v>
      </c>
      <c r="AV33">
        <v>41413</v>
      </c>
      <c r="AW33" t="s">
        <v>311</v>
      </c>
    </row>
    <row r="34" spans="1:49">
      <c r="A34" t="s">
        <v>454</v>
      </c>
      <c r="B34">
        <v>51.68</v>
      </c>
      <c r="C34">
        <v>3785</v>
      </c>
      <c r="D34">
        <v>42025</v>
      </c>
      <c r="E34" t="s">
        <v>455</v>
      </c>
      <c r="F34" t="s">
        <v>221</v>
      </c>
      <c r="G34" t="s">
        <v>221</v>
      </c>
      <c r="H34" t="s">
        <v>221</v>
      </c>
      <c r="I34" t="s">
        <v>221</v>
      </c>
      <c r="J34" t="s">
        <v>221</v>
      </c>
      <c r="K34" t="s">
        <v>221</v>
      </c>
      <c r="L34" t="s">
        <v>221</v>
      </c>
      <c r="M34" t="s">
        <v>221</v>
      </c>
      <c r="N34" t="s">
        <v>221</v>
      </c>
      <c r="O34" t="s">
        <v>221</v>
      </c>
      <c r="P34" t="s">
        <v>221</v>
      </c>
      <c r="Q34" t="s">
        <v>221</v>
      </c>
      <c r="R34" t="s">
        <v>221</v>
      </c>
      <c r="S34" t="s">
        <v>221</v>
      </c>
      <c r="T34" t="s">
        <v>221</v>
      </c>
      <c r="U34" t="s">
        <v>221</v>
      </c>
      <c r="V34" t="s">
        <v>221</v>
      </c>
      <c r="W34" t="s">
        <v>221</v>
      </c>
      <c r="X34" t="s">
        <v>221</v>
      </c>
      <c r="Y34" t="s">
        <v>221</v>
      </c>
      <c r="Z34">
        <v>49.47</v>
      </c>
      <c r="AA34">
        <v>3654</v>
      </c>
      <c r="AB34">
        <v>37836</v>
      </c>
      <c r="AC34" t="s">
        <v>402</v>
      </c>
      <c r="AD34" t="s">
        <v>221</v>
      </c>
      <c r="AE34" t="s">
        <v>221</v>
      </c>
      <c r="AF34" t="s">
        <v>221</v>
      </c>
      <c r="AG34" t="s">
        <v>221</v>
      </c>
      <c r="AH34" t="s">
        <v>221</v>
      </c>
      <c r="AI34" t="s">
        <v>221</v>
      </c>
      <c r="AJ34" t="s">
        <v>221</v>
      </c>
      <c r="AK34" t="s">
        <v>221</v>
      </c>
      <c r="AL34" t="s">
        <v>221</v>
      </c>
      <c r="AM34" t="s">
        <v>221</v>
      </c>
      <c r="AN34" t="s">
        <v>221</v>
      </c>
      <c r="AO34" t="s">
        <v>221</v>
      </c>
      <c r="AP34">
        <v>55.7</v>
      </c>
      <c r="AQ34">
        <v>3629</v>
      </c>
      <c r="AR34">
        <v>38848</v>
      </c>
      <c r="AS34" t="s">
        <v>301</v>
      </c>
      <c r="AT34">
        <v>50.54</v>
      </c>
      <c r="AU34">
        <v>3460</v>
      </c>
      <c r="AV34">
        <v>38399</v>
      </c>
      <c r="AW34" t="s">
        <v>227</v>
      </c>
    </row>
    <row r="35" spans="1:49">
      <c r="A35" t="s">
        <v>456</v>
      </c>
      <c r="B35">
        <v>51.96</v>
      </c>
      <c r="C35">
        <v>5235</v>
      </c>
      <c r="D35">
        <v>40384</v>
      </c>
      <c r="E35" t="s">
        <v>286</v>
      </c>
      <c r="F35">
        <v>55.3</v>
      </c>
      <c r="G35">
        <v>5319</v>
      </c>
      <c r="H35">
        <v>40188</v>
      </c>
      <c r="I35" t="s">
        <v>420</v>
      </c>
      <c r="J35">
        <v>51.7</v>
      </c>
      <c r="K35">
        <v>5196</v>
      </c>
      <c r="L35">
        <v>40289</v>
      </c>
      <c r="M35" t="s">
        <v>396</v>
      </c>
      <c r="N35">
        <v>49.31</v>
      </c>
      <c r="O35">
        <v>4994</v>
      </c>
      <c r="P35">
        <v>39156</v>
      </c>
      <c r="Q35" t="s">
        <v>315</v>
      </c>
      <c r="R35">
        <v>49.65</v>
      </c>
      <c r="S35">
        <v>5465</v>
      </c>
      <c r="T35">
        <v>39297</v>
      </c>
      <c r="U35" t="s">
        <v>405</v>
      </c>
      <c r="V35">
        <v>47.55</v>
      </c>
      <c r="W35">
        <v>4843</v>
      </c>
      <c r="X35">
        <v>38578</v>
      </c>
      <c r="Y35" t="s">
        <v>342</v>
      </c>
      <c r="Z35">
        <v>45.13</v>
      </c>
      <c r="AA35">
        <v>4603</v>
      </c>
      <c r="AB35">
        <v>38885</v>
      </c>
      <c r="AC35" t="s">
        <v>457</v>
      </c>
      <c r="AD35">
        <v>46.65</v>
      </c>
      <c r="AE35">
        <v>4501</v>
      </c>
      <c r="AF35">
        <v>38503</v>
      </c>
      <c r="AG35" t="s">
        <v>297</v>
      </c>
      <c r="AH35">
        <v>45.77</v>
      </c>
      <c r="AI35">
        <v>4496</v>
      </c>
      <c r="AJ35">
        <v>39411</v>
      </c>
      <c r="AK35" t="s">
        <v>457</v>
      </c>
      <c r="AL35">
        <v>47.86</v>
      </c>
      <c r="AM35">
        <v>4754</v>
      </c>
      <c r="AN35">
        <v>39206</v>
      </c>
      <c r="AO35" t="s">
        <v>401</v>
      </c>
      <c r="AP35">
        <v>46.81</v>
      </c>
      <c r="AQ35">
        <v>4586</v>
      </c>
      <c r="AR35">
        <v>38854</v>
      </c>
      <c r="AS35" t="s">
        <v>311</v>
      </c>
      <c r="AT35">
        <v>46.84</v>
      </c>
      <c r="AU35">
        <v>4717</v>
      </c>
      <c r="AV35">
        <v>38892</v>
      </c>
      <c r="AW35" t="s">
        <v>311</v>
      </c>
    </row>
    <row r="36" spans="1:49">
      <c r="A36" t="s">
        <v>458</v>
      </c>
      <c r="B36">
        <v>52.2</v>
      </c>
      <c r="C36">
        <v>3236</v>
      </c>
      <c r="D36">
        <v>39196</v>
      </c>
      <c r="E36" t="s">
        <v>357</v>
      </c>
      <c r="F36">
        <v>54.45</v>
      </c>
      <c r="G36">
        <v>3347</v>
      </c>
      <c r="H36">
        <v>39561</v>
      </c>
      <c r="I36" t="s">
        <v>420</v>
      </c>
      <c r="J36">
        <v>51.76</v>
      </c>
      <c r="K36">
        <v>3078</v>
      </c>
      <c r="L36">
        <v>39748</v>
      </c>
      <c r="M36" t="s">
        <v>459</v>
      </c>
      <c r="N36">
        <v>51.36</v>
      </c>
      <c r="O36">
        <v>2947</v>
      </c>
      <c r="P36">
        <v>38284</v>
      </c>
      <c r="Q36" t="s">
        <v>336</v>
      </c>
      <c r="R36">
        <v>48.27</v>
      </c>
      <c r="S36">
        <v>2887</v>
      </c>
      <c r="T36">
        <v>37684</v>
      </c>
      <c r="U36" t="s">
        <v>285</v>
      </c>
      <c r="V36">
        <v>46.41</v>
      </c>
      <c r="W36">
        <v>2930</v>
      </c>
      <c r="X36">
        <v>36308</v>
      </c>
      <c r="Y36" t="s">
        <v>460</v>
      </c>
      <c r="Z36">
        <v>44.04</v>
      </c>
      <c r="AA36">
        <v>3147</v>
      </c>
      <c r="AB36">
        <v>37374</v>
      </c>
      <c r="AC36" t="s">
        <v>461</v>
      </c>
      <c r="AD36">
        <v>47.33</v>
      </c>
      <c r="AE36">
        <v>3160</v>
      </c>
      <c r="AF36">
        <v>37673</v>
      </c>
      <c r="AG36" t="s">
        <v>374</v>
      </c>
      <c r="AH36">
        <v>46.85</v>
      </c>
      <c r="AI36">
        <v>2995</v>
      </c>
      <c r="AJ36">
        <v>37321</v>
      </c>
      <c r="AK36" t="s">
        <v>462</v>
      </c>
      <c r="AL36">
        <v>46.65</v>
      </c>
      <c r="AM36">
        <v>3173</v>
      </c>
      <c r="AN36">
        <v>37960</v>
      </c>
      <c r="AO36" t="s">
        <v>455</v>
      </c>
      <c r="AP36">
        <v>45.72</v>
      </c>
      <c r="AQ36">
        <v>3283</v>
      </c>
      <c r="AR36">
        <v>37519</v>
      </c>
      <c r="AS36" t="s">
        <v>281</v>
      </c>
      <c r="AT36">
        <v>48.86</v>
      </c>
      <c r="AU36">
        <v>3238</v>
      </c>
      <c r="AV36">
        <v>36941</v>
      </c>
      <c r="AW36" t="s">
        <v>399</v>
      </c>
    </row>
    <row r="37" spans="1:49">
      <c r="A37" t="s">
        <v>463</v>
      </c>
      <c r="B37">
        <v>52.34</v>
      </c>
      <c r="C37">
        <v>5813</v>
      </c>
      <c r="D37">
        <v>42467</v>
      </c>
      <c r="E37" t="s">
        <v>342</v>
      </c>
      <c r="F37">
        <v>45.48</v>
      </c>
      <c r="G37">
        <v>5125</v>
      </c>
      <c r="H37">
        <v>42947</v>
      </c>
      <c r="I37" t="s">
        <v>259</v>
      </c>
      <c r="J37">
        <v>44.98</v>
      </c>
      <c r="K37">
        <v>4874</v>
      </c>
      <c r="L37">
        <v>42913</v>
      </c>
      <c r="M37" t="s">
        <v>464</v>
      </c>
      <c r="N37">
        <v>45.08</v>
      </c>
      <c r="O37">
        <v>4913</v>
      </c>
      <c r="P37">
        <v>42691</v>
      </c>
      <c r="Q37" t="s">
        <v>465</v>
      </c>
      <c r="R37">
        <v>45.87</v>
      </c>
      <c r="S37">
        <v>4983</v>
      </c>
      <c r="T37">
        <v>41279</v>
      </c>
      <c r="U37" t="s">
        <v>466</v>
      </c>
      <c r="V37">
        <v>46.46</v>
      </c>
      <c r="W37">
        <v>5059</v>
      </c>
      <c r="X37">
        <v>36864</v>
      </c>
      <c r="Y37" t="s">
        <v>467</v>
      </c>
      <c r="Z37">
        <v>45.78</v>
      </c>
      <c r="AA37">
        <v>4978</v>
      </c>
      <c r="AB37">
        <v>38659</v>
      </c>
      <c r="AC37" t="s">
        <v>366</v>
      </c>
      <c r="AD37">
        <v>46.2</v>
      </c>
      <c r="AE37">
        <v>4894</v>
      </c>
      <c r="AF37">
        <v>37569</v>
      </c>
      <c r="AG37" t="s">
        <v>455</v>
      </c>
      <c r="AH37">
        <v>46.23</v>
      </c>
      <c r="AI37">
        <v>5182</v>
      </c>
      <c r="AJ37">
        <v>41085</v>
      </c>
      <c r="AK37" t="s">
        <v>468</v>
      </c>
      <c r="AL37">
        <v>44.76</v>
      </c>
      <c r="AM37">
        <v>5003</v>
      </c>
      <c r="AN37">
        <v>40777</v>
      </c>
      <c r="AO37" t="s">
        <v>346</v>
      </c>
      <c r="AP37">
        <v>46.13</v>
      </c>
      <c r="AQ37">
        <v>5353</v>
      </c>
      <c r="AR37">
        <v>39780</v>
      </c>
      <c r="AS37" t="s">
        <v>338</v>
      </c>
      <c r="AT37">
        <v>46.15</v>
      </c>
      <c r="AU37">
        <v>5302</v>
      </c>
      <c r="AV37">
        <v>39729</v>
      </c>
      <c r="AW37" t="s">
        <v>234</v>
      </c>
    </row>
    <row r="38" spans="1:49">
      <c r="A38" t="s">
        <v>469</v>
      </c>
      <c r="B38">
        <v>52.43</v>
      </c>
      <c r="C38">
        <v>3054</v>
      </c>
      <c r="D38">
        <v>37795</v>
      </c>
      <c r="E38" t="s">
        <v>410</v>
      </c>
      <c r="F38">
        <v>54.19</v>
      </c>
      <c r="G38">
        <v>2958</v>
      </c>
      <c r="H38">
        <v>36888</v>
      </c>
      <c r="I38" t="s">
        <v>385</v>
      </c>
      <c r="J38">
        <v>51.38</v>
      </c>
      <c r="K38">
        <v>2978</v>
      </c>
      <c r="L38">
        <v>35309</v>
      </c>
      <c r="M38" t="s">
        <v>353</v>
      </c>
      <c r="N38">
        <v>48.64</v>
      </c>
      <c r="O38">
        <v>3046</v>
      </c>
      <c r="P38">
        <v>34833</v>
      </c>
      <c r="Q38" t="s">
        <v>226</v>
      </c>
      <c r="R38">
        <v>48.33</v>
      </c>
      <c r="S38">
        <v>2917</v>
      </c>
      <c r="T38">
        <v>34311</v>
      </c>
      <c r="U38" t="s">
        <v>470</v>
      </c>
      <c r="V38">
        <v>46.85</v>
      </c>
      <c r="W38">
        <v>2743</v>
      </c>
      <c r="X38">
        <v>32926</v>
      </c>
      <c r="Y38" t="s">
        <v>471</v>
      </c>
      <c r="Z38">
        <v>48.13</v>
      </c>
      <c r="AA38">
        <v>2845</v>
      </c>
      <c r="AB38">
        <v>33417</v>
      </c>
      <c r="AC38" t="s">
        <v>383</v>
      </c>
      <c r="AD38">
        <v>47.53</v>
      </c>
      <c r="AE38">
        <v>2870</v>
      </c>
      <c r="AF38">
        <v>34264</v>
      </c>
      <c r="AG38" t="s">
        <v>410</v>
      </c>
      <c r="AH38">
        <v>48.94</v>
      </c>
      <c r="AI38">
        <v>2907</v>
      </c>
      <c r="AJ38">
        <v>35479</v>
      </c>
      <c r="AK38" t="s">
        <v>408</v>
      </c>
      <c r="AL38">
        <v>49.75</v>
      </c>
      <c r="AM38">
        <v>2883</v>
      </c>
      <c r="AN38">
        <v>35398</v>
      </c>
      <c r="AO38" t="s">
        <v>472</v>
      </c>
      <c r="AP38">
        <v>48.98</v>
      </c>
      <c r="AQ38">
        <v>2933</v>
      </c>
      <c r="AR38">
        <v>35054</v>
      </c>
      <c r="AS38" t="s">
        <v>473</v>
      </c>
      <c r="AT38">
        <v>47.51</v>
      </c>
      <c r="AU38">
        <v>2952</v>
      </c>
      <c r="AV38">
        <v>34854</v>
      </c>
      <c r="AW38" t="s">
        <v>418</v>
      </c>
    </row>
    <row r="39" spans="1:49">
      <c r="A39" t="s">
        <v>474</v>
      </c>
      <c r="B39">
        <v>52.44</v>
      </c>
      <c r="C39">
        <v>6445</v>
      </c>
      <c r="D39">
        <v>38363</v>
      </c>
      <c r="E39" t="s">
        <v>270</v>
      </c>
      <c r="F39">
        <v>52.68</v>
      </c>
      <c r="G39">
        <v>5973</v>
      </c>
      <c r="H39">
        <v>38109</v>
      </c>
      <c r="I39" t="s">
        <v>242</v>
      </c>
      <c r="J39">
        <v>53.58</v>
      </c>
      <c r="K39">
        <v>5808</v>
      </c>
      <c r="L39">
        <v>37711</v>
      </c>
      <c r="M39" t="s">
        <v>321</v>
      </c>
      <c r="N39">
        <v>48.66</v>
      </c>
      <c r="O39">
        <v>5091</v>
      </c>
      <c r="P39">
        <v>37173</v>
      </c>
      <c r="Q39" t="s">
        <v>373</v>
      </c>
      <c r="R39">
        <v>48.31</v>
      </c>
      <c r="S39">
        <v>5181</v>
      </c>
      <c r="T39">
        <v>35781</v>
      </c>
      <c r="U39" t="s">
        <v>379</v>
      </c>
      <c r="V39">
        <v>47.67</v>
      </c>
      <c r="W39">
        <v>5024</v>
      </c>
      <c r="X39">
        <v>34353</v>
      </c>
      <c r="Y39" t="s">
        <v>410</v>
      </c>
      <c r="Z39">
        <v>47</v>
      </c>
      <c r="AA39">
        <v>4970</v>
      </c>
      <c r="AB39">
        <v>34651</v>
      </c>
      <c r="AC39" t="s">
        <v>222</v>
      </c>
      <c r="AD39">
        <v>46.78</v>
      </c>
      <c r="AE39">
        <v>5129</v>
      </c>
      <c r="AF39">
        <v>35610</v>
      </c>
      <c r="AG39" t="s">
        <v>266</v>
      </c>
      <c r="AH39">
        <v>47.57</v>
      </c>
      <c r="AI39">
        <v>5266</v>
      </c>
      <c r="AJ39">
        <v>35420</v>
      </c>
      <c r="AK39" t="s">
        <v>406</v>
      </c>
      <c r="AL39">
        <v>47.98</v>
      </c>
      <c r="AM39">
        <v>5342</v>
      </c>
      <c r="AN39">
        <v>35126</v>
      </c>
      <c r="AO39" t="s">
        <v>372</v>
      </c>
      <c r="AP39">
        <v>50.14</v>
      </c>
      <c r="AQ39">
        <v>5457</v>
      </c>
      <c r="AR39">
        <v>34468</v>
      </c>
      <c r="AS39" t="s">
        <v>353</v>
      </c>
      <c r="AT39">
        <v>50.8</v>
      </c>
      <c r="AU39">
        <v>5620</v>
      </c>
      <c r="AV39">
        <v>33794</v>
      </c>
      <c r="AW39" t="s">
        <v>475</v>
      </c>
    </row>
    <row r="40" spans="1:49">
      <c r="A40" t="s">
        <v>476</v>
      </c>
      <c r="B40">
        <v>52.73</v>
      </c>
      <c r="C40">
        <v>4394</v>
      </c>
      <c r="D40">
        <v>47070</v>
      </c>
      <c r="E40" t="s">
        <v>477</v>
      </c>
      <c r="F40">
        <v>55.27</v>
      </c>
      <c r="G40">
        <v>4311</v>
      </c>
      <c r="H40">
        <v>46276</v>
      </c>
      <c r="I40" t="s">
        <v>239</v>
      </c>
      <c r="J40" t="s">
        <v>221</v>
      </c>
      <c r="K40" t="s">
        <v>221</v>
      </c>
      <c r="L40" t="s">
        <v>221</v>
      </c>
      <c r="M40" t="s">
        <v>221</v>
      </c>
      <c r="N40" t="s">
        <v>221</v>
      </c>
      <c r="O40" t="s">
        <v>221</v>
      </c>
      <c r="P40" t="s">
        <v>221</v>
      </c>
      <c r="Q40" t="s">
        <v>221</v>
      </c>
      <c r="R40" t="s">
        <v>221</v>
      </c>
      <c r="S40" t="s">
        <v>221</v>
      </c>
      <c r="T40" t="s">
        <v>221</v>
      </c>
      <c r="U40" t="s">
        <v>221</v>
      </c>
      <c r="V40" t="s">
        <v>221</v>
      </c>
      <c r="W40" t="s">
        <v>221</v>
      </c>
      <c r="X40" t="s">
        <v>221</v>
      </c>
      <c r="Y40" t="s">
        <v>221</v>
      </c>
      <c r="Z40">
        <v>46.8</v>
      </c>
      <c r="AA40">
        <v>4286</v>
      </c>
      <c r="AB40">
        <v>42465</v>
      </c>
      <c r="AC40" t="s">
        <v>309</v>
      </c>
      <c r="AD40" t="s">
        <v>221</v>
      </c>
      <c r="AE40" t="s">
        <v>221</v>
      </c>
      <c r="AF40" t="s">
        <v>221</v>
      </c>
      <c r="AG40" t="s">
        <v>221</v>
      </c>
      <c r="AH40">
        <v>53.86</v>
      </c>
      <c r="AI40">
        <v>4275</v>
      </c>
      <c r="AJ40">
        <v>42287</v>
      </c>
      <c r="AK40" t="s">
        <v>240</v>
      </c>
      <c r="AL40">
        <v>53.88</v>
      </c>
      <c r="AM40">
        <v>4418</v>
      </c>
      <c r="AN40">
        <v>43495</v>
      </c>
      <c r="AO40" t="s">
        <v>304</v>
      </c>
      <c r="AP40">
        <v>51.8</v>
      </c>
      <c r="AQ40">
        <v>4067</v>
      </c>
      <c r="AR40">
        <v>43313</v>
      </c>
      <c r="AS40" t="s">
        <v>288</v>
      </c>
      <c r="AT40" t="s">
        <v>221</v>
      </c>
      <c r="AU40" t="s">
        <v>221</v>
      </c>
      <c r="AV40" t="s">
        <v>221</v>
      </c>
      <c r="AW40" t="s">
        <v>221</v>
      </c>
    </row>
    <row r="41" spans="1:49">
      <c r="A41" t="s">
        <v>478</v>
      </c>
      <c r="B41">
        <v>53.27</v>
      </c>
      <c r="C41">
        <v>3078</v>
      </c>
      <c r="D41">
        <v>40711</v>
      </c>
      <c r="E41" t="s">
        <v>402</v>
      </c>
      <c r="F41" t="s">
        <v>221</v>
      </c>
      <c r="G41" t="s">
        <v>221</v>
      </c>
      <c r="H41" t="s">
        <v>221</v>
      </c>
      <c r="I41" t="s">
        <v>221</v>
      </c>
      <c r="J41" t="s">
        <v>221</v>
      </c>
      <c r="K41" t="s">
        <v>221</v>
      </c>
      <c r="L41" t="s">
        <v>221</v>
      </c>
      <c r="M41" t="s">
        <v>221</v>
      </c>
      <c r="N41" t="s">
        <v>221</v>
      </c>
      <c r="O41" t="s">
        <v>221</v>
      </c>
      <c r="P41" t="s">
        <v>221</v>
      </c>
      <c r="Q41" t="s">
        <v>221</v>
      </c>
      <c r="R41">
        <v>45.77</v>
      </c>
      <c r="S41">
        <v>2975</v>
      </c>
      <c r="T41">
        <v>37731</v>
      </c>
      <c r="U41" t="s">
        <v>277</v>
      </c>
      <c r="V41">
        <v>51.44</v>
      </c>
      <c r="W41">
        <v>3210</v>
      </c>
      <c r="X41">
        <v>37680</v>
      </c>
      <c r="Y41" t="s">
        <v>372</v>
      </c>
      <c r="Z41">
        <v>50.25</v>
      </c>
      <c r="AA41">
        <v>3308</v>
      </c>
      <c r="AB41">
        <v>37851</v>
      </c>
      <c r="AC41" t="s">
        <v>479</v>
      </c>
      <c r="AD41">
        <v>49.51</v>
      </c>
      <c r="AE41">
        <v>3264</v>
      </c>
      <c r="AF41">
        <v>39096</v>
      </c>
      <c r="AG41" t="s">
        <v>278</v>
      </c>
      <c r="AH41">
        <v>43.75</v>
      </c>
      <c r="AI41">
        <v>3267</v>
      </c>
      <c r="AJ41">
        <v>40677</v>
      </c>
      <c r="AK41" t="s">
        <v>480</v>
      </c>
      <c r="AL41" t="s">
        <v>221</v>
      </c>
      <c r="AM41" t="s">
        <v>221</v>
      </c>
      <c r="AN41" t="s">
        <v>221</v>
      </c>
      <c r="AO41" t="s">
        <v>221</v>
      </c>
      <c r="AP41">
        <v>51.15</v>
      </c>
      <c r="AQ41">
        <v>3200</v>
      </c>
      <c r="AR41">
        <v>40077</v>
      </c>
      <c r="AS41" t="s">
        <v>362</v>
      </c>
      <c r="AT41">
        <v>47.16</v>
      </c>
      <c r="AU41">
        <v>3069</v>
      </c>
      <c r="AV41">
        <v>39953</v>
      </c>
      <c r="AW41" t="s">
        <v>481</v>
      </c>
    </row>
    <row r="42" spans="1:49">
      <c r="A42" t="s">
        <v>482</v>
      </c>
      <c r="B42">
        <v>53.39</v>
      </c>
      <c r="C42">
        <v>3938</v>
      </c>
      <c r="D42">
        <v>23744</v>
      </c>
      <c r="E42" t="s">
        <v>483</v>
      </c>
      <c r="F42">
        <v>53.06</v>
      </c>
      <c r="G42">
        <v>4005</v>
      </c>
      <c r="H42">
        <v>23704</v>
      </c>
      <c r="I42" t="s">
        <v>484</v>
      </c>
      <c r="J42">
        <v>52.64</v>
      </c>
      <c r="K42">
        <v>3991</v>
      </c>
      <c r="L42">
        <v>23663</v>
      </c>
      <c r="M42" t="s">
        <v>485</v>
      </c>
      <c r="N42">
        <v>51.27</v>
      </c>
      <c r="O42">
        <v>3853</v>
      </c>
      <c r="P42">
        <v>23489</v>
      </c>
      <c r="Q42" t="s">
        <v>486</v>
      </c>
      <c r="R42">
        <v>51.78</v>
      </c>
      <c r="S42">
        <v>3836</v>
      </c>
      <c r="T42">
        <v>23256</v>
      </c>
      <c r="U42" t="s">
        <v>485</v>
      </c>
      <c r="V42">
        <v>51.29</v>
      </c>
      <c r="W42">
        <v>3860</v>
      </c>
      <c r="X42">
        <v>23256</v>
      </c>
      <c r="Y42" t="s">
        <v>251</v>
      </c>
      <c r="Z42">
        <v>49.97</v>
      </c>
      <c r="AA42">
        <v>3748</v>
      </c>
      <c r="AB42">
        <v>23256</v>
      </c>
      <c r="AC42" t="s">
        <v>487</v>
      </c>
      <c r="AD42">
        <v>49.48</v>
      </c>
      <c r="AE42">
        <v>3868</v>
      </c>
      <c r="AF42">
        <v>25134</v>
      </c>
      <c r="AG42" t="s">
        <v>488</v>
      </c>
      <c r="AH42">
        <v>49.98</v>
      </c>
      <c r="AI42">
        <v>3801</v>
      </c>
      <c r="AJ42">
        <v>24885</v>
      </c>
      <c r="AK42" t="s">
        <v>489</v>
      </c>
      <c r="AL42">
        <v>49.57</v>
      </c>
      <c r="AM42">
        <v>3805</v>
      </c>
      <c r="AN42">
        <v>33050</v>
      </c>
      <c r="AO42" t="s">
        <v>490</v>
      </c>
      <c r="AP42">
        <v>49.42</v>
      </c>
      <c r="AQ42">
        <v>3863</v>
      </c>
      <c r="AR42">
        <v>34039</v>
      </c>
      <c r="AS42" t="s">
        <v>491</v>
      </c>
      <c r="AT42">
        <v>50.09</v>
      </c>
      <c r="AU42">
        <v>3808</v>
      </c>
      <c r="AV42">
        <v>32683</v>
      </c>
      <c r="AW42" t="s">
        <v>327</v>
      </c>
    </row>
    <row r="43" spans="1:49">
      <c r="A43" t="s">
        <v>492</v>
      </c>
      <c r="B43">
        <v>53.5</v>
      </c>
      <c r="C43">
        <v>4013</v>
      </c>
      <c r="D43">
        <v>39561</v>
      </c>
      <c r="E43" t="s">
        <v>493</v>
      </c>
      <c r="F43">
        <v>48.53</v>
      </c>
      <c r="G43">
        <v>3847</v>
      </c>
      <c r="H43">
        <v>40391</v>
      </c>
      <c r="I43" t="s">
        <v>494</v>
      </c>
      <c r="J43">
        <v>46.26</v>
      </c>
      <c r="K43">
        <v>3640</v>
      </c>
      <c r="L43">
        <v>39443</v>
      </c>
      <c r="M43" t="s">
        <v>414</v>
      </c>
      <c r="N43">
        <v>44.39</v>
      </c>
      <c r="O43">
        <v>3480</v>
      </c>
      <c r="P43">
        <v>38889</v>
      </c>
      <c r="Q43" t="s">
        <v>261</v>
      </c>
      <c r="R43">
        <v>45</v>
      </c>
      <c r="S43">
        <v>3487</v>
      </c>
      <c r="T43">
        <v>36343</v>
      </c>
      <c r="U43" t="s">
        <v>304</v>
      </c>
      <c r="V43">
        <v>43.01</v>
      </c>
      <c r="W43">
        <v>3404</v>
      </c>
      <c r="X43">
        <v>35281</v>
      </c>
      <c r="Y43" t="s">
        <v>281</v>
      </c>
      <c r="Z43">
        <v>43.73</v>
      </c>
      <c r="AA43">
        <v>3418</v>
      </c>
      <c r="AB43">
        <v>35935</v>
      </c>
      <c r="AC43" t="s">
        <v>296</v>
      </c>
      <c r="AD43">
        <v>43.94</v>
      </c>
      <c r="AE43">
        <v>3328</v>
      </c>
      <c r="AF43">
        <v>36308</v>
      </c>
      <c r="AG43" t="s">
        <v>400</v>
      </c>
      <c r="AH43">
        <v>45.25</v>
      </c>
      <c r="AI43">
        <v>3372</v>
      </c>
      <c r="AJ43">
        <v>35874</v>
      </c>
      <c r="AK43" t="s">
        <v>495</v>
      </c>
      <c r="AL43">
        <v>46.38</v>
      </c>
      <c r="AM43">
        <v>3490</v>
      </c>
      <c r="AN43">
        <v>36147</v>
      </c>
      <c r="AO43" t="s">
        <v>396</v>
      </c>
      <c r="AP43">
        <v>47.09</v>
      </c>
      <c r="AQ43">
        <v>3735</v>
      </c>
      <c r="AR43">
        <v>35875</v>
      </c>
      <c r="AS43" t="s">
        <v>266</v>
      </c>
      <c r="AT43">
        <v>44.93</v>
      </c>
      <c r="AU43">
        <v>3442</v>
      </c>
      <c r="AV43">
        <v>36504</v>
      </c>
      <c r="AW43" t="s">
        <v>314</v>
      </c>
    </row>
    <row r="44" spans="1:49">
      <c r="A44" t="s">
        <v>496</v>
      </c>
      <c r="B44">
        <v>53.96</v>
      </c>
      <c r="C44">
        <v>3340</v>
      </c>
      <c r="D44">
        <v>39458</v>
      </c>
      <c r="E44" t="s">
        <v>270</v>
      </c>
      <c r="F44">
        <v>54.58</v>
      </c>
      <c r="G44">
        <v>3575</v>
      </c>
      <c r="H44">
        <v>39708</v>
      </c>
      <c r="I44" t="s">
        <v>335</v>
      </c>
      <c r="J44">
        <v>54.47</v>
      </c>
      <c r="K44">
        <v>3216</v>
      </c>
      <c r="L44">
        <v>40080</v>
      </c>
      <c r="M44" t="s">
        <v>497</v>
      </c>
      <c r="N44">
        <v>52.68</v>
      </c>
      <c r="O44">
        <v>3228</v>
      </c>
      <c r="P44">
        <v>39926</v>
      </c>
      <c r="Q44" t="s">
        <v>272</v>
      </c>
      <c r="R44">
        <v>51.23</v>
      </c>
      <c r="S44">
        <v>3222</v>
      </c>
      <c r="T44">
        <v>39799</v>
      </c>
      <c r="U44" t="s">
        <v>360</v>
      </c>
      <c r="V44">
        <v>50.5</v>
      </c>
      <c r="W44">
        <v>3154</v>
      </c>
      <c r="X44">
        <v>37372</v>
      </c>
      <c r="Y44" t="s">
        <v>379</v>
      </c>
      <c r="Z44">
        <v>48.88</v>
      </c>
      <c r="AA44">
        <v>3006</v>
      </c>
      <c r="AB44">
        <v>37151</v>
      </c>
      <c r="AC44" t="s">
        <v>225</v>
      </c>
      <c r="AD44">
        <v>47.95</v>
      </c>
      <c r="AE44">
        <v>3093</v>
      </c>
      <c r="AF44">
        <v>39600</v>
      </c>
      <c r="AG44" t="s">
        <v>297</v>
      </c>
      <c r="AH44">
        <v>50.05</v>
      </c>
      <c r="AI44">
        <v>3117</v>
      </c>
      <c r="AJ44">
        <v>38917</v>
      </c>
      <c r="AK44" t="s">
        <v>286</v>
      </c>
      <c r="AL44">
        <v>51.05</v>
      </c>
      <c r="AM44">
        <v>3486</v>
      </c>
      <c r="AN44">
        <v>38205</v>
      </c>
      <c r="AO44" t="s">
        <v>361</v>
      </c>
      <c r="AP44">
        <v>49.25</v>
      </c>
      <c r="AQ44">
        <v>3286</v>
      </c>
      <c r="AR44">
        <v>38377</v>
      </c>
      <c r="AS44" t="s">
        <v>396</v>
      </c>
      <c r="AT44">
        <v>50.06</v>
      </c>
      <c r="AU44">
        <v>3398</v>
      </c>
      <c r="AV44">
        <v>37887</v>
      </c>
      <c r="AW44" t="s">
        <v>399</v>
      </c>
    </row>
    <row r="45" spans="1:49">
      <c r="A45" t="s">
        <v>498</v>
      </c>
      <c r="B45">
        <v>54.01</v>
      </c>
      <c r="C45">
        <v>6665</v>
      </c>
      <c r="D45">
        <v>39837</v>
      </c>
      <c r="E45" t="s">
        <v>222</v>
      </c>
      <c r="F45">
        <v>58.55</v>
      </c>
      <c r="G45">
        <v>6650</v>
      </c>
      <c r="H45">
        <v>39639</v>
      </c>
      <c r="I45" t="s">
        <v>250</v>
      </c>
      <c r="J45">
        <v>64.86</v>
      </c>
      <c r="K45">
        <v>6931</v>
      </c>
      <c r="L45">
        <v>39284</v>
      </c>
      <c r="M45" t="s">
        <v>499</v>
      </c>
      <c r="N45">
        <v>56.73</v>
      </c>
      <c r="O45">
        <v>5881</v>
      </c>
      <c r="P45">
        <v>37622</v>
      </c>
      <c r="Q45" t="s">
        <v>245</v>
      </c>
      <c r="R45">
        <v>58.01</v>
      </c>
      <c r="S45">
        <v>5835</v>
      </c>
      <c r="T45">
        <v>37232</v>
      </c>
      <c r="U45" t="s">
        <v>328</v>
      </c>
      <c r="V45">
        <v>56.4</v>
      </c>
      <c r="W45">
        <v>5705</v>
      </c>
      <c r="X45">
        <v>36204</v>
      </c>
      <c r="Y45" t="s">
        <v>328</v>
      </c>
      <c r="Z45">
        <v>55.2</v>
      </c>
      <c r="AA45">
        <v>5410</v>
      </c>
      <c r="AB45">
        <v>36918</v>
      </c>
      <c r="AC45" t="s">
        <v>246</v>
      </c>
      <c r="AD45">
        <v>55.97</v>
      </c>
      <c r="AE45">
        <v>5826</v>
      </c>
      <c r="AF45">
        <v>37903</v>
      </c>
      <c r="AG45" t="s">
        <v>250</v>
      </c>
      <c r="AH45">
        <v>57.02</v>
      </c>
      <c r="AI45">
        <v>5855</v>
      </c>
      <c r="AJ45">
        <v>37073</v>
      </c>
      <c r="AK45" t="s">
        <v>500</v>
      </c>
      <c r="AL45">
        <v>56.14</v>
      </c>
      <c r="AM45">
        <v>6104</v>
      </c>
      <c r="AN45">
        <v>37097</v>
      </c>
      <c r="AO45" t="s">
        <v>501</v>
      </c>
      <c r="AP45">
        <v>56.86</v>
      </c>
      <c r="AQ45">
        <v>6084</v>
      </c>
      <c r="AR45">
        <v>37037</v>
      </c>
      <c r="AS45" t="s">
        <v>502</v>
      </c>
      <c r="AT45">
        <v>56.23</v>
      </c>
      <c r="AU45">
        <v>6114</v>
      </c>
      <c r="AV45">
        <v>36519</v>
      </c>
      <c r="AW45" t="s">
        <v>503</v>
      </c>
    </row>
    <row r="46" spans="1:49">
      <c r="A46" t="s">
        <v>504</v>
      </c>
      <c r="B46">
        <v>54.79</v>
      </c>
      <c r="C46">
        <v>4427</v>
      </c>
      <c r="D46">
        <v>39885</v>
      </c>
      <c r="E46" t="s">
        <v>335</v>
      </c>
      <c r="F46">
        <v>57.11</v>
      </c>
      <c r="G46">
        <v>4491</v>
      </c>
      <c r="H46">
        <v>40483</v>
      </c>
      <c r="I46" t="s">
        <v>269</v>
      </c>
      <c r="J46">
        <v>53.11</v>
      </c>
      <c r="K46">
        <v>4197</v>
      </c>
      <c r="L46">
        <v>40483</v>
      </c>
      <c r="M46" t="s">
        <v>333</v>
      </c>
      <c r="N46">
        <v>54.79</v>
      </c>
      <c r="O46">
        <v>4169</v>
      </c>
      <c r="P46">
        <v>35810</v>
      </c>
      <c r="Q46" t="s">
        <v>505</v>
      </c>
      <c r="R46">
        <v>53.9</v>
      </c>
      <c r="S46">
        <v>4283</v>
      </c>
      <c r="T46">
        <v>38109</v>
      </c>
      <c r="U46" t="s">
        <v>506</v>
      </c>
      <c r="V46">
        <v>52.34</v>
      </c>
      <c r="W46">
        <v>4180</v>
      </c>
      <c r="X46">
        <v>38093</v>
      </c>
      <c r="Y46" t="s">
        <v>335</v>
      </c>
      <c r="Z46">
        <v>49.37</v>
      </c>
      <c r="AA46">
        <v>3909</v>
      </c>
      <c r="AB46">
        <v>37441</v>
      </c>
      <c r="AC46" t="s">
        <v>404</v>
      </c>
      <c r="AD46">
        <v>50.53</v>
      </c>
      <c r="AE46">
        <v>4058</v>
      </c>
      <c r="AF46">
        <v>34383</v>
      </c>
      <c r="AG46" t="s">
        <v>385</v>
      </c>
      <c r="AH46">
        <v>51.34</v>
      </c>
      <c r="AI46">
        <v>4033</v>
      </c>
      <c r="AJ46">
        <v>37603</v>
      </c>
      <c r="AK46" t="s">
        <v>372</v>
      </c>
      <c r="AL46">
        <v>53.39</v>
      </c>
      <c r="AM46">
        <v>4139</v>
      </c>
      <c r="AN46">
        <v>37609</v>
      </c>
      <c r="AO46" t="s">
        <v>507</v>
      </c>
      <c r="AP46">
        <v>52.79</v>
      </c>
      <c r="AQ46">
        <v>4207</v>
      </c>
      <c r="AR46">
        <v>37566</v>
      </c>
      <c r="AS46" t="s">
        <v>472</v>
      </c>
      <c r="AT46">
        <v>51.79</v>
      </c>
      <c r="AU46">
        <v>4172</v>
      </c>
      <c r="AV46">
        <v>37681</v>
      </c>
      <c r="AW46" t="s">
        <v>335</v>
      </c>
    </row>
    <row r="47" spans="1:49">
      <c r="A47" t="s">
        <v>508</v>
      </c>
      <c r="B47">
        <v>55.9</v>
      </c>
      <c r="C47">
        <v>7574</v>
      </c>
      <c r="D47">
        <v>43078</v>
      </c>
      <c r="E47" t="s">
        <v>313</v>
      </c>
      <c r="F47">
        <v>56.78</v>
      </c>
      <c r="G47">
        <v>8162</v>
      </c>
      <c r="H47">
        <v>42579</v>
      </c>
      <c r="I47" t="s">
        <v>397</v>
      </c>
      <c r="J47">
        <v>56.68</v>
      </c>
      <c r="K47">
        <v>7641</v>
      </c>
      <c r="L47">
        <v>42271</v>
      </c>
      <c r="M47" t="s">
        <v>336</v>
      </c>
      <c r="N47">
        <v>56.27</v>
      </c>
      <c r="O47">
        <v>7251</v>
      </c>
      <c r="P47">
        <v>41930</v>
      </c>
      <c r="Q47" t="s">
        <v>336</v>
      </c>
      <c r="R47">
        <v>53.46</v>
      </c>
      <c r="S47">
        <v>7271</v>
      </c>
      <c r="T47">
        <v>41839</v>
      </c>
      <c r="U47" t="s">
        <v>460</v>
      </c>
      <c r="V47">
        <v>52.56</v>
      </c>
      <c r="W47">
        <v>7777</v>
      </c>
      <c r="X47">
        <v>41593</v>
      </c>
      <c r="Y47" t="s">
        <v>405</v>
      </c>
      <c r="Z47">
        <v>52.16</v>
      </c>
      <c r="AA47">
        <v>7450</v>
      </c>
      <c r="AB47">
        <v>41658</v>
      </c>
      <c r="AC47" t="s">
        <v>509</v>
      </c>
      <c r="AD47">
        <v>52.4</v>
      </c>
      <c r="AE47">
        <v>7620</v>
      </c>
      <c r="AF47">
        <v>41479</v>
      </c>
      <c r="AG47" t="s">
        <v>405</v>
      </c>
      <c r="AH47">
        <v>54.93</v>
      </c>
      <c r="AI47">
        <v>7723</v>
      </c>
      <c r="AJ47">
        <v>41541</v>
      </c>
      <c r="AK47" t="s">
        <v>399</v>
      </c>
      <c r="AL47">
        <v>57.5</v>
      </c>
      <c r="AM47">
        <v>7955</v>
      </c>
      <c r="AN47">
        <v>41557</v>
      </c>
      <c r="AO47" t="s">
        <v>427</v>
      </c>
      <c r="AP47">
        <v>55.74</v>
      </c>
      <c r="AQ47">
        <v>7945</v>
      </c>
      <c r="AR47">
        <v>41814</v>
      </c>
      <c r="AS47" t="s">
        <v>357</v>
      </c>
      <c r="AT47">
        <v>53.77</v>
      </c>
      <c r="AU47">
        <v>7153</v>
      </c>
      <c r="AV47">
        <v>41475</v>
      </c>
      <c r="AW47" t="s">
        <v>398</v>
      </c>
    </row>
    <row r="48" spans="1:49">
      <c r="A48" t="s">
        <v>510</v>
      </c>
      <c r="B48">
        <v>55.95</v>
      </c>
      <c r="C48">
        <v>3911</v>
      </c>
      <c r="D48">
        <v>25830</v>
      </c>
      <c r="E48" t="s">
        <v>511</v>
      </c>
      <c r="F48">
        <v>56.47</v>
      </c>
      <c r="G48">
        <v>4170</v>
      </c>
      <c r="H48">
        <v>25413</v>
      </c>
      <c r="I48" t="s">
        <v>512</v>
      </c>
      <c r="J48">
        <v>54.46</v>
      </c>
      <c r="K48">
        <v>4025</v>
      </c>
      <c r="L48">
        <v>25556</v>
      </c>
      <c r="M48" t="s">
        <v>513</v>
      </c>
      <c r="N48">
        <v>53.33</v>
      </c>
      <c r="O48">
        <v>4004</v>
      </c>
      <c r="P48">
        <v>27962</v>
      </c>
      <c r="Q48" t="s">
        <v>514</v>
      </c>
      <c r="R48">
        <v>53.2</v>
      </c>
      <c r="S48">
        <v>4007</v>
      </c>
      <c r="T48">
        <v>31907</v>
      </c>
      <c r="U48" t="s">
        <v>515</v>
      </c>
      <c r="V48">
        <v>53.48</v>
      </c>
      <c r="W48">
        <v>3976</v>
      </c>
      <c r="X48">
        <v>31103</v>
      </c>
      <c r="Y48" t="s">
        <v>516</v>
      </c>
      <c r="Z48">
        <v>52.31</v>
      </c>
      <c r="AA48">
        <v>3981</v>
      </c>
      <c r="AB48">
        <v>31354</v>
      </c>
      <c r="AC48" t="s">
        <v>515</v>
      </c>
      <c r="AD48">
        <v>51.88</v>
      </c>
      <c r="AE48">
        <v>3885</v>
      </c>
      <c r="AF48">
        <v>31650</v>
      </c>
      <c r="AG48" t="s">
        <v>517</v>
      </c>
      <c r="AH48">
        <v>51.85</v>
      </c>
      <c r="AI48">
        <v>3946</v>
      </c>
      <c r="AJ48">
        <v>33520</v>
      </c>
      <c r="AK48" t="s">
        <v>518</v>
      </c>
      <c r="AL48">
        <v>52.35</v>
      </c>
      <c r="AM48">
        <v>3990</v>
      </c>
      <c r="AN48">
        <v>32909</v>
      </c>
      <c r="AO48" t="s">
        <v>519</v>
      </c>
      <c r="AP48">
        <v>51.92</v>
      </c>
      <c r="AQ48">
        <v>3989</v>
      </c>
      <c r="AR48">
        <v>32909</v>
      </c>
      <c r="AS48" t="s">
        <v>520</v>
      </c>
      <c r="AT48">
        <v>51.8</v>
      </c>
      <c r="AU48">
        <v>3888</v>
      </c>
      <c r="AV48">
        <v>33390</v>
      </c>
      <c r="AW48" t="s">
        <v>392</v>
      </c>
    </row>
    <row r="49" spans="1:49">
      <c r="A49" t="s">
        <v>521</v>
      </c>
      <c r="B49">
        <v>56.14</v>
      </c>
      <c r="C49">
        <v>5590</v>
      </c>
      <c r="D49">
        <v>44626</v>
      </c>
      <c r="E49" t="s">
        <v>315</v>
      </c>
      <c r="F49">
        <v>58.06</v>
      </c>
      <c r="G49">
        <v>5567</v>
      </c>
      <c r="H49">
        <v>43900</v>
      </c>
      <c r="I49" t="s">
        <v>399</v>
      </c>
      <c r="J49">
        <v>55.45</v>
      </c>
      <c r="K49">
        <v>5414</v>
      </c>
      <c r="L49">
        <v>43546</v>
      </c>
      <c r="M49" t="s">
        <v>240</v>
      </c>
      <c r="N49">
        <v>55.84</v>
      </c>
      <c r="O49">
        <v>5294</v>
      </c>
      <c r="P49">
        <v>42582</v>
      </c>
      <c r="Q49" t="s">
        <v>333</v>
      </c>
      <c r="R49">
        <v>55.08</v>
      </c>
      <c r="S49">
        <v>5202</v>
      </c>
      <c r="T49">
        <v>42509</v>
      </c>
      <c r="U49" t="s">
        <v>398</v>
      </c>
      <c r="V49">
        <v>54.21</v>
      </c>
      <c r="W49">
        <v>5223</v>
      </c>
      <c r="X49">
        <v>40842</v>
      </c>
      <c r="Y49" t="s">
        <v>479</v>
      </c>
      <c r="Z49">
        <v>54.1</v>
      </c>
      <c r="AA49">
        <v>5217</v>
      </c>
      <c r="AB49">
        <v>41840</v>
      </c>
      <c r="AC49" t="s">
        <v>280</v>
      </c>
      <c r="AD49">
        <v>53.93</v>
      </c>
      <c r="AE49">
        <v>5185</v>
      </c>
      <c r="AF49">
        <v>42102</v>
      </c>
      <c r="AG49" t="s">
        <v>285</v>
      </c>
      <c r="AH49">
        <v>53.03</v>
      </c>
      <c r="AI49">
        <v>5200</v>
      </c>
      <c r="AJ49">
        <v>41576</v>
      </c>
      <c r="AK49" t="s">
        <v>425</v>
      </c>
      <c r="AL49">
        <v>54.67</v>
      </c>
      <c r="AM49">
        <v>5307</v>
      </c>
      <c r="AN49">
        <v>41833</v>
      </c>
      <c r="AO49" t="s">
        <v>363</v>
      </c>
      <c r="AP49">
        <v>54.4</v>
      </c>
      <c r="AQ49">
        <v>5361</v>
      </c>
      <c r="AR49">
        <v>42331</v>
      </c>
      <c r="AS49" t="s">
        <v>371</v>
      </c>
      <c r="AT49">
        <v>55.41</v>
      </c>
      <c r="AU49">
        <v>5220</v>
      </c>
      <c r="AV49">
        <v>41412</v>
      </c>
      <c r="AW49" t="s">
        <v>522</v>
      </c>
    </row>
    <row r="50" spans="1:49">
      <c r="A50" t="s">
        <v>523</v>
      </c>
      <c r="B50">
        <v>56.29</v>
      </c>
      <c r="C50">
        <v>6130</v>
      </c>
      <c r="D50">
        <v>39212</v>
      </c>
      <c r="E50" t="s">
        <v>524</v>
      </c>
      <c r="F50">
        <v>53.66</v>
      </c>
      <c r="G50">
        <v>5991</v>
      </c>
      <c r="H50">
        <v>39300</v>
      </c>
      <c r="I50" t="s">
        <v>372</v>
      </c>
      <c r="J50">
        <v>54.03</v>
      </c>
      <c r="K50">
        <v>6390</v>
      </c>
      <c r="L50">
        <v>39301</v>
      </c>
      <c r="M50" t="s">
        <v>335</v>
      </c>
      <c r="N50">
        <v>50.07</v>
      </c>
      <c r="O50">
        <v>5212</v>
      </c>
      <c r="P50">
        <v>39248</v>
      </c>
      <c r="Q50" t="s">
        <v>362</v>
      </c>
      <c r="R50">
        <v>49.68</v>
      </c>
      <c r="S50">
        <v>5187</v>
      </c>
      <c r="T50">
        <v>37703</v>
      </c>
      <c r="U50" t="s">
        <v>404</v>
      </c>
      <c r="V50">
        <v>47.83</v>
      </c>
      <c r="W50">
        <v>5164</v>
      </c>
      <c r="X50">
        <v>37920</v>
      </c>
      <c r="Y50" t="s">
        <v>495</v>
      </c>
      <c r="Z50">
        <v>47.88</v>
      </c>
      <c r="AA50">
        <v>4984</v>
      </c>
      <c r="AB50">
        <v>37845</v>
      </c>
      <c r="AC50" t="s">
        <v>525</v>
      </c>
      <c r="AD50">
        <v>48.07</v>
      </c>
      <c r="AE50">
        <v>5111</v>
      </c>
      <c r="AF50">
        <v>37930</v>
      </c>
      <c r="AG50" t="s">
        <v>278</v>
      </c>
      <c r="AH50">
        <v>48.52</v>
      </c>
      <c r="AI50">
        <v>5209</v>
      </c>
      <c r="AJ50">
        <v>37985</v>
      </c>
      <c r="AK50" t="s">
        <v>460</v>
      </c>
      <c r="AL50">
        <v>49.24</v>
      </c>
      <c r="AM50">
        <v>5493</v>
      </c>
      <c r="AN50">
        <v>39527</v>
      </c>
      <c r="AO50" t="s">
        <v>282</v>
      </c>
      <c r="AP50">
        <v>49.99</v>
      </c>
      <c r="AQ50">
        <v>5508</v>
      </c>
      <c r="AR50">
        <v>38299</v>
      </c>
      <c r="AS50" t="s">
        <v>356</v>
      </c>
      <c r="AT50">
        <v>48.14</v>
      </c>
      <c r="AU50">
        <v>5457</v>
      </c>
      <c r="AV50">
        <v>39596</v>
      </c>
      <c r="AW50" t="s">
        <v>298</v>
      </c>
    </row>
    <row r="51" spans="1:49">
      <c r="A51" t="s">
        <v>526</v>
      </c>
      <c r="B51">
        <v>56.34</v>
      </c>
      <c r="C51">
        <v>4846</v>
      </c>
      <c r="D51">
        <v>43979</v>
      </c>
      <c r="E51" t="s">
        <v>285</v>
      </c>
      <c r="F51">
        <v>48.28</v>
      </c>
      <c r="G51">
        <v>4281</v>
      </c>
      <c r="H51">
        <v>44129</v>
      </c>
      <c r="I51" t="s">
        <v>527</v>
      </c>
      <c r="J51">
        <v>49.21</v>
      </c>
      <c r="K51">
        <v>4060</v>
      </c>
      <c r="L51">
        <v>44163</v>
      </c>
      <c r="M51" t="s">
        <v>528</v>
      </c>
      <c r="N51">
        <v>46.87</v>
      </c>
      <c r="O51">
        <v>3840</v>
      </c>
      <c r="P51">
        <v>43779</v>
      </c>
      <c r="Q51" t="s">
        <v>431</v>
      </c>
      <c r="R51">
        <v>49.77</v>
      </c>
      <c r="S51">
        <v>4057</v>
      </c>
      <c r="T51">
        <v>41460</v>
      </c>
      <c r="U51" t="s">
        <v>291</v>
      </c>
      <c r="V51">
        <v>50.19</v>
      </c>
      <c r="W51">
        <v>4151</v>
      </c>
      <c r="X51">
        <v>41941</v>
      </c>
      <c r="Y51" t="s">
        <v>237</v>
      </c>
      <c r="Z51">
        <v>49.08</v>
      </c>
      <c r="AA51">
        <v>4122</v>
      </c>
      <c r="AB51">
        <v>40965</v>
      </c>
      <c r="AC51" t="s">
        <v>306</v>
      </c>
      <c r="AD51">
        <v>50.38</v>
      </c>
      <c r="AE51">
        <v>4077</v>
      </c>
      <c r="AF51">
        <v>39964</v>
      </c>
      <c r="AG51" t="s">
        <v>467</v>
      </c>
      <c r="AH51">
        <v>51.7</v>
      </c>
      <c r="AI51">
        <v>4202</v>
      </c>
      <c r="AJ51">
        <v>40418</v>
      </c>
      <c r="AK51" t="s">
        <v>375</v>
      </c>
      <c r="AL51">
        <v>52.23</v>
      </c>
      <c r="AM51">
        <v>4249</v>
      </c>
      <c r="AN51">
        <v>40991</v>
      </c>
      <c r="AO51" t="s">
        <v>425</v>
      </c>
      <c r="AP51">
        <v>53.86</v>
      </c>
      <c r="AQ51">
        <v>4416</v>
      </c>
      <c r="AR51">
        <v>41940</v>
      </c>
      <c r="AS51" t="s">
        <v>371</v>
      </c>
      <c r="AT51">
        <v>54.08</v>
      </c>
      <c r="AU51">
        <v>4463</v>
      </c>
      <c r="AV51">
        <v>42084</v>
      </c>
      <c r="AW51" t="s">
        <v>371</v>
      </c>
    </row>
    <row r="52" spans="1:49">
      <c r="A52" t="s">
        <v>529</v>
      </c>
      <c r="B52">
        <v>56.39</v>
      </c>
      <c r="C52">
        <v>5238</v>
      </c>
      <c r="D52">
        <v>45610</v>
      </c>
      <c r="E52" t="s">
        <v>395</v>
      </c>
      <c r="F52">
        <v>57.24</v>
      </c>
      <c r="G52">
        <v>4914</v>
      </c>
      <c r="H52">
        <v>45353</v>
      </c>
      <c r="I52" t="s">
        <v>495</v>
      </c>
      <c r="J52">
        <v>53.53</v>
      </c>
      <c r="K52">
        <v>4383</v>
      </c>
      <c r="L52">
        <v>45402</v>
      </c>
      <c r="M52" t="s">
        <v>461</v>
      </c>
      <c r="N52">
        <v>50.83</v>
      </c>
      <c r="O52">
        <v>4332</v>
      </c>
      <c r="P52">
        <v>43852</v>
      </c>
      <c r="Q52" t="s">
        <v>338</v>
      </c>
      <c r="R52">
        <v>51.7</v>
      </c>
      <c r="S52">
        <v>4377</v>
      </c>
      <c r="T52">
        <v>44362</v>
      </c>
      <c r="U52" t="s">
        <v>530</v>
      </c>
      <c r="V52">
        <v>51.54</v>
      </c>
      <c r="W52">
        <v>4400</v>
      </c>
      <c r="X52">
        <v>44015</v>
      </c>
      <c r="Y52" t="s">
        <v>341</v>
      </c>
      <c r="Z52">
        <v>49.47</v>
      </c>
      <c r="AA52">
        <v>4240</v>
      </c>
      <c r="AB52">
        <v>43703</v>
      </c>
      <c r="AC52" t="s">
        <v>293</v>
      </c>
      <c r="AD52">
        <v>48.65</v>
      </c>
      <c r="AE52">
        <v>4196</v>
      </c>
      <c r="AF52">
        <v>44105</v>
      </c>
      <c r="AG52" t="s">
        <v>531</v>
      </c>
      <c r="AH52">
        <v>46.68</v>
      </c>
      <c r="AI52">
        <v>4207</v>
      </c>
      <c r="AJ52">
        <v>44566</v>
      </c>
      <c r="AK52" t="s">
        <v>464</v>
      </c>
      <c r="AL52">
        <v>50.92</v>
      </c>
      <c r="AM52">
        <v>4443</v>
      </c>
      <c r="AN52">
        <v>43136</v>
      </c>
      <c r="AO52" t="s">
        <v>481</v>
      </c>
      <c r="AP52">
        <v>51.62</v>
      </c>
      <c r="AQ52">
        <v>4597</v>
      </c>
      <c r="AR52">
        <v>42432</v>
      </c>
      <c r="AS52" t="s">
        <v>298</v>
      </c>
      <c r="AT52">
        <v>50.09</v>
      </c>
      <c r="AU52">
        <v>4095</v>
      </c>
      <c r="AV52">
        <v>41685</v>
      </c>
      <c r="AW52" t="s">
        <v>494</v>
      </c>
    </row>
    <row r="53" spans="1:49">
      <c r="A53" t="s">
        <v>532</v>
      </c>
      <c r="B53">
        <v>56.65</v>
      </c>
      <c r="C53">
        <v>5929</v>
      </c>
      <c r="D53">
        <v>37070</v>
      </c>
      <c r="E53" t="s">
        <v>533</v>
      </c>
      <c r="F53">
        <v>56.26</v>
      </c>
      <c r="G53">
        <v>5829</v>
      </c>
      <c r="H53">
        <v>36978</v>
      </c>
      <c r="I53" t="s">
        <v>534</v>
      </c>
      <c r="J53">
        <v>54.69</v>
      </c>
      <c r="K53">
        <v>5827</v>
      </c>
      <c r="L53">
        <v>36448</v>
      </c>
      <c r="M53" t="s">
        <v>490</v>
      </c>
      <c r="N53">
        <v>49.85</v>
      </c>
      <c r="O53">
        <v>5257</v>
      </c>
      <c r="P53">
        <v>35554</v>
      </c>
      <c r="Q53" t="s">
        <v>535</v>
      </c>
      <c r="R53">
        <v>49.26</v>
      </c>
      <c r="S53">
        <v>5173</v>
      </c>
      <c r="T53">
        <v>35032</v>
      </c>
      <c r="U53" t="s">
        <v>472</v>
      </c>
      <c r="V53">
        <v>49.02</v>
      </c>
      <c r="W53">
        <v>4957</v>
      </c>
      <c r="X53">
        <v>34968</v>
      </c>
      <c r="Y53" t="s">
        <v>535</v>
      </c>
      <c r="Z53">
        <v>47.82</v>
      </c>
      <c r="AA53">
        <v>4781</v>
      </c>
      <c r="AB53">
        <v>35696</v>
      </c>
      <c r="AC53" t="s">
        <v>332</v>
      </c>
      <c r="AD53">
        <v>49.14</v>
      </c>
      <c r="AE53">
        <v>4970</v>
      </c>
      <c r="AF53">
        <v>35998</v>
      </c>
      <c r="AG53" t="s">
        <v>372</v>
      </c>
      <c r="AH53">
        <v>50.31</v>
      </c>
      <c r="AI53">
        <v>5181</v>
      </c>
      <c r="AJ53">
        <v>35985</v>
      </c>
      <c r="AK53" t="s">
        <v>473</v>
      </c>
      <c r="AL53">
        <v>50.89</v>
      </c>
      <c r="AM53">
        <v>5492</v>
      </c>
      <c r="AN53">
        <v>35646</v>
      </c>
      <c r="AO53" t="s">
        <v>223</v>
      </c>
      <c r="AP53">
        <v>52.07</v>
      </c>
      <c r="AQ53">
        <v>5559</v>
      </c>
      <c r="AR53">
        <v>35164</v>
      </c>
      <c r="AS53" t="s">
        <v>536</v>
      </c>
      <c r="AT53">
        <v>51.09</v>
      </c>
      <c r="AU53">
        <v>5589</v>
      </c>
      <c r="AV53">
        <v>36252</v>
      </c>
      <c r="AW53" t="s">
        <v>470</v>
      </c>
    </row>
    <row r="54" spans="1:49">
      <c r="A54" t="s">
        <v>537</v>
      </c>
      <c r="B54">
        <v>56.72</v>
      </c>
      <c r="C54">
        <v>23333</v>
      </c>
      <c r="D54">
        <v>38897</v>
      </c>
      <c r="E54" t="s">
        <v>248</v>
      </c>
      <c r="F54">
        <v>57.91</v>
      </c>
      <c r="G54">
        <v>23574</v>
      </c>
      <c r="H54">
        <v>39143</v>
      </c>
      <c r="I54" t="s">
        <v>536</v>
      </c>
      <c r="J54">
        <v>58.26</v>
      </c>
      <c r="K54">
        <v>23522</v>
      </c>
      <c r="L54">
        <v>39534</v>
      </c>
      <c r="M54" t="s">
        <v>538</v>
      </c>
      <c r="N54">
        <v>60.11</v>
      </c>
      <c r="O54">
        <v>24589</v>
      </c>
      <c r="P54">
        <v>38529</v>
      </c>
      <c r="Q54" t="s">
        <v>324</v>
      </c>
      <c r="R54">
        <v>52.59</v>
      </c>
      <c r="S54">
        <v>21721</v>
      </c>
      <c r="T54">
        <v>38136</v>
      </c>
      <c r="U54" t="s">
        <v>220</v>
      </c>
      <c r="V54">
        <v>48.92</v>
      </c>
      <c r="W54">
        <v>20486</v>
      </c>
      <c r="X54">
        <v>37431</v>
      </c>
      <c r="Y54" t="s">
        <v>363</v>
      </c>
      <c r="Z54">
        <v>51.18</v>
      </c>
      <c r="AA54">
        <v>20892</v>
      </c>
      <c r="AB54">
        <v>37614</v>
      </c>
      <c r="AC54" t="s">
        <v>351</v>
      </c>
      <c r="AD54">
        <v>53.04</v>
      </c>
      <c r="AE54">
        <v>21283</v>
      </c>
      <c r="AF54">
        <v>37699</v>
      </c>
      <c r="AG54" t="s">
        <v>539</v>
      </c>
      <c r="AH54">
        <v>54.4</v>
      </c>
      <c r="AI54">
        <v>21500</v>
      </c>
      <c r="AJ54">
        <v>37228</v>
      </c>
      <c r="AK54" t="s">
        <v>446</v>
      </c>
      <c r="AL54">
        <v>56.54</v>
      </c>
      <c r="AM54">
        <v>20890</v>
      </c>
      <c r="AN54">
        <v>36959</v>
      </c>
      <c r="AO54" t="s">
        <v>505</v>
      </c>
      <c r="AP54">
        <v>52.44</v>
      </c>
      <c r="AQ54">
        <v>19858</v>
      </c>
      <c r="AR54">
        <v>36267</v>
      </c>
      <c r="AS54" t="s">
        <v>322</v>
      </c>
      <c r="AT54">
        <v>51.4</v>
      </c>
      <c r="AU54">
        <v>19847</v>
      </c>
      <c r="AV54">
        <v>36075</v>
      </c>
      <c r="AW54" t="s">
        <v>320</v>
      </c>
    </row>
    <row r="55" spans="1:49">
      <c r="A55" t="s">
        <v>540</v>
      </c>
      <c r="B55">
        <v>57.01</v>
      </c>
      <c r="C55">
        <v>5083</v>
      </c>
      <c r="D55">
        <v>46052</v>
      </c>
      <c r="E55" t="s">
        <v>304</v>
      </c>
      <c r="F55">
        <v>55.43</v>
      </c>
      <c r="G55">
        <v>4311</v>
      </c>
      <c r="H55">
        <v>45703</v>
      </c>
      <c r="I55" t="s">
        <v>277</v>
      </c>
      <c r="J55">
        <v>56.85</v>
      </c>
      <c r="K55">
        <v>4333</v>
      </c>
      <c r="L55">
        <v>45768</v>
      </c>
      <c r="M55" t="s">
        <v>541</v>
      </c>
      <c r="N55">
        <v>53.13</v>
      </c>
      <c r="O55">
        <v>4007</v>
      </c>
      <c r="P55">
        <v>46014</v>
      </c>
      <c r="Q55" t="s">
        <v>367</v>
      </c>
      <c r="R55">
        <v>54.3</v>
      </c>
      <c r="S55">
        <v>4009</v>
      </c>
      <c r="T55">
        <v>44167</v>
      </c>
      <c r="U55" t="s">
        <v>455</v>
      </c>
      <c r="V55">
        <v>50.29</v>
      </c>
      <c r="W55">
        <v>3709</v>
      </c>
      <c r="X55">
        <v>45898</v>
      </c>
      <c r="Y55" t="s">
        <v>542</v>
      </c>
      <c r="Z55">
        <v>55.71</v>
      </c>
      <c r="AA55">
        <v>3937</v>
      </c>
      <c r="AB55">
        <v>45542</v>
      </c>
      <c r="AC55" t="s">
        <v>543</v>
      </c>
      <c r="AD55">
        <v>52.23</v>
      </c>
      <c r="AE55">
        <v>3865</v>
      </c>
      <c r="AF55">
        <v>45737</v>
      </c>
      <c r="AG55" t="s">
        <v>369</v>
      </c>
      <c r="AH55">
        <v>53.76</v>
      </c>
      <c r="AI55">
        <v>3621</v>
      </c>
      <c r="AJ55">
        <v>46643</v>
      </c>
      <c r="AK55" t="s">
        <v>233</v>
      </c>
      <c r="AL55">
        <v>51.59</v>
      </c>
      <c r="AM55">
        <v>3756</v>
      </c>
      <c r="AN55">
        <v>47600</v>
      </c>
      <c r="AO55" t="s">
        <v>544</v>
      </c>
      <c r="AP55">
        <v>54.59</v>
      </c>
      <c r="AQ55">
        <v>3887</v>
      </c>
      <c r="AR55">
        <v>47169</v>
      </c>
      <c r="AS55" t="s">
        <v>545</v>
      </c>
      <c r="AT55">
        <v>56.2</v>
      </c>
      <c r="AU55">
        <v>4110</v>
      </c>
      <c r="AV55">
        <v>46450</v>
      </c>
      <c r="AW55" t="s">
        <v>400</v>
      </c>
    </row>
    <row r="56" spans="1:49">
      <c r="A56" t="s">
        <v>546</v>
      </c>
      <c r="B56">
        <v>57.03</v>
      </c>
      <c r="C56">
        <v>4800</v>
      </c>
      <c r="D56">
        <v>45127</v>
      </c>
      <c r="E56" t="s">
        <v>405</v>
      </c>
      <c r="F56" t="s">
        <v>221</v>
      </c>
      <c r="G56" t="s">
        <v>221</v>
      </c>
      <c r="H56" t="s">
        <v>221</v>
      </c>
      <c r="I56" t="s">
        <v>221</v>
      </c>
      <c r="J56" t="s">
        <v>221</v>
      </c>
      <c r="K56" t="s">
        <v>221</v>
      </c>
      <c r="L56" t="s">
        <v>221</v>
      </c>
      <c r="M56" t="s">
        <v>221</v>
      </c>
      <c r="N56">
        <v>50.49</v>
      </c>
      <c r="O56">
        <v>4400</v>
      </c>
      <c r="P56">
        <v>42690</v>
      </c>
      <c r="Q56" t="s">
        <v>243</v>
      </c>
      <c r="R56">
        <v>48.92</v>
      </c>
      <c r="S56">
        <v>4213</v>
      </c>
      <c r="T56">
        <v>41868</v>
      </c>
      <c r="U56" t="s">
        <v>547</v>
      </c>
      <c r="V56">
        <v>46.62</v>
      </c>
      <c r="W56">
        <v>3995</v>
      </c>
      <c r="X56">
        <v>41395</v>
      </c>
      <c r="Y56" t="s">
        <v>448</v>
      </c>
      <c r="Z56">
        <v>50.59</v>
      </c>
      <c r="AA56">
        <v>4256</v>
      </c>
      <c r="AB56">
        <v>41470</v>
      </c>
      <c r="AC56" t="s">
        <v>401</v>
      </c>
      <c r="AD56" t="s">
        <v>221</v>
      </c>
      <c r="AE56" t="s">
        <v>221</v>
      </c>
      <c r="AF56" t="s">
        <v>221</v>
      </c>
      <c r="AG56" t="s">
        <v>221</v>
      </c>
      <c r="AH56" t="s">
        <v>221</v>
      </c>
      <c r="AI56" t="s">
        <v>221</v>
      </c>
      <c r="AJ56" t="s">
        <v>221</v>
      </c>
      <c r="AK56" t="s">
        <v>221</v>
      </c>
      <c r="AL56">
        <v>49.64</v>
      </c>
      <c r="AM56">
        <v>4373</v>
      </c>
      <c r="AN56">
        <v>43126</v>
      </c>
      <c r="AO56" t="s">
        <v>548</v>
      </c>
      <c r="AP56">
        <v>52.29</v>
      </c>
      <c r="AQ56">
        <v>4383</v>
      </c>
      <c r="AR56">
        <v>42929</v>
      </c>
      <c r="AS56" t="s">
        <v>281</v>
      </c>
      <c r="AT56" t="s">
        <v>221</v>
      </c>
      <c r="AU56" t="s">
        <v>221</v>
      </c>
      <c r="AV56" t="s">
        <v>221</v>
      </c>
      <c r="AW56" t="s">
        <v>221</v>
      </c>
    </row>
    <row r="57" spans="1:49">
      <c r="A57" t="s">
        <v>549</v>
      </c>
      <c r="B57">
        <v>57.36</v>
      </c>
      <c r="C57">
        <v>7079</v>
      </c>
      <c r="D57">
        <v>32629</v>
      </c>
      <c r="E57" t="s">
        <v>550</v>
      </c>
      <c r="F57">
        <v>60.36</v>
      </c>
      <c r="G57">
        <v>5743</v>
      </c>
      <c r="H57">
        <v>32610</v>
      </c>
      <c r="I57" t="s">
        <v>551</v>
      </c>
      <c r="J57">
        <v>62.51</v>
      </c>
      <c r="K57">
        <v>6320</v>
      </c>
      <c r="L57">
        <v>32526</v>
      </c>
      <c r="M57" t="s">
        <v>552</v>
      </c>
      <c r="N57">
        <v>55.15</v>
      </c>
      <c r="O57">
        <v>5829</v>
      </c>
      <c r="P57">
        <v>32050</v>
      </c>
      <c r="Q57" t="s">
        <v>516</v>
      </c>
      <c r="R57">
        <v>56.21</v>
      </c>
      <c r="S57">
        <v>5867</v>
      </c>
      <c r="T57">
        <v>32273</v>
      </c>
      <c r="U57" t="s">
        <v>553</v>
      </c>
      <c r="V57">
        <v>55.35</v>
      </c>
      <c r="W57">
        <v>5676</v>
      </c>
      <c r="X57">
        <v>32087</v>
      </c>
      <c r="Y57" t="s">
        <v>554</v>
      </c>
      <c r="Z57">
        <v>52.97</v>
      </c>
      <c r="AA57">
        <v>5724</v>
      </c>
      <c r="AB57">
        <v>32669</v>
      </c>
      <c r="AC57" t="s">
        <v>555</v>
      </c>
      <c r="AD57">
        <v>53.14</v>
      </c>
      <c r="AE57">
        <v>5920</v>
      </c>
      <c r="AF57">
        <v>32135</v>
      </c>
      <c r="AG57" t="s">
        <v>387</v>
      </c>
      <c r="AH57">
        <v>54.22</v>
      </c>
      <c r="AI57">
        <v>5806</v>
      </c>
      <c r="AJ57">
        <v>32415</v>
      </c>
      <c r="AK57" t="s">
        <v>556</v>
      </c>
      <c r="AL57">
        <v>55.84</v>
      </c>
      <c r="AM57">
        <v>5763</v>
      </c>
      <c r="AN57">
        <v>31921</v>
      </c>
      <c r="AO57" t="s">
        <v>557</v>
      </c>
      <c r="AP57">
        <v>55.26</v>
      </c>
      <c r="AQ57">
        <v>6280</v>
      </c>
      <c r="AR57">
        <v>31193</v>
      </c>
      <c r="AS57" t="s">
        <v>558</v>
      </c>
      <c r="AT57">
        <v>53.97</v>
      </c>
      <c r="AU57">
        <v>5987</v>
      </c>
      <c r="AV57">
        <v>31287</v>
      </c>
      <c r="AW57" t="s">
        <v>554</v>
      </c>
    </row>
    <row r="58" spans="1:49">
      <c r="A58" t="s">
        <v>559</v>
      </c>
      <c r="B58">
        <v>57.5</v>
      </c>
      <c r="C58">
        <v>11350</v>
      </c>
      <c r="D58">
        <v>45020</v>
      </c>
      <c r="E58" t="s">
        <v>460</v>
      </c>
      <c r="F58">
        <v>55.41</v>
      </c>
      <c r="G58">
        <v>10004</v>
      </c>
      <c r="H58">
        <v>38579</v>
      </c>
      <c r="I58" t="s">
        <v>524</v>
      </c>
      <c r="J58">
        <v>59.54</v>
      </c>
      <c r="K58">
        <v>10705</v>
      </c>
      <c r="L58">
        <v>39715</v>
      </c>
      <c r="M58" t="s">
        <v>417</v>
      </c>
      <c r="N58">
        <v>57.22</v>
      </c>
      <c r="O58">
        <v>11131</v>
      </c>
      <c r="P58">
        <v>36388</v>
      </c>
      <c r="Q58" t="s">
        <v>378</v>
      </c>
      <c r="R58">
        <v>48.39</v>
      </c>
      <c r="S58">
        <v>13165</v>
      </c>
      <c r="T58">
        <v>36159</v>
      </c>
      <c r="U58" t="s">
        <v>522</v>
      </c>
      <c r="V58">
        <v>45.18</v>
      </c>
      <c r="W58">
        <v>12200</v>
      </c>
      <c r="X58">
        <v>34923</v>
      </c>
      <c r="Y58" t="s">
        <v>428</v>
      </c>
      <c r="Z58">
        <v>43.48</v>
      </c>
      <c r="AA58">
        <v>10935</v>
      </c>
      <c r="AB58">
        <v>34577</v>
      </c>
      <c r="AC58" t="s">
        <v>374</v>
      </c>
      <c r="AD58">
        <v>45.8</v>
      </c>
      <c r="AE58">
        <v>11182</v>
      </c>
      <c r="AF58">
        <v>37534</v>
      </c>
      <c r="AG58" t="s">
        <v>401</v>
      </c>
      <c r="AH58">
        <v>46.67</v>
      </c>
      <c r="AI58">
        <v>11732</v>
      </c>
      <c r="AJ58">
        <v>37604</v>
      </c>
      <c r="AK58" t="s">
        <v>541</v>
      </c>
      <c r="AL58">
        <v>44.24</v>
      </c>
      <c r="AM58">
        <v>11484</v>
      </c>
      <c r="AN58">
        <v>57934</v>
      </c>
      <c r="AO58" t="s">
        <v>560</v>
      </c>
      <c r="AP58">
        <v>45.4</v>
      </c>
      <c r="AQ58">
        <v>11407</v>
      </c>
      <c r="AR58">
        <v>54801</v>
      </c>
      <c r="AS58" t="s">
        <v>561</v>
      </c>
      <c r="AT58">
        <v>48.14</v>
      </c>
      <c r="AU58">
        <v>13019</v>
      </c>
      <c r="AV58">
        <v>46944</v>
      </c>
      <c r="AW58" t="s">
        <v>562</v>
      </c>
    </row>
    <row r="59" spans="1:49">
      <c r="A59" t="s">
        <v>563</v>
      </c>
      <c r="B59">
        <v>57.6</v>
      </c>
      <c r="C59">
        <v>6113</v>
      </c>
      <c r="D59">
        <v>36999</v>
      </c>
      <c r="E59" t="s">
        <v>564</v>
      </c>
      <c r="F59" t="s">
        <v>221</v>
      </c>
      <c r="G59" t="s">
        <v>221</v>
      </c>
      <c r="H59" t="s">
        <v>221</v>
      </c>
      <c r="I59" t="s">
        <v>221</v>
      </c>
      <c r="J59">
        <v>52.6</v>
      </c>
      <c r="K59">
        <v>5967</v>
      </c>
      <c r="L59">
        <v>37148</v>
      </c>
      <c r="M59" t="s">
        <v>419</v>
      </c>
      <c r="N59">
        <v>49.53</v>
      </c>
      <c r="O59">
        <v>5132</v>
      </c>
      <c r="P59">
        <v>37976</v>
      </c>
      <c r="Q59" t="s">
        <v>356</v>
      </c>
      <c r="R59">
        <v>47.84</v>
      </c>
      <c r="S59">
        <v>5132</v>
      </c>
      <c r="T59">
        <v>36159</v>
      </c>
      <c r="U59" t="s">
        <v>423</v>
      </c>
      <c r="V59">
        <v>47.77</v>
      </c>
      <c r="W59">
        <v>4935</v>
      </c>
      <c r="X59">
        <v>34794</v>
      </c>
      <c r="Y59" t="s">
        <v>249</v>
      </c>
      <c r="Z59">
        <v>47.75</v>
      </c>
      <c r="AA59">
        <v>5008</v>
      </c>
      <c r="AB59">
        <v>34997</v>
      </c>
      <c r="AC59" t="s">
        <v>372</v>
      </c>
      <c r="AD59">
        <v>47.47</v>
      </c>
      <c r="AE59">
        <v>5122</v>
      </c>
      <c r="AF59">
        <v>35463</v>
      </c>
      <c r="AG59" t="s">
        <v>522</v>
      </c>
      <c r="AH59">
        <v>48.74</v>
      </c>
      <c r="AI59">
        <v>5274</v>
      </c>
      <c r="AJ59">
        <v>34440</v>
      </c>
      <c r="AK59" t="s">
        <v>419</v>
      </c>
      <c r="AL59">
        <v>50.15</v>
      </c>
      <c r="AM59">
        <v>5367</v>
      </c>
      <c r="AN59">
        <v>35225</v>
      </c>
      <c r="AO59" t="s">
        <v>471</v>
      </c>
      <c r="AP59">
        <v>49.93</v>
      </c>
      <c r="AQ59">
        <v>5336</v>
      </c>
      <c r="AR59">
        <v>36255</v>
      </c>
      <c r="AS59" t="s">
        <v>420</v>
      </c>
      <c r="AT59">
        <v>50.95</v>
      </c>
      <c r="AU59">
        <v>5337</v>
      </c>
      <c r="AV59">
        <v>35521</v>
      </c>
      <c r="AW59" t="s">
        <v>301</v>
      </c>
    </row>
    <row r="60" spans="1:49">
      <c r="A60" t="s">
        <v>565</v>
      </c>
      <c r="B60">
        <v>59.1</v>
      </c>
      <c r="C60">
        <v>6860</v>
      </c>
      <c r="D60">
        <v>39870</v>
      </c>
      <c r="E60" t="s">
        <v>228</v>
      </c>
      <c r="F60">
        <v>55.96</v>
      </c>
      <c r="G60">
        <v>6430</v>
      </c>
      <c r="H60">
        <v>39646</v>
      </c>
      <c r="I60" t="s">
        <v>269</v>
      </c>
      <c r="J60">
        <v>55.02</v>
      </c>
      <c r="K60">
        <v>5733</v>
      </c>
      <c r="L60">
        <v>39618</v>
      </c>
      <c r="M60" t="s">
        <v>410</v>
      </c>
      <c r="N60">
        <v>53.07</v>
      </c>
      <c r="O60">
        <v>5482</v>
      </c>
      <c r="P60">
        <v>38434</v>
      </c>
      <c r="Q60" t="s">
        <v>408</v>
      </c>
      <c r="R60">
        <v>53.68</v>
      </c>
      <c r="S60">
        <v>5302</v>
      </c>
      <c r="T60">
        <v>37350</v>
      </c>
      <c r="U60" t="s">
        <v>566</v>
      </c>
      <c r="V60">
        <v>51.33</v>
      </c>
      <c r="W60">
        <v>5346</v>
      </c>
      <c r="X60">
        <v>37651</v>
      </c>
      <c r="Y60" t="s">
        <v>418</v>
      </c>
      <c r="Z60">
        <v>50.73</v>
      </c>
      <c r="AA60">
        <v>5106</v>
      </c>
      <c r="AB60">
        <v>36743</v>
      </c>
      <c r="AC60" t="s">
        <v>408</v>
      </c>
      <c r="AD60">
        <v>51.63</v>
      </c>
      <c r="AE60">
        <v>5475</v>
      </c>
      <c r="AF60">
        <v>36871</v>
      </c>
      <c r="AG60" t="s">
        <v>230</v>
      </c>
      <c r="AH60">
        <v>51.61</v>
      </c>
      <c r="AI60">
        <v>5484</v>
      </c>
      <c r="AJ60">
        <v>38043</v>
      </c>
      <c r="AK60" t="s">
        <v>222</v>
      </c>
      <c r="AL60">
        <v>51.75</v>
      </c>
      <c r="AM60">
        <v>5556</v>
      </c>
      <c r="AN60">
        <v>37195</v>
      </c>
      <c r="AO60" t="s">
        <v>352</v>
      </c>
      <c r="AP60">
        <v>52.63</v>
      </c>
      <c r="AQ60">
        <v>5557</v>
      </c>
      <c r="AR60">
        <v>37722</v>
      </c>
      <c r="AS60" t="s">
        <v>226</v>
      </c>
      <c r="AT60">
        <v>52.08</v>
      </c>
      <c r="AU60">
        <v>5849</v>
      </c>
      <c r="AV60">
        <v>38283</v>
      </c>
      <c r="AW60" t="s">
        <v>497</v>
      </c>
    </row>
    <row r="61" spans="1:49">
      <c r="A61" t="s">
        <v>567</v>
      </c>
      <c r="B61">
        <v>59.45</v>
      </c>
      <c r="C61">
        <v>5192</v>
      </c>
      <c r="D61">
        <v>44397</v>
      </c>
      <c r="E61" t="s">
        <v>332</v>
      </c>
      <c r="F61">
        <v>59.84</v>
      </c>
      <c r="G61">
        <v>5133</v>
      </c>
      <c r="H61">
        <v>45315</v>
      </c>
      <c r="I61" t="s">
        <v>272</v>
      </c>
      <c r="J61">
        <v>54.06</v>
      </c>
      <c r="K61">
        <v>4789</v>
      </c>
      <c r="L61">
        <v>45134</v>
      </c>
      <c r="M61" t="s">
        <v>306</v>
      </c>
      <c r="N61">
        <v>54.87</v>
      </c>
      <c r="O61">
        <v>4800</v>
      </c>
      <c r="P61">
        <v>44720</v>
      </c>
      <c r="Q61" t="s">
        <v>289</v>
      </c>
      <c r="R61">
        <v>53.28</v>
      </c>
      <c r="S61">
        <v>4644</v>
      </c>
      <c r="T61">
        <v>43319</v>
      </c>
      <c r="U61" t="s">
        <v>455</v>
      </c>
      <c r="V61">
        <v>52.34</v>
      </c>
      <c r="W61">
        <v>5025</v>
      </c>
      <c r="X61">
        <v>43025</v>
      </c>
      <c r="Y61" t="s">
        <v>298</v>
      </c>
      <c r="Z61">
        <v>51.36</v>
      </c>
      <c r="AA61">
        <v>4615</v>
      </c>
      <c r="AB61">
        <v>43591</v>
      </c>
      <c r="AC61" t="s">
        <v>461</v>
      </c>
      <c r="AD61">
        <v>53.07</v>
      </c>
      <c r="AE61">
        <v>4984</v>
      </c>
      <c r="AF61">
        <v>43119</v>
      </c>
      <c r="AG61" t="s">
        <v>314</v>
      </c>
      <c r="AH61">
        <v>54.69</v>
      </c>
      <c r="AI61">
        <v>5302</v>
      </c>
      <c r="AJ61">
        <v>43311</v>
      </c>
      <c r="AK61" t="s">
        <v>405</v>
      </c>
      <c r="AL61">
        <v>57.83</v>
      </c>
      <c r="AM61">
        <v>5150</v>
      </c>
      <c r="AN61">
        <v>44033</v>
      </c>
      <c r="AO61" t="s">
        <v>266</v>
      </c>
      <c r="AP61">
        <v>56.39</v>
      </c>
      <c r="AQ61">
        <v>5057</v>
      </c>
      <c r="AR61">
        <v>43519</v>
      </c>
      <c r="AS61" t="s">
        <v>398</v>
      </c>
      <c r="AT61">
        <v>54.81</v>
      </c>
      <c r="AU61">
        <v>4974</v>
      </c>
      <c r="AV61">
        <v>42918</v>
      </c>
      <c r="AW61" t="s">
        <v>362</v>
      </c>
    </row>
    <row r="62" spans="1:49">
      <c r="A62" t="s">
        <v>568</v>
      </c>
      <c r="B62">
        <v>59.68</v>
      </c>
      <c r="C62">
        <v>6833</v>
      </c>
      <c r="D62">
        <v>41997</v>
      </c>
      <c r="E62" t="s">
        <v>321</v>
      </c>
      <c r="F62" t="s">
        <v>221</v>
      </c>
      <c r="G62" t="s">
        <v>221</v>
      </c>
      <c r="H62" t="s">
        <v>221</v>
      </c>
      <c r="I62" t="s">
        <v>221</v>
      </c>
      <c r="J62">
        <v>64.84</v>
      </c>
      <c r="K62">
        <v>6311</v>
      </c>
      <c r="L62">
        <v>41856</v>
      </c>
      <c r="M62" t="s">
        <v>569</v>
      </c>
      <c r="N62" t="s">
        <v>221</v>
      </c>
      <c r="O62" t="s">
        <v>221</v>
      </c>
      <c r="P62" t="s">
        <v>221</v>
      </c>
      <c r="Q62" t="s">
        <v>221</v>
      </c>
      <c r="R62">
        <v>58.97</v>
      </c>
      <c r="S62">
        <v>6125</v>
      </c>
      <c r="T62">
        <v>38483</v>
      </c>
      <c r="U62" t="s">
        <v>327</v>
      </c>
      <c r="V62" t="s">
        <v>221</v>
      </c>
      <c r="W62" t="s">
        <v>221</v>
      </c>
      <c r="X62" t="s">
        <v>221</v>
      </c>
      <c r="Y62" t="s">
        <v>221</v>
      </c>
      <c r="Z62" t="s">
        <v>221</v>
      </c>
      <c r="AA62" t="s">
        <v>221</v>
      </c>
      <c r="AB62" t="s">
        <v>221</v>
      </c>
      <c r="AC62" t="s">
        <v>221</v>
      </c>
      <c r="AD62" t="s">
        <v>221</v>
      </c>
      <c r="AE62" t="s">
        <v>221</v>
      </c>
      <c r="AF62" t="s">
        <v>221</v>
      </c>
      <c r="AG62" t="s">
        <v>221</v>
      </c>
      <c r="AH62" t="s">
        <v>221</v>
      </c>
      <c r="AI62" t="s">
        <v>221</v>
      </c>
      <c r="AJ62" t="s">
        <v>221</v>
      </c>
      <c r="AK62" t="s">
        <v>221</v>
      </c>
      <c r="AL62" t="s">
        <v>221</v>
      </c>
      <c r="AM62" t="s">
        <v>221</v>
      </c>
      <c r="AN62" t="s">
        <v>221</v>
      </c>
      <c r="AO62" t="s">
        <v>221</v>
      </c>
      <c r="AP62">
        <v>51.42</v>
      </c>
      <c r="AQ62">
        <v>6457</v>
      </c>
      <c r="AR62">
        <v>35549</v>
      </c>
      <c r="AS62" t="s">
        <v>322</v>
      </c>
      <c r="AT62" t="s">
        <v>221</v>
      </c>
      <c r="AU62" t="s">
        <v>221</v>
      </c>
      <c r="AV62" t="s">
        <v>221</v>
      </c>
      <c r="AW62" t="s">
        <v>221</v>
      </c>
    </row>
    <row r="63" spans="1:49">
      <c r="A63" t="s">
        <v>570</v>
      </c>
      <c r="B63">
        <v>61.68</v>
      </c>
      <c r="C63">
        <v>6744</v>
      </c>
      <c r="D63">
        <v>46563</v>
      </c>
      <c r="E63" t="s">
        <v>359</v>
      </c>
      <c r="F63">
        <v>71.02</v>
      </c>
      <c r="G63">
        <v>7883</v>
      </c>
      <c r="H63">
        <v>46691</v>
      </c>
      <c r="I63" t="s">
        <v>534</v>
      </c>
      <c r="J63">
        <v>64.34</v>
      </c>
      <c r="K63">
        <v>6900</v>
      </c>
      <c r="L63">
        <v>46794</v>
      </c>
      <c r="M63" t="s">
        <v>335</v>
      </c>
      <c r="N63" t="s">
        <v>221</v>
      </c>
      <c r="O63" t="s">
        <v>221</v>
      </c>
      <c r="P63" t="s">
        <v>221</v>
      </c>
      <c r="Q63" t="s">
        <v>221</v>
      </c>
      <c r="R63">
        <v>58.54</v>
      </c>
      <c r="S63">
        <v>6071</v>
      </c>
      <c r="T63">
        <v>43191</v>
      </c>
      <c r="U63" t="s">
        <v>222</v>
      </c>
      <c r="V63">
        <v>54.01</v>
      </c>
      <c r="W63">
        <v>6150</v>
      </c>
      <c r="X63">
        <v>42191</v>
      </c>
      <c r="Y63" t="s">
        <v>375</v>
      </c>
      <c r="Z63">
        <v>54.44</v>
      </c>
      <c r="AA63">
        <v>6288</v>
      </c>
      <c r="AB63">
        <v>42609</v>
      </c>
      <c r="AC63" t="s">
        <v>460</v>
      </c>
      <c r="AD63" t="s">
        <v>221</v>
      </c>
      <c r="AE63" t="s">
        <v>221</v>
      </c>
      <c r="AF63" t="s">
        <v>221</v>
      </c>
      <c r="AG63" t="s">
        <v>221</v>
      </c>
      <c r="AH63">
        <v>57.49</v>
      </c>
      <c r="AI63">
        <v>6414</v>
      </c>
      <c r="AJ63">
        <v>42065</v>
      </c>
      <c r="AK63" t="s">
        <v>270</v>
      </c>
      <c r="AL63">
        <v>61.34</v>
      </c>
      <c r="AM63">
        <v>6836</v>
      </c>
      <c r="AN63">
        <v>44818</v>
      </c>
      <c r="AO63" t="s">
        <v>382</v>
      </c>
      <c r="AP63">
        <v>65.48</v>
      </c>
      <c r="AQ63">
        <v>7727</v>
      </c>
      <c r="AR63">
        <v>42595</v>
      </c>
      <c r="AS63" t="s">
        <v>500</v>
      </c>
      <c r="AT63" t="s">
        <v>221</v>
      </c>
      <c r="AU63" t="s">
        <v>221</v>
      </c>
      <c r="AV63" t="s">
        <v>221</v>
      </c>
      <c r="AW63" t="s">
        <v>221</v>
      </c>
    </row>
    <row r="64" spans="1:49">
      <c r="A64" t="s">
        <v>571</v>
      </c>
      <c r="B64">
        <v>61.74</v>
      </c>
      <c r="C64">
        <v>7450</v>
      </c>
      <c r="D64">
        <v>39234</v>
      </c>
      <c r="E64" t="s">
        <v>378</v>
      </c>
      <c r="F64">
        <v>59.71</v>
      </c>
      <c r="G64">
        <v>6967</v>
      </c>
      <c r="H64">
        <v>38766</v>
      </c>
      <c r="I64" t="s">
        <v>503</v>
      </c>
      <c r="J64">
        <v>55.84</v>
      </c>
      <c r="K64">
        <v>6829</v>
      </c>
      <c r="L64">
        <v>38766</v>
      </c>
      <c r="M64" t="s">
        <v>383</v>
      </c>
      <c r="N64">
        <v>54.96</v>
      </c>
      <c r="O64">
        <v>6780</v>
      </c>
      <c r="P64">
        <v>38390</v>
      </c>
      <c r="Q64" t="s">
        <v>572</v>
      </c>
      <c r="R64">
        <v>54.32</v>
      </c>
      <c r="S64">
        <v>6544</v>
      </c>
      <c r="T64">
        <v>37119</v>
      </c>
      <c r="U64" t="s">
        <v>573</v>
      </c>
      <c r="V64">
        <v>52.96</v>
      </c>
      <c r="W64">
        <v>6673</v>
      </c>
      <c r="X64">
        <v>37397</v>
      </c>
      <c r="Y64" t="s">
        <v>419</v>
      </c>
      <c r="Z64">
        <v>52.06</v>
      </c>
      <c r="AA64">
        <v>6271</v>
      </c>
      <c r="AB64">
        <v>37216</v>
      </c>
      <c r="AC64" t="s">
        <v>230</v>
      </c>
      <c r="AD64">
        <v>52.19</v>
      </c>
      <c r="AE64">
        <v>6222</v>
      </c>
      <c r="AF64">
        <v>36449</v>
      </c>
      <c r="AG64" t="s">
        <v>572</v>
      </c>
      <c r="AH64">
        <v>57.03</v>
      </c>
      <c r="AI64">
        <v>6464</v>
      </c>
      <c r="AJ64">
        <v>36511</v>
      </c>
      <c r="AK64" t="s">
        <v>324</v>
      </c>
      <c r="AL64">
        <v>53.25</v>
      </c>
      <c r="AM64">
        <v>6207</v>
      </c>
      <c r="AN64">
        <v>38717</v>
      </c>
      <c r="AO64" t="s">
        <v>335</v>
      </c>
      <c r="AP64">
        <v>52.31</v>
      </c>
      <c r="AQ64">
        <v>6252</v>
      </c>
      <c r="AR64">
        <v>38502</v>
      </c>
      <c r="AS64" t="s">
        <v>334</v>
      </c>
      <c r="AT64">
        <v>53.82</v>
      </c>
      <c r="AU64">
        <v>6279</v>
      </c>
      <c r="AV64">
        <v>38092</v>
      </c>
      <c r="AW64" t="s">
        <v>506</v>
      </c>
    </row>
    <row r="65" spans="1:49">
      <c r="A65" t="s">
        <v>574</v>
      </c>
      <c r="B65">
        <v>61.9</v>
      </c>
      <c r="C65">
        <v>6175</v>
      </c>
      <c r="D65">
        <v>50884</v>
      </c>
      <c r="E65" t="s">
        <v>298</v>
      </c>
      <c r="F65">
        <v>60.54</v>
      </c>
      <c r="G65">
        <v>6520</v>
      </c>
      <c r="H65">
        <v>55140</v>
      </c>
      <c r="I65" t="s">
        <v>254</v>
      </c>
      <c r="J65">
        <v>59.24</v>
      </c>
      <c r="K65">
        <v>6568</v>
      </c>
      <c r="L65">
        <v>56905</v>
      </c>
      <c r="M65" t="s">
        <v>438</v>
      </c>
      <c r="N65">
        <v>57.54</v>
      </c>
      <c r="O65">
        <v>7304</v>
      </c>
      <c r="P65">
        <v>47208</v>
      </c>
      <c r="Q65" t="s">
        <v>281</v>
      </c>
      <c r="R65">
        <v>56.58</v>
      </c>
      <c r="S65">
        <v>7229</v>
      </c>
      <c r="T65">
        <v>49470</v>
      </c>
      <c r="U65" t="s">
        <v>575</v>
      </c>
      <c r="V65">
        <v>54.36</v>
      </c>
      <c r="W65">
        <v>6139</v>
      </c>
      <c r="X65">
        <v>46034</v>
      </c>
      <c r="Y65" t="s">
        <v>576</v>
      </c>
      <c r="Z65">
        <v>78.37</v>
      </c>
      <c r="AA65">
        <v>10303</v>
      </c>
      <c r="AB65">
        <v>45182</v>
      </c>
      <c r="AC65" t="s">
        <v>577</v>
      </c>
      <c r="AD65">
        <v>57.01</v>
      </c>
      <c r="AE65">
        <v>7104</v>
      </c>
      <c r="AF65">
        <v>48386</v>
      </c>
      <c r="AG65" t="s">
        <v>461</v>
      </c>
      <c r="AH65">
        <v>56.26</v>
      </c>
      <c r="AI65">
        <v>7161</v>
      </c>
      <c r="AJ65">
        <v>46597</v>
      </c>
      <c r="AK65" t="s">
        <v>305</v>
      </c>
      <c r="AL65">
        <v>58.88</v>
      </c>
      <c r="AM65">
        <v>7579</v>
      </c>
      <c r="AN65">
        <v>47907</v>
      </c>
      <c r="AO65" t="s">
        <v>455</v>
      </c>
      <c r="AP65">
        <v>57.74</v>
      </c>
      <c r="AQ65">
        <v>6521</v>
      </c>
      <c r="AR65">
        <v>47233</v>
      </c>
      <c r="AS65" t="s">
        <v>299</v>
      </c>
      <c r="AT65">
        <v>56.55</v>
      </c>
      <c r="AU65">
        <v>6378</v>
      </c>
      <c r="AV65">
        <v>47672</v>
      </c>
      <c r="AW65" t="s">
        <v>241</v>
      </c>
    </row>
    <row r="66" spans="1:49">
      <c r="A66" t="s">
        <v>578</v>
      </c>
      <c r="B66">
        <v>61.91</v>
      </c>
      <c r="C66">
        <v>9729</v>
      </c>
      <c r="D66">
        <v>35237</v>
      </c>
      <c r="E66" t="s">
        <v>579</v>
      </c>
      <c r="F66" t="s">
        <v>221</v>
      </c>
      <c r="G66" t="s">
        <v>221</v>
      </c>
      <c r="H66" t="s">
        <v>221</v>
      </c>
      <c r="I66" t="s">
        <v>221</v>
      </c>
      <c r="J66">
        <v>72.92</v>
      </c>
      <c r="K66">
        <v>14633</v>
      </c>
      <c r="L66">
        <v>35827</v>
      </c>
      <c r="M66" t="s">
        <v>580</v>
      </c>
      <c r="N66">
        <v>56.5</v>
      </c>
      <c r="O66">
        <v>9075</v>
      </c>
      <c r="P66">
        <v>35602</v>
      </c>
      <c r="Q66" t="s">
        <v>581</v>
      </c>
      <c r="R66">
        <v>50.84</v>
      </c>
      <c r="S66">
        <v>10188</v>
      </c>
      <c r="T66">
        <v>35563</v>
      </c>
      <c r="U66" t="s">
        <v>384</v>
      </c>
      <c r="V66">
        <v>52.03</v>
      </c>
      <c r="W66">
        <v>12833</v>
      </c>
      <c r="X66">
        <v>35046</v>
      </c>
      <c r="Y66" t="s">
        <v>582</v>
      </c>
      <c r="Z66">
        <v>62.8</v>
      </c>
      <c r="AA66">
        <v>8586</v>
      </c>
      <c r="AB66">
        <v>34666</v>
      </c>
      <c r="AC66" t="s">
        <v>583</v>
      </c>
      <c r="AD66">
        <v>46.08</v>
      </c>
      <c r="AE66">
        <v>9940</v>
      </c>
      <c r="AF66">
        <v>34023</v>
      </c>
      <c r="AG66" t="s">
        <v>584</v>
      </c>
      <c r="AH66">
        <v>55.96</v>
      </c>
      <c r="AI66">
        <v>12500</v>
      </c>
      <c r="AJ66">
        <v>34713</v>
      </c>
      <c r="AK66" t="s">
        <v>585</v>
      </c>
      <c r="AL66" t="s">
        <v>221</v>
      </c>
      <c r="AM66" t="s">
        <v>221</v>
      </c>
      <c r="AN66" t="s">
        <v>221</v>
      </c>
      <c r="AO66" t="s">
        <v>221</v>
      </c>
      <c r="AP66">
        <v>43.2</v>
      </c>
      <c r="AQ66">
        <v>9331</v>
      </c>
      <c r="AR66">
        <v>36275</v>
      </c>
      <c r="AS66" t="s">
        <v>586</v>
      </c>
      <c r="AT66">
        <v>41.42</v>
      </c>
      <c r="AU66">
        <v>6489</v>
      </c>
      <c r="AV66">
        <v>36267</v>
      </c>
      <c r="AW66" t="s">
        <v>369</v>
      </c>
    </row>
    <row r="67" spans="1:49">
      <c r="A67" t="s">
        <v>587</v>
      </c>
      <c r="B67">
        <v>62.33</v>
      </c>
      <c r="C67">
        <v>7657</v>
      </c>
      <c r="D67">
        <v>42464</v>
      </c>
      <c r="E67" t="s">
        <v>325</v>
      </c>
      <c r="F67">
        <v>62.15</v>
      </c>
      <c r="G67">
        <v>7209</v>
      </c>
      <c r="H67">
        <v>42310</v>
      </c>
      <c r="I67" t="s">
        <v>385</v>
      </c>
      <c r="J67">
        <v>61.45</v>
      </c>
      <c r="K67">
        <v>7200</v>
      </c>
      <c r="L67">
        <v>41819</v>
      </c>
      <c r="M67" t="s">
        <v>385</v>
      </c>
      <c r="N67" t="s">
        <v>221</v>
      </c>
      <c r="O67" t="s">
        <v>221</v>
      </c>
      <c r="P67" t="s">
        <v>221</v>
      </c>
      <c r="Q67" t="s">
        <v>221</v>
      </c>
      <c r="R67" t="s">
        <v>221</v>
      </c>
      <c r="S67" t="s">
        <v>221</v>
      </c>
      <c r="T67" t="s">
        <v>221</v>
      </c>
      <c r="U67" t="s">
        <v>221</v>
      </c>
      <c r="V67" t="s">
        <v>221</v>
      </c>
      <c r="W67" t="s">
        <v>221</v>
      </c>
      <c r="X67" t="s">
        <v>221</v>
      </c>
      <c r="Y67" t="s">
        <v>221</v>
      </c>
      <c r="Z67">
        <v>47.6</v>
      </c>
      <c r="AA67">
        <v>5185</v>
      </c>
      <c r="AB67">
        <v>37763</v>
      </c>
      <c r="AC67" t="s">
        <v>467</v>
      </c>
      <c r="AD67">
        <v>53.96</v>
      </c>
      <c r="AE67">
        <v>6300</v>
      </c>
      <c r="AF67">
        <v>39503</v>
      </c>
      <c r="AG67" t="s">
        <v>372</v>
      </c>
      <c r="AH67">
        <v>46.59</v>
      </c>
      <c r="AI67">
        <v>5375</v>
      </c>
      <c r="AJ67">
        <v>40669</v>
      </c>
      <c r="AK67" t="s">
        <v>376</v>
      </c>
      <c r="AL67">
        <v>57.01</v>
      </c>
      <c r="AM67">
        <v>6322</v>
      </c>
      <c r="AN67">
        <v>42204</v>
      </c>
      <c r="AO67" t="s">
        <v>379</v>
      </c>
      <c r="AP67">
        <v>61.74</v>
      </c>
      <c r="AQ67">
        <v>7033</v>
      </c>
      <c r="AR67">
        <v>41135</v>
      </c>
      <c r="AS67" t="s">
        <v>490</v>
      </c>
      <c r="AT67">
        <v>56.51</v>
      </c>
      <c r="AU67">
        <v>6725</v>
      </c>
      <c r="AV67">
        <v>40845</v>
      </c>
      <c r="AW67" t="s">
        <v>427</v>
      </c>
    </row>
    <row r="68" spans="1:49">
      <c r="A68" t="s">
        <v>588</v>
      </c>
      <c r="B68">
        <v>63.6</v>
      </c>
      <c r="C68">
        <v>7152</v>
      </c>
      <c r="D68">
        <v>46658</v>
      </c>
      <c r="E68" t="s">
        <v>418</v>
      </c>
      <c r="F68">
        <v>65.959999999999994</v>
      </c>
      <c r="G68">
        <v>6671</v>
      </c>
      <c r="H68">
        <v>46261</v>
      </c>
      <c r="I68" t="s">
        <v>320</v>
      </c>
      <c r="J68">
        <v>64.069999999999993</v>
      </c>
      <c r="K68">
        <v>7414</v>
      </c>
      <c r="L68">
        <v>46333</v>
      </c>
      <c r="M68" t="s">
        <v>242</v>
      </c>
      <c r="N68" t="s">
        <v>221</v>
      </c>
      <c r="O68" t="s">
        <v>221</v>
      </c>
      <c r="P68" t="s">
        <v>221</v>
      </c>
      <c r="Q68" t="s">
        <v>221</v>
      </c>
      <c r="R68">
        <v>57</v>
      </c>
      <c r="S68">
        <v>6140</v>
      </c>
      <c r="T68">
        <v>44448</v>
      </c>
      <c r="U68" t="s">
        <v>396</v>
      </c>
      <c r="V68">
        <v>55.65</v>
      </c>
      <c r="W68">
        <v>6613</v>
      </c>
      <c r="X68">
        <v>43709</v>
      </c>
      <c r="Y68" t="s">
        <v>240</v>
      </c>
      <c r="Z68">
        <v>58.56</v>
      </c>
      <c r="AA68">
        <v>6500</v>
      </c>
      <c r="AB68">
        <v>43538</v>
      </c>
      <c r="AC68" t="s">
        <v>589</v>
      </c>
      <c r="AD68">
        <v>59.3</v>
      </c>
      <c r="AE68">
        <v>5975</v>
      </c>
      <c r="AF68">
        <v>43493</v>
      </c>
      <c r="AG68" t="s">
        <v>418</v>
      </c>
      <c r="AH68">
        <v>55.48</v>
      </c>
      <c r="AI68">
        <v>6073</v>
      </c>
      <c r="AJ68">
        <v>50056</v>
      </c>
      <c r="AK68" t="s">
        <v>316</v>
      </c>
      <c r="AL68">
        <v>58.96</v>
      </c>
      <c r="AM68">
        <v>6087</v>
      </c>
      <c r="AN68">
        <v>50216</v>
      </c>
      <c r="AO68" t="s">
        <v>339</v>
      </c>
      <c r="AP68">
        <v>64.25</v>
      </c>
      <c r="AQ68">
        <v>6815</v>
      </c>
      <c r="AR68">
        <v>46796</v>
      </c>
      <c r="AS68" t="s">
        <v>249</v>
      </c>
      <c r="AT68">
        <v>62.77</v>
      </c>
      <c r="AU68">
        <v>6637</v>
      </c>
      <c r="AV68">
        <v>46176</v>
      </c>
      <c r="AW68" t="s">
        <v>497</v>
      </c>
    </row>
    <row r="69" spans="1:49">
      <c r="A69" t="s">
        <v>590</v>
      </c>
      <c r="B69">
        <v>64.099999999999994</v>
      </c>
      <c r="C69">
        <v>3940</v>
      </c>
      <c r="D69" t="s">
        <v>221</v>
      </c>
      <c r="E69" t="s">
        <v>221</v>
      </c>
      <c r="F69">
        <v>71.64</v>
      </c>
      <c r="G69">
        <v>4265</v>
      </c>
      <c r="H69" t="s">
        <v>221</v>
      </c>
      <c r="I69" t="s">
        <v>221</v>
      </c>
      <c r="J69">
        <v>60.98</v>
      </c>
      <c r="K69">
        <v>3335</v>
      </c>
      <c r="L69" t="s">
        <v>221</v>
      </c>
      <c r="M69" t="s">
        <v>221</v>
      </c>
      <c r="N69">
        <v>66.23</v>
      </c>
      <c r="O69">
        <v>3904</v>
      </c>
      <c r="P69" t="s">
        <v>221</v>
      </c>
      <c r="Q69" t="s">
        <v>221</v>
      </c>
      <c r="R69">
        <v>73.2</v>
      </c>
      <c r="S69">
        <v>4388</v>
      </c>
      <c r="T69" t="s">
        <v>221</v>
      </c>
      <c r="U69" t="s">
        <v>221</v>
      </c>
      <c r="V69">
        <v>69.849999999999994</v>
      </c>
      <c r="W69">
        <v>4133</v>
      </c>
      <c r="X69" t="s">
        <v>221</v>
      </c>
      <c r="Y69" t="s">
        <v>221</v>
      </c>
      <c r="Z69">
        <v>66.75</v>
      </c>
      <c r="AA69">
        <v>3666</v>
      </c>
      <c r="AB69" t="s">
        <v>221</v>
      </c>
      <c r="AC69" t="s">
        <v>221</v>
      </c>
      <c r="AD69">
        <v>75.150000000000006</v>
      </c>
      <c r="AE69">
        <v>4193</v>
      </c>
      <c r="AF69" t="s">
        <v>221</v>
      </c>
      <c r="AG69" t="s">
        <v>221</v>
      </c>
      <c r="AH69">
        <v>77.739999999999995</v>
      </c>
      <c r="AI69">
        <v>4392</v>
      </c>
      <c r="AJ69" t="s">
        <v>221</v>
      </c>
      <c r="AK69" t="s">
        <v>221</v>
      </c>
      <c r="AL69">
        <v>70.510000000000005</v>
      </c>
      <c r="AM69">
        <v>4277</v>
      </c>
      <c r="AN69" t="s">
        <v>221</v>
      </c>
      <c r="AO69" t="s">
        <v>221</v>
      </c>
      <c r="AP69">
        <v>69.44</v>
      </c>
      <c r="AQ69">
        <v>3990</v>
      </c>
      <c r="AR69" t="s">
        <v>221</v>
      </c>
      <c r="AS69" t="s">
        <v>221</v>
      </c>
      <c r="AT69">
        <v>73.39</v>
      </c>
      <c r="AU69">
        <v>4063</v>
      </c>
      <c r="AV69" t="s">
        <v>221</v>
      </c>
      <c r="AW69" t="s">
        <v>221</v>
      </c>
    </row>
    <row r="70" spans="1:49">
      <c r="A70" t="s">
        <v>591</v>
      </c>
      <c r="B70">
        <v>64.34</v>
      </c>
      <c r="C70">
        <v>19483</v>
      </c>
      <c r="D70">
        <v>43177</v>
      </c>
      <c r="E70" t="s">
        <v>592</v>
      </c>
      <c r="F70">
        <v>60.46</v>
      </c>
      <c r="G70">
        <v>20845</v>
      </c>
      <c r="H70">
        <v>43393</v>
      </c>
      <c r="I70" t="s">
        <v>409</v>
      </c>
      <c r="J70">
        <v>62.15</v>
      </c>
      <c r="K70">
        <v>21611</v>
      </c>
      <c r="L70">
        <v>43430</v>
      </c>
      <c r="M70" t="s">
        <v>572</v>
      </c>
      <c r="N70">
        <v>61.03</v>
      </c>
      <c r="O70">
        <v>21148</v>
      </c>
      <c r="P70">
        <v>42025</v>
      </c>
      <c r="Q70" t="s">
        <v>491</v>
      </c>
      <c r="R70">
        <v>58.5</v>
      </c>
      <c r="S70">
        <v>19827</v>
      </c>
      <c r="T70">
        <v>43065</v>
      </c>
      <c r="U70" t="s">
        <v>334</v>
      </c>
      <c r="V70">
        <v>54.29</v>
      </c>
      <c r="W70">
        <v>19618</v>
      </c>
      <c r="X70">
        <v>42242</v>
      </c>
      <c r="Y70" t="s">
        <v>371</v>
      </c>
      <c r="Z70">
        <v>56.25</v>
      </c>
      <c r="AA70">
        <v>19733</v>
      </c>
      <c r="AB70">
        <v>41242</v>
      </c>
      <c r="AC70" t="s">
        <v>418</v>
      </c>
      <c r="AD70">
        <v>56.54</v>
      </c>
      <c r="AE70">
        <v>19692</v>
      </c>
      <c r="AF70">
        <v>40526</v>
      </c>
      <c r="AG70" t="s">
        <v>226</v>
      </c>
      <c r="AH70">
        <v>53.8</v>
      </c>
      <c r="AI70">
        <v>18163</v>
      </c>
      <c r="AJ70">
        <v>40890</v>
      </c>
      <c r="AK70" t="s">
        <v>225</v>
      </c>
      <c r="AL70">
        <v>59.03</v>
      </c>
      <c r="AM70">
        <v>19013</v>
      </c>
      <c r="AN70">
        <v>39149</v>
      </c>
      <c r="AO70" t="s">
        <v>245</v>
      </c>
      <c r="AP70">
        <v>59.32</v>
      </c>
      <c r="AQ70">
        <v>19347</v>
      </c>
      <c r="AR70">
        <v>39244</v>
      </c>
      <c r="AS70" t="s">
        <v>274</v>
      </c>
      <c r="AT70">
        <v>57.46</v>
      </c>
      <c r="AU70">
        <v>19741</v>
      </c>
      <c r="AV70">
        <v>39207</v>
      </c>
      <c r="AW70" t="s">
        <v>349</v>
      </c>
    </row>
    <row r="71" spans="1:49">
      <c r="A71" t="s">
        <v>593</v>
      </c>
      <c r="B71">
        <v>65.69</v>
      </c>
      <c r="C71">
        <v>7563</v>
      </c>
      <c r="D71">
        <v>39854</v>
      </c>
      <c r="E71" t="s">
        <v>594</v>
      </c>
      <c r="F71" t="s">
        <v>221</v>
      </c>
      <c r="G71" t="s">
        <v>221</v>
      </c>
      <c r="H71" t="s">
        <v>221</v>
      </c>
      <c r="I71" t="s">
        <v>221</v>
      </c>
      <c r="J71">
        <v>55.93</v>
      </c>
      <c r="K71">
        <v>6376</v>
      </c>
      <c r="L71">
        <v>39654</v>
      </c>
      <c r="M71" t="s">
        <v>269</v>
      </c>
      <c r="N71">
        <v>55.96</v>
      </c>
      <c r="O71">
        <v>6389</v>
      </c>
      <c r="P71">
        <v>39074</v>
      </c>
      <c r="Q71" t="s">
        <v>572</v>
      </c>
      <c r="R71">
        <v>54.84</v>
      </c>
      <c r="S71">
        <v>6435</v>
      </c>
      <c r="T71">
        <v>38210</v>
      </c>
      <c r="U71" t="s">
        <v>524</v>
      </c>
      <c r="V71">
        <v>52.49</v>
      </c>
      <c r="W71">
        <v>6149</v>
      </c>
      <c r="X71">
        <v>36718</v>
      </c>
      <c r="Y71" t="s">
        <v>384</v>
      </c>
      <c r="Z71">
        <v>52.46</v>
      </c>
      <c r="AA71">
        <v>6002</v>
      </c>
      <c r="AB71">
        <v>37022</v>
      </c>
      <c r="AC71" t="s">
        <v>381</v>
      </c>
      <c r="AD71">
        <v>53.09</v>
      </c>
      <c r="AE71">
        <v>6268</v>
      </c>
      <c r="AF71">
        <v>37127</v>
      </c>
      <c r="AG71" t="s">
        <v>384</v>
      </c>
      <c r="AH71">
        <v>53.59</v>
      </c>
      <c r="AI71">
        <v>6299</v>
      </c>
      <c r="AJ71">
        <v>36766</v>
      </c>
      <c r="AK71" t="s">
        <v>595</v>
      </c>
      <c r="AL71">
        <v>53.62</v>
      </c>
      <c r="AM71">
        <v>6230</v>
      </c>
      <c r="AN71">
        <v>36684</v>
      </c>
      <c r="AO71" t="s">
        <v>446</v>
      </c>
      <c r="AP71">
        <v>52.8</v>
      </c>
      <c r="AQ71">
        <v>6109</v>
      </c>
      <c r="AR71">
        <v>36967</v>
      </c>
      <c r="AS71" t="s">
        <v>223</v>
      </c>
      <c r="AT71">
        <v>54.4</v>
      </c>
      <c r="AU71">
        <v>6052</v>
      </c>
      <c r="AV71">
        <v>38334</v>
      </c>
      <c r="AW71" t="s">
        <v>507</v>
      </c>
    </row>
    <row r="72" spans="1:49">
      <c r="A72" t="s">
        <v>596</v>
      </c>
      <c r="B72">
        <v>65.7</v>
      </c>
      <c r="C72">
        <v>3884</v>
      </c>
      <c r="D72">
        <v>43955</v>
      </c>
      <c r="E72" t="s">
        <v>319</v>
      </c>
      <c r="F72">
        <v>60.2</v>
      </c>
      <c r="G72">
        <v>3431</v>
      </c>
      <c r="H72">
        <v>43580</v>
      </c>
      <c r="I72" t="s">
        <v>242</v>
      </c>
      <c r="J72">
        <v>62.91</v>
      </c>
      <c r="K72">
        <v>3392</v>
      </c>
      <c r="L72">
        <v>44191</v>
      </c>
      <c r="M72" t="s">
        <v>471</v>
      </c>
      <c r="N72">
        <v>52.43</v>
      </c>
      <c r="O72">
        <v>3722</v>
      </c>
      <c r="P72">
        <v>43813</v>
      </c>
      <c r="Q72" t="s">
        <v>237</v>
      </c>
      <c r="R72">
        <v>53.21</v>
      </c>
      <c r="S72">
        <v>3527</v>
      </c>
      <c r="T72">
        <v>43441</v>
      </c>
      <c r="U72" t="s">
        <v>302</v>
      </c>
      <c r="V72">
        <v>50.83</v>
      </c>
      <c r="W72">
        <v>3509</v>
      </c>
      <c r="X72">
        <v>41906</v>
      </c>
      <c r="Y72" t="s">
        <v>277</v>
      </c>
      <c r="Z72">
        <v>50.64</v>
      </c>
      <c r="AA72">
        <v>3157</v>
      </c>
      <c r="AB72">
        <v>42015</v>
      </c>
      <c r="AC72" t="s">
        <v>597</v>
      </c>
      <c r="AD72">
        <v>51.06</v>
      </c>
      <c r="AE72">
        <v>3331</v>
      </c>
      <c r="AF72">
        <v>40676</v>
      </c>
      <c r="AG72" t="s">
        <v>462</v>
      </c>
      <c r="AH72">
        <v>53.8</v>
      </c>
      <c r="AI72">
        <v>3873</v>
      </c>
      <c r="AJ72">
        <v>40675</v>
      </c>
      <c r="AK72" t="s">
        <v>399</v>
      </c>
      <c r="AL72">
        <v>49.2</v>
      </c>
      <c r="AM72">
        <v>3987</v>
      </c>
      <c r="AN72">
        <v>40661</v>
      </c>
      <c r="AO72" t="s">
        <v>400</v>
      </c>
      <c r="AP72">
        <v>51.34</v>
      </c>
      <c r="AQ72">
        <v>3763</v>
      </c>
      <c r="AR72">
        <v>40825</v>
      </c>
      <c r="AS72" t="s">
        <v>374</v>
      </c>
      <c r="AT72">
        <v>49.93</v>
      </c>
      <c r="AU72">
        <v>4056</v>
      </c>
      <c r="AV72">
        <v>41206</v>
      </c>
      <c r="AW72" t="s">
        <v>297</v>
      </c>
    </row>
    <row r="73" spans="1:49">
      <c r="A73" t="s">
        <v>598</v>
      </c>
      <c r="B73">
        <v>65.8</v>
      </c>
      <c r="C73">
        <v>7888</v>
      </c>
      <c r="D73">
        <v>43091</v>
      </c>
      <c r="E73" t="s">
        <v>533</v>
      </c>
      <c r="F73">
        <v>61.74</v>
      </c>
      <c r="G73">
        <v>7138</v>
      </c>
      <c r="H73">
        <v>42808</v>
      </c>
      <c r="I73" t="s">
        <v>599</v>
      </c>
      <c r="J73" t="s">
        <v>221</v>
      </c>
      <c r="K73" t="s">
        <v>221</v>
      </c>
      <c r="L73" t="s">
        <v>221</v>
      </c>
      <c r="M73" t="s">
        <v>221</v>
      </c>
      <c r="N73">
        <v>61.32</v>
      </c>
      <c r="O73">
        <v>6500</v>
      </c>
      <c r="P73">
        <v>42879</v>
      </c>
      <c r="Q73" t="s">
        <v>384</v>
      </c>
      <c r="R73">
        <v>58.09</v>
      </c>
      <c r="S73">
        <v>6073</v>
      </c>
      <c r="T73">
        <v>41685</v>
      </c>
      <c r="U73" t="s">
        <v>409</v>
      </c>
      <c r="V73">
        <v>58.65</v>
      </c>
      <c r="W73">
        <v>6873</v>
      </c>
      <c r="X73">
        <v>40794</v>
      </c>
      <c r="Y73" t="s">
        <v>566</v>
      </c>
      <c r="Z73">
        <v>52.69</v>
      </c>
      <c r="AA73">
        <v>5576</v>
      </c>
      <c r="AB73">
        <v>41134</v>
      </c>
      <c r="AC73" t="s">
        <v>285</v>
      </c>
      <c r="AD73">
        <v>58.14</v>
      </c>
      <c r="AE73">
        <v>6322</v>
      </c>
      <c r="AF73">
        <v>41181</v>
      </c>
      <c r="AG73" t="s">
        <v>269</v>
      </c>
      <c r="AH73">
        <v>57.01</v>
      </c>
      <c r="AI73">
        <v>6655</v>
      </c>
      <c r="AJ73">
        <v>42149</v>
      </c>
      <c r="AK73" t="s">
        <v>493</v>
      </c>
      <c r="AL73">
        <v>56.98</v>
      </c>
      <c r="AM73">
        <v>6423</v>
      </c>
      <c r="AN73">
        <v>42560</v>
      </c>
      <c r="AO73" t="s">
        <v>332</v>
      </c>
      <c r="AP73">
        <v>59.64</v>
      </c>
      <c r="AQ73">
        <v>6839</v>
      </c>
      <c r="AR73">
        <v>41592</v>
      </c>
      <c r="AS73" t="s">
        <v>301</v>
      </c>
      <c r="AT73">
        <v>61.95</v>
      </c>
      <c r="AU73">
        <v>6710</v>
      </c>
      <c r="AV73">
        <v>42033</v>
      </c>
      <c r="AW73" t="s">
        <v>538</v>
      </c>
    </row>
    <row r="74" spans="1:49">
      <c r="A74" t="s">
        <v>600</v>
      </c>
      <c r="B74">
        <v>66.930000000000007</v>
      </c>
      <c r="C74">
        <v>6850</v>
      </c>
      <c r="D74">
        <v>43452</v>
      </c>
      <c r="E74" t="s">
        <v>503</v>
      </c>
      <c r="F74">
        <v>68.34</v>
      </c>
      <c r="G74">
        <v>7392</v>
      </c>
      <c r="H74">
        <v>43350</v>
      </c>
      <c r="I74" t="s">
        <v>601</v>
      </c>
      <c r="J74">
        <v>70.41</v>
      </c>
      <c r="K74">
        <v>7217</v>
      </c>
      <c r="L74">
        <v>43266</v>
      </c>
      <c r="M74" t="s">
        <v>390</v>
      </c>
      <c r="N74">
        <v>61.8</v>
      </c>
      <c r="O74">
        <v>6633</v>
      </c>
      <c r="P74">
        <v>44844</v>
      </c>
      <c r="Q74" t="s">
        <v>220</v>
      </c>
      <c r="R74">
        <v>60.65</v>
      </c>
      <c r="S74">
        <v>6762</v>
      </c>
      <c r="T74">
        <v>40186</v>
      </c>
      <c r="U74" t="s">
        <v>445</v>
      </c>
      <c r="V74">
        <v>54.89</v>
      </c>
      <c r="W74">
        <v>6387</v>
      </c>
      <c r="X74">
        <v>39815</v>
      </c>
      <c r="Y74" t="s">
        <v>220</v>
      </c>
      <c r="Z74">
        <v>53.54</v>
      </c>
      <c r="AA74">
        <v>6281</v>
      </c>
      <c r="AB74">
        <v>40347</v>
      </c>
      <c r="AC74" t="s">
        <v>479</v>
      </c>
      <c r="AD74" t="s">
        <v>221</v>
      </c>
      <c r="AE74" t="s">
        <v>221</v>
      </c>
      <c r="AF74" t="s">
        <v>221</v>
      </c>
      <c r="AG74" t="s">
        <v>221</v>
      </c>
      <c r="AH74">
        <v>52.8</v>
      </c>
      <c r="AI74">
        <v>6250</v>
      </c>
      <c r="AJ74">
        <v>41661</v>
      </c>
      <c r="AK74" t="s">
        <v>278</v>
      </c>
      <c r="AL74">
        <v>57.13</v>
      </c>
      <c r="AM74">
        <v>6550</v>
      </c>
      <c r="AN74">
        <v>41367</v>
      </c>
      <c r="AO74" t="s">
        <v>408</v>
      </c>
      <c r="AP74">
        <v>61.12</v>
      </c>
      <c r="AQ74">
        <v>6319</v>
      </c>
      <c r="AR74">
        <v>42442</v>
      </c>
      <c r="AS74" t="s">
        <v>383</v>
      </c>
      <c r="AT74">
        <v>60.41</v>
      </c>
      <c r="AU74">
        <v>7193</v>
      </c>
      <c r="AV74">
        <v>42186</v>
      </c>
      <c r="AW74" t="s">
        <v>572</v>
      </c>
    </row>
    <row r="75" spans="1:49">
      <c r="A75" t="s">
        <v>602</v>
      </c>
      <c r="B75">
        <v>66.930000000000007</v>
      </c>
      <c r="C75">
        <v>6071</v>
      </c>
      <c r="D75">
        <v>40695</v>
      </c>
      <c r="E75" t="s">
        <v>603</v>
      </c>
      <c r="F75" t="s">
        <v>221</v>
      </c>
      <c r="G75" t="s">
        <v>221</v>
      </c>
      <c r="H75" t="s">
        <v>221</v>
      </c>
      <c r="I75" t="s">
        <v>221</v>
      </c>
      <c r="J75">
        <v>63.12</v>
      </c>
      <c r="K75">
        <v>6170</v>
      </c>
      <c r="L75">
        <v>36924</v>
      </c>
      <c r="M75" t="s">
        <v>604</v>
      </c>
      <c r="N75">
        <v>64.55</v>
      </c>
      <c r="O75">
        <v>5497</v>
      </c>
      <c r="P75">
        <v>41351</v>
      </c>
      <c r="Q75" t="s">
        <v>324</v>
      </c>
      <c r="R75">
        <v>64.91</v>
      </c>
      <c r="S75">
        <v>5486</v>
      </c>
      <c r="T75">
        <v>42739</v>
      </c>
      <c r="U75" t="s">
        <v>447</v>
      </c>
      <c r="V75">
        <v>65.78</v>
      </c>
      <c r="W75">
        <v>5632</v>
      </c>
      <c r="X75">
        <v>39636</v>
      </c>
      <c r="Y75" t="s">
        <v>605</v>
      </c>
      <c r="Z75">
        <v>60.71</v>
      </c>
      <c r="AA75">
        <v>5441</v>
      </c>
      <c r="AB75">
        <v>40880</v>
      </c>
      <c r="AC75" t="s">
        <v>582</v>
      </c>
      <c r="AD75">
        <v>64.06</v>
      </c>
      <c r="AE75">
        <v>5827</v>
      </c>
      <c r="AF75">
        <v>42588</v>
      </c>
      <c r="AG75" t="s">
        <v>606</v>
      </c>
      <c r="AH75">
        <v>65.319999999999993</v>
      </c>
      <c r="AI75">
        <v>5576</v>
      </c>
      <c r="AJ75">
        <v>43577</v>
      </c>
      <c r="AK75" t="s">
        <v>417</v>
      </c>
      <c r="AL75">
        <v>62.84</v>
      </c>
      <c r="AM75">
        <v>5638</v>
      </c>
      <c r="AN75">
        <v>44215</v>
      </c>
      <c r="AO75" t="s">
        <v>321</v>
      </c>
      <c r="AP75">
        <v>65.709999999999994</v>
      </c>
      <c r="AQ75">
        <v>5863</v>
      </c>
      <c r="AR75">
        <v>43412</v>
      </c>
      <c r="AS75" t="s">
        <v>501</v>
      </c>
      <c r="AT75">
        <v>64.23</v>
      </c>
      <c r="AU75">
        <v>6011</v>
      </c>
      <c r="AV75">
        <v>42448</v>
      </c>
      <c r="AW75" t="s">
        <v>501</v>
      </c>
    </row>
    <row r="76" spans="1:49">
      <c r="A76" t="s">
        <v>607</v>
      </c>
      <c r="B76">
        <v>67.47</v>
      </c>
      <c r="C76">
        <v>6223</v>
      </c>
      <c r="D76">
        <v>28550</v>
      </c>
      <c r="E76" t="s">
        <v>608</v>
      </c>
      <c r="F76">
        <v>68.459999999999994</v>
      </c>
      <c r="G76">
        <v>6541</v>
      </c>
      <c r="H76">
        <v>28372</v>
      </c>
      <c r="I76" t="s">
        <v>609</v>
      </c>
      <c r="J76">
        <v>64.59</v>
      </c>
      <c r="K76">
        <v>5695</v>
      </c>
      <c r="L76">
        <v>28290</v>
      </c>
      <c r="M76" t="s">
        <v>610</v>
      </c>
      <c r="N76">
        <v>63.89</v>
      </c>
      <c r="O76">
        <v>5546</v>
      </c>
      <c r="P76">
        <v>27980</v>
      </c>
      <c r="Q76" t="s">
        <v>610</v>
      </c>
      <c r="R76">
        <v>61.98</v>
      </c>
      <c r="S76">
        <v>5287</v>
      </c>
      <c r="T76">
        <v>27703</v>
      </c>
      <c r="U76" t="s">
        <v>484</v>
      </c>
      <c r="V76">
        <v>61.74</v>
      </c>
      <c r="W76">
        <v>5138</v>
      </c>
      <c r="X76">
        <v>27429</v>
      </c>
      <c r="Y76" t="s">
        <v>483</v>
      </c>
      <c r="Z76">
        <v>58.37</v>
      </c>
      <c r="AA76">
        <v>5099</v>
      </c>
      <c r="AB76">
        <v>29116</v>
      </c>
      <c r="AC76" t="s">
        <v>611</v>
      </c>
      <c r="AD76">
        <v>61.11</v>
      </c>
      <c r="AE76">
        <v>5191</v>
      </c>
      <c r="AF76">
        <v>28828</v>
      </c>
      <c r="AG76" t="s">
        <v>612</v>
      </c>
      <c r="AH76">
        <v>61.07</v>
      </c>
      <c r="AI76">
        <v>5193</v>
      </c>
      <c r="AJ76">
        <v>28543</v>
      </c>
      <c r="AK76" t="s">
        <v>613</v>
      </c>
      <c r="AL76">
        <v>60.72</v>
      </c>
      <c r="AM76">
        <v>5278</v>
      </c>
      <c r="AN76">
        <v>40933</v>
      </c>
      <c r="AO76" t="s">
        <v>228</v>
      </c>
      <c r="AP76">
        <v>62.5</v>
      </c>
      <c r="AQ76">
        <v>5248</v>
      </c>
      <c r="AR76">
        <v>39955</v>
      </c>
      <c r="AS76" t="s">
        <v>326</v>
      </c>
      <c r="AT76">
        <v>61.39</v>
      </c>
      <c r="AU76">
        <v>5204</v>
      </c>
      <c r="AV76">
        <v>47890</v>
      </c>
      <c r="AW76" t="s">
        <v>285</v>
      </c>
    </row>
    <row r="77" spans="1:49">
      <c r="A77" t="s">
        <v>614</v>
      </c>
      <c r="B77">
        <v>69.260000000000005</v>
      </c>
      <c r="C77">
        <v>10739</v>
      </c>
      <c r="D77">
        <v>43426</v>
      </c>
      <c r="E77" t="s">
        <v>615</v>
      </c>
      <c r="F77">
        <v>73.19</v>
      </c>
      <c r="G77">
        <v>7989</v>
      </c>
      <c r="H77">
        <v>43277</v>
      </c>
      <c r="I77" t="s">
        <v>616</v>
      </c>
      <c r="J77">
        <v>70.290000000000006</v>
      </c>
      <c r="K77">
        <v>7608</v>
      </c>
      <c r="L77">
        <v>42043</v>
      </c>
      <c r="M77" t="s">
        <v>617</v>
      </c>
      <c r="N77">
        <v>64.47</v>
      </c>
      <c r="O77">
        <v>6844</v>
      </c>
      <c r="P77">
        <v>41654</v>
      </c>
      <c r="Q77" t="s">
        <v>518</v>
      </c>
      <c r="R77">
        <v>65.27</v>
      </c>
      <c r="S77">
        <v>6686</v>
      </c>
      <c r="T77">
        <v>40348</v>
      </c>
      <c r="U77" t="s">
        <v>618</v>
      </c>
      <c r="V77">
        <v>64.11</v>
      </c>
      <c r="W77">
        <v>7647</v>
      </c>
      <c r="X77">
        <v>40022</v>
      </c>
      <c r="Y77" t="s">
        <v>619</v>
      </c>
      <c r="Z77">
        <v>59.27</v>
      </c>
      <c r="AA77">
        <v>6229</v>
      </c>
      <c r="AB77">
        <v>39998</v>
      </c>
      <c r="AC77" t="s">
        <v>228</v>
      </c>
      <c r="AD77">
        <v>63.54</v>
      </c>
      <c r="AE77">
        <v>6045</v>
      </c>
      <c r="AF77">
        <v>40005</v>
      </c>
      <c r="AG77" t="s">
        <v>388</v>
      </c>
      <c r="AH77">
        <v>63.88</v>
      </c>
      <c r="AI77">
        <v>5993</v>
      </c>
      <c r="AJ77">
        <v>40329</v>
      </c>
      <c r="AK77" t="s">
        <v>229</v>
      </c>
      <c r="AL77">
        <v>56.89</v>
      </c>
      <c r="AM77">
        <v>6394</v>
      </c>
      <c r="AN77">
        <v>42267</v>
      </c>
      <c r="AO77" t="s">
        <v>413</v>
      </c>
      <c r="AP77">
        <v>55.39</v>
      </c>
      <c r="AQ77">
        <v>7114</v>
      </c>
      <c r="AR77">
        <v>41777</v>
      </c>
      <c r="AS77" t="s">
        <v>359</v>
      </c>
      <c r="AT77">
        <v>54.2</v>
      </c>
      <c r="AU77">
        <v>6484</v>
      </c>
      <c r="AV77">
        <v>41162</v>
      </c>
      <c r="AW77" t="s">
        <v>227</v>
      </c>
    </row>
    <row r="78" spans="1:49">
      <c r="A78" t="s">
        <v>620</v>
      </c>
      <c r="B78">
        <v>69.67</v>
      </c>
      <c r="C78">
        <v>6967</v>
      </c>
      <c r="D78">
        <v>34644</v>
      </c>
      <c r="E78" t="s">
        <v>489</v>
      </c>
      <c r="F78">
        <v>62.92</v>
      </c>
      <c r="G78">
        <v>6477</v>
      </c>
      <c r="H78">
        <v>34317</v>
      </c>
      <c r="I78" t="s">
        <v>621</v>
      </c>
      <c r="J78">
        <v>61.95</v>
      </c>
      <c r="K78">
        <v>5954</v>
      </c>
      <c r="L78">
        <v>33779</v>
      </c>
      <c r="M78" t="s">
        <v>621</v>
      </c>
      <c r="N78">
        <v>60.63</v>
      </c>
      <c r="O78">
        <v>5783</v>
      </c>
      <c r="P78">
        <v>34311</v>
      </c>
      <c r="Q78" t="s">
        <v>622</v>
      </c>
      <c r="R78">
        <v>59.66</v>
      </c>
      <c r="S78">
        <v>5836</v>
      </c>
      <c r="T78">
        <v>34199</v>
      </c>
      <c r="U78" t="s">
        <v>623</v>
      </c>
      <c r="V78">
        <v>57.93</v>
      </c>
      <c r="W78">
        <v>5533</v>
      </c>
      <c r="X78">
        <v>34379</v>
      </c>
      <c r="Y78" t="s">
        <v>624</v>
      </c>
      <c r="Z78">
        <v>58.4</v>
      </c>
      <c r="AA78">
        <v>5353</v>
      </c>
      <c r="AB78">
        <v>34387</v>
      </c>
      <c r="AC78" t="s">
        <v>625</v>
      </c>
      <c r="AD78">
        <v>59.6</v>
      </c>
      <c r="AE78">
        <v>5781</v>
      </c>
      <c r="AF78">
        <v>34609</v>
      </c>
      <c r="AG78" t="s">
        <v>626</v>
      </c>
      <c r="AH78">
        <v>59.18</v>
      </c>
      <c r="AI78">
        <v>5829</v>
      </c>
      <c r="AJ78">
        <v>33952</v>
      </c>
      <c r="AK78" t="s">
        <v>623</v>
      </c>
      <c r="AL78">
        <v>59.85</v>
      </c>
      <c r="AM78">
        <v>5944</v>
      </c>
      <c r="AN78">
        <v>34723</v>
      </c>
      <c r="AO78" t="s">
        <v>626</v>
      </c>
      <c r="AP78">
        <v>61.31</v>
      </c>
      <c r="AQ78">
        <v>6151</v>
      </c>
      <c r="AR78">
        <v>34154</v>
      </c>
      <c r="AS78" t="s">
        <v>627</v>
      </c>
      <c r="AT78">
        <v>60.3</v>
      </c>
      <c r="AU78">
        <v>5812</v>
      </c>
      <c r="AV78">
        <v>32860</v>
      </c>
      <c r="AW78" t="s">
        <v>628</v>
      </c>
    </row>
    <row r="79" spans="1:49">
      <c r="A79" t="s">
        <v>629</v>
      </c>
      <c r="B79">
        <v>70.180000000000007</v>
      </c>
      <c r="C79">
        <v>5178</v>
      </c>
      <c r="D79">
        <v>47018</v>
      </c>
      <c r="E79" t="s">
        <v>319</v>
      </c>
      <c r="F79">
        <v>77.14</v>
      </c>
      <c r="G79">
        <v>5350</v>
      </c>
      <c r="H79">
        <v>46770</v>
      </c>
      <c r="I79" t="s">
        <v>594</v>
      </c>
      <c r="J79">
        <v>64.12</v>
      </c>
      <c r="K79">
        <v>4851</v>
      </c>
      <c r="L79">
        <v>46360</v>
      </c>
      <c r="M79" t="s">
        <v>242</v>
      </c>
      <c r="N79">
        <v>60.18</v>
      </c>
      <c r="O79">
        <v>4487</v>
      </c>
      <c r="P79">
        <v>45764</v>
      </c>
      <c r="Q79" t="s">
        <v>225</v>
      </c>
      <c r="R79">
        <v>60.57</v>
      </c>
      <c r="S79">
        <v>4611</v>
      </c>
      <c r="T79">
        <v>46080</v>
      </c>
      <c r="U79" t="s">
        <v>225</v>
      </c>
      <c r="V79">
        <v>67.709999999999994</v>
      </c>
      <c r="W79">
        <v>4958</v>
      </c>
      <c r="X79">
        <v>48046</v>
      </c>
      <c r="Y79" t="s">
        <v>470</v>
      </c>
      <c r="Z79">
        <v>63.1</v>
      </c>
      <c r="AA79">
        <v>4652</v>
      </c>
      <c r="AB79">
        <v>47864</v>
      </c>
      <c r="AC79" t="s">
        <v>404</v>
      </c>
      <c r="AD79">
        <v>60.03</v>
      </c>
      <c r="AE79">
        <v>4460</v>
      </c>
      <c r="AF79">
        <v>52103</v>
      </c>
      <c r="AG79" t="s">
        <v>233</v>
      </c>
      <c r="AH79">
        <v>64.17</v>
      </c>
      <c r="AI79">
        <v>4832</v>
      </c>
      <c r="AJ79">
        <v>52281</v>
      </c>
      <c r="AK79" t="s">
        <v>283</v>
      </c>
      <c r="AL79">
        <v>59.93</v>
      </c>
      <c r="AM79">
        <v>4513</v>
      </c>
      <c r="AN79">
        <v>58468</v>
      </c>
      <c r="AO79" t="s">
        <v>562</v>
      </c>
      <c r="AP79">
        <v>61.47</v>
      </c>
      <c r="AQ79">
        <v>4635</v>
      </c>
      <c r="AR79">
        <v>51406</v>
      </c>
      <c r="AS79" t="s">
        <v>288</v>
      </c>
      <c r="AT79">
        <v>62.35</v>
      </c>
      <c r="AU79">
        <v>4596</v>
      </c>
      <c r="AV79">
        <v>51697</v>
      </c>
      <c r="AW79" t="s">
        <v>597</v>
      </c>
    </row>
    <row r="80" spans="1:49">
      <c r="A80" t="s">
        <v>630</v>
      </c>
      <c r="B80">
        <v>70.45</v>
      </c>
      <c r="C80">
        <v>5220</v>
      </c>
      <c r="D80">
        <v>52566</v>
      </c>
      <c r="E80" t="s">
        <v>332</v>
      </c>
      <c r="F80" t="s">
        <v>221</v>
      </c>
      <c r="G80" t="s">
        <v>221</v>
      </c>
      <c r="H80" t="s">
        <v>221</v>
      </c>
      <c r="I80" t="s">
        <v>221</v>
      </c>
      <c r="J80">
        <v>63.42</v>
      </c>
      <c r="K80">
        <v>4865</v>
      </c>
      <c r="L80">
        <v>51807</v>
      </c>
      <c r="M80" t="s">
        <v>302</v>
      </c>
      <c r="N80">
        <v>61.78</v>
      </c>
      <c r="O80">
        <v>4689</v>
      </c>
      <c r="P80">
        <v>45656</v>
      </c>
      <c r="Q80" t="s">
        <v>493</v>
      </c>
      <c r="R80">
        <v>60.24</v>
      </c>
      <c r="S80">
        <v>4871</v>
      </c>
      <c r="T80">
        <v>46574</v>
      </c>
      <c r="U80" t="s">
        <v>280</v>
      </c>
      <c r="V80">
        <v>55.67</v>
      </c>
      <c r="W80">
        <v>4672</v>
      </c>
      <c r="X80">
        <v>46113</v>
      </c>
      <c r="Y80" t="s">
        <v>305</v>
      </c>
      <c r="Z80">
        <v>54.74</v>
      </c>
      <c r="AA80">
        <v>4456</v>
      </c>
      <c r="AB80">
        <v>45656</v>
      </c>
      <c r="AC80" t="s">
        <v>306</v>
      </c>
      <c r="AD80">
        <v>60.96</v>
      </c>
      <c r="AE80">
        <v>4504</v>
      </c>
      <c r="AF80">
        <v>36403</v>
      </c>
      <c r="AG80" t="s">
        <v>556</v>
      </c>
      <c r="AH80">
        <v>57.08</v>
      </c>
      <c r="AI80">
        <v>4277</v>
      </c>
      <c r="AJ80">
        <v>39338</v>
      </c>
      <c r="AK80" t="s">
        <v>631</v>
      </c>
      <c r="AL80">
        <v>63.3</v>
      </c>
      <c r="AM80">
        <v>4741</v>
      </c>
      <c r="AN80">
        <v>43888</v>
      </c>
      <c r="AO80" t="s">
        <v>599</v>
      </c>
      <c r="AP80">
        <v>64.78</v>
      </c>
      <c r="AQ80">
        <v>4821</v>
      </c>
      <c r="AR80">
        <v>46150</v>
      </c>
      <c r="AS80" t="s">
        <v>268</v>
      </c>
      <c r="AT80">
        <v>63.84</v>
      </c>
      <c r="AU80">
        <v>4290</v>
      </c>
      <c r="AV80">
        <v>45693</v>
      </c>
      <c r="AW80" t="s">
        <v>473</v>
      </c>
    </row>
    <row r="81" spans="1:49">
      <c r="A81" t="s">
        <v>632</v>
      </c>
      <c r="B81">
        <v>70.790000000000006</v>
      </c>
      <c r="C81">
        <v>8335</v>
      </c>
      <c r="D81">
        <v>53397</v>
      </c>
      <c r="E81" t="s">
        <v>359</v>
      </c>
      <c r="F81">
        <v>73.510000000000005</v>
      </c>
      <c r="G81">
        <v>9216</v>
      </c>
      <c r="H81">
        <v>51935</v>
      </c>
      <c r="I81" t="s">
        <v>419</v>
      </c>
      <c r="J81">
        <v>66.56</v>
      </c>
      <c r="K81">
        <v>9200</v>
      </c>
      <c r="L81">
        <v>51505</v>
      </c>
      <c r="M81" t="s">
        <v>280</v>
      </c>
      <c r="N81">
        <v>60.71</v>
      </c>
      <c r="O81">
        <v>8298</v>
      </c>
      <c r="P81">
        <v>50966</v>
      </c>
      <c r="Q81" t="s">
        <v>586</v>
      </c>
      <c r="R81">
        <v>68.42</v>
      </c>
      <c r="S81">
        <v>9164</v>
      </c>
      <c r="T81">
        <v>48701</v>
      </c>
      <c r="U81" t="s">
        <v>472</v>
      </c>
      <c r="V81">
        <v>55.82</v>
      </c>
      <c r="W81">
        <v>6951</v>
      </c>
      <c r="X81">
        <v>47805</v>
      </c>
      <c r="Y81" t="s">
        <v>633</v>
      </c>
      <c r="Z81">
        <v>57.61</v>
      </c>
      <c r="AA81">
        <v>7354</v>
      </c>
      <c r="AB81">
        <v>45277</v>
      </c>
      <c r="AC81" t="s">
        <v>240</v>
      </c>
      <c r="AD81">
        <v>57.7</v>
      </c>
      <c r="AE81">
        <v>7664</v>
      </c>
      <c r="AF81">
        <v>48156</v>
      </c>
      <c r="AG81" t="s">
        <v>306</v>
      </c>
      <c r="AH81">
        <v>62.69</v>
      </c>
      <c r="AI81">
        <v>8200</v>
      </c>
      <c r="AJ81">
        <v>48881</v>
      </c>
      <c r="AK81" t="s">
        <v>396</v>
      </c>
      <c r="AL81">
        <v>61.5</v>
      </c>
      <c r="AM81">
        <v>8352</v>
      </c>
      <c r="AN81">
        <v>47104</v>
      </c>
      <c r="AO81" t="s">
        <v>363</v>
      </c>
      <c r="AP81">
        <v>58.79</v>
      </c>
      <c r="AQ81">
        <v>8036</v>
      </c>
      <c r="AR81">
        <v>48020</v>
      </c>
      <c r="AS81" t="s">
        <v>302</v>
      </c>
      <c r="AT81">
        <v>56.66</v>
      </c>
      <c r="AU81">
        <v>7920</v>
      </c>
      <c r="AV81">
        <v>49342</v>
      </c>
      <c r="AW81" t="s">
        <v>262</v>
      </c>
    </row>
    <row r="82" spans="1:49">
      <c r="A82" t="s">
        <v>634</v>
      </c>
      <c r="B82">
        <v>70.83</v>
      </c>
      <c r="C82">
        <v>8713</v>
      </c>
      <c r="D82">
        <v>38730</v>
      </c>
      <c r="E82" t="s">
        <v>635</v>
      </c>
      <c r="F82">
        <v>63.6</v>
      </c>
      <c r="G82">
        <v>7270</v>
      </c>
      <c r="H82">
        <v>38807</v>
      </c>
      <c r="I82" t="s">
        <v>517</v>
      </c>
      <c r="J82">
        <v>59.58</v>
      </c>
      <c r="K82">
        <v>7329</v>
      </c>
      <c r="L82">
        <v>38802</v>
      </c>
      <c r="M82" t="s">
        <v>502</v>
      </c>
      <c r="N82">
        <v>54.68</v>
      </c>
      <c r="O82">
        <v>6582</v>
      </c>
      <c r="P82">
        <v>39828</v>
      </c>
      <c r="Q82" t="s">
        <v>249</v>
      </c>
      <c r="R82">
        <v>59.24</v>
      </c>
      <c r="S82">
        <v>6767</v>
      </c>
      <c r="T82">
        <v>39464</v>
      </c>
      <c r="U82" t="s">
        <v>490</v>
      </c>
      <c r="V82">
        <v>55.28</v>
      </c>
      <c r="W82">
        <v>6230</v>
      </c>
      <c r="X82">
        <v>38466</v>
      </c>
      <c r="Y82" t="s">
        <v>566</v>
      </c>
      <c r="Z82">
        <v>57.65</v>
      </c>
      <c r="AA82">
        <v>6511</v>
      </c>
      <c r="AB82">
        <v>38998</v>
      </c>
      <c r="AC82" t="s">
        <v>411</v>
      </c>
      <c r="AD82">
        <v>55.88</v>
      </c>
      <c r="AE82">
        <v>6155</v>
      </c>
      <c r="AF82">
        <v>38552</v>
      </c>
      <c r="AG82" t="s">
        <v>631</v>
      </c>
      <c r="AH82">
        <v>57.44</v>
      </c>
      <c r="AI82">
        <v>6565</v>
      </c>
      <c r="AJ82">
        <v>39227</v>
      </c>
      <c r="AK82" t="s">
        <v>349</v>
      </c>
      <c r="AL82">
        <v>58.42</v>
      </c>
      <c r="AM82">
        <v>6521</v>
      </c>
      <c r="AN82">
        <v>38983</v>
      </c>
      <c r="AO82" t="s">
        <v>417</v>
      </c>
      <c r="AP82">
        <v>60.39</v>
      </c>
      <c r="AQ82">
        <v>6789</v>
      </c>
      <c r="AR82">
        <v>39703</v>
      </c>
      <c r="AS82" t="s">
        <v>534</v>
      </c>
      <c r="AT82">
        <v>63.42</v>
      </c>
      <c r="AU82">
        <v>7068</v>
      </c>
      <c r="AV82">
        <v>39816</v>
      </c>
      <c r="AW82" t="s">
        <v>636</v>
      </c>
    </row>
    <row r="83" spans="1:49">
      <c r="A83" t="s">
        <v>637</v>
      </c>
      <c r="B83">
        <v>72.48</v>
      </c>
      <c r="C83">
        <v>5877</v>
      </c>
      <c r="D83">
        <v>51618</v>
      </c>
      <c r="E83" t="s">
        <v>268</v>
      </c>
      <c r="F83">
        <v>74.38</v>
      </c>
      <c r="G83">
        <v>5746</v>
      </c>
      <c r="H83">
        <v>51836</v>
      </c>
      <c r="I83" t="s">
        <v>524</v>
      </c>
      <c r="J83">
        <v>61.85</v>
      </c>
      <c r="K83">
        <v>4444</v>
      </c>
      <c r="L83">
        <v>50860</v>
      </c>
      <c r="M83" t="s">
        <v>298</v>
      </c>
      <c r="N83">
        <v>61.61</v>
      </c>
      <c r="O83">
        <v>4574</v>
      </c>
      <c r="P83">
        <v>47839</v>
      </c>
      <c r="Q83" t="s">
        <v>360</v>
      </c>
      <c r="R83">
        <v>61.41</v>
      </c>
      <c r="S83">
        <v>4656</v>
      </c>
      <c r="T83">
        <v>49020</v>
      </c>
      <c r="U83" t="s">
        <v>509</v>
      </c>
      <c r="V83">
        <v>63.41</v>
      </c>
      <c r="W83">
        <v>5137</v>
      </c>
      <c r="X83">
        <v>48440</v>
      </c>
      <c r="Y83" t="s">
        <v>373</v>
      </c>
      <c r="Z83">
        <v>61.97</v>
      </c>
      <c r="AA83">
        <v>4673</v>
      </c>
      <c r="AB83">
        <v>47997</v>
      </c>
      <c r="AC83" t="s">
        <v>422</v>
      </c>
      <c r="AD83">
        <v>62.95</v>
      </c>
      <c r="AE83">
        <v>4710</v>
      </c>
      <c r="AF83">
        <v>47877</v>
      </c>
      <c r="AG83" t="s">
        <v>225</v>
      </c>
      <c r="AH83">
        <v>64.17</v>
      </c>
      <c r="AI83">
        <v>4907</v>
      </c>
      <c r="AJ83">
        <v>48695</v>
      </c>
      <c r="AK83" t="s">
        <v>404</v>
      </c>
      <c r="AL83">
        <v>63.12</v>
      </c>
      <c r="AM83">
        <v>5035</v>
      </c>
      <c r="AN83">
        <v>47544</v>
      </c>
      <c r="AO83" t="s">
        <v>479</v>
      </c>
      <c r="AP83">
        <v>63.52</v>
      </c>
      <c r="AQ83">
        <v>5035</v>
      </c>
      <c r="AR83">
        <v>47954</v>
      </c>
      <c r="AS83" t="s">
        <v>359</v>
      </c>
      <c r="AT83">
        <v>66.19</v>
      </c>
      <c r="AU83">
        <v>4955</v>
      </c>
      <c r="AV83">
        <v>48205</v>
      </c>
      <c r="AW83" t="s">
        <v>249</v>
      </c>
    </row>
    <row r="84" spans="1:49">
      <c r="A84" t="s">
        <v>638</v>
      </c>
      <c r="B84">
        <v>72.569999999999993</v>
      </c>
      <c r="C84">
        <v>8046</v>
      </c>
      <c r="D84">
        <v>41713</v>
      </c>
      <c r="E84" t="s">
        <v>553</v>
      </c>
      <c r="F84">
        <v>62.42</v>
      </c>
      <c r="G84">
        <v>7038</v>
      </c>
      <c r="H84">
        <v>41435</v>
      </c>
      <c r="I84" t="s">
        <v>245</v>
      </c>
      <c r="J84">
        <v>58.42</v>
      </c>
      <c r="K84">
        <v>6313</v>
      </c>
      <c r="L84">
        <v>41387</v>
      </c>
      <c r="M84" t="s">
        <v>269</v>
      </c>
      <c r="N84">
        <v>57.66</v>
      </c>
      <c r="O84">
        <v>6229</v>
      </c>
      <c r="P84">
        <v>39779</v>
      </c>
      <c r="Q84" t="s">
        <v>631</v>
      </c>
      <c r="R84">
        <v>55.73</v>
      </c>
      <c r="S84">
        <v>6082</v>
      </c>
      <c r="T84">
        <v>38489</v>
      </c>
      <c r="U84" t="s">
        <v>389</v>
      </c>
      <c r="V84">
        <v>55.78</v>
      </c>
      <c r="W84">
        <v>6164</v>
      </c>
      <c r="X84">
        <v>37769</v>
      </c>
      <c r="Y84" t="s">
        <v>250</v>
      </c>
      <c r="Z84">
        <v>54</v>
      </c>
      <c r="AA84">
        <v>6009</v>
      </c>
      <c r="AB84">
        <v>37784</v>
      </c>
      <c r="AC84" t="s">
        <v>384</v>
      </c>
      <c r="AD84">
        <v>53.38</v>
      </c>
      <c r="AE84">
        <v>5930</v>
      </c>
      <c r="AF84">
        <v>37862</v>
      </c>
      <c r="AG84" t="s">
        <v>470</v>
      </c>
      <c r="AH84">
        <v>52.39</v>
      </c>
      <c r="AI84">
        <v>5829</v>
      </c>
      <c r="AJ84">
        <v>37878</v>
      </c>
      <c r="AK84" t="s">
        <v>242</v>
      </c>
      <c r="AL84">
        <v>52.71</v>
      </c>
      <c r="AM84">
        <v>5933</v>
      </c>
      <c r="AN84">
        <v>39397</v>
      </c>
      <c r="AO84" t="s">
        <v>522</v>
      </c>
      <c r="AP84">
        <v>52.79</v>
      </c>
      <c r="AQ84">
        <v>6043</v>
      </c>
      <c r="AR84">
        <v>38483</v>
      </c>
      <c r="AS84" t="s">
        <v>249</v>
      </c>
      <c r="AT84">
        <v>52.39</v>
      </c>
      <c r="AU84">
        <v>5859</v>
      </c>
      <c r="AV84">
        <v>39253</v>
      </c>
      <c r="AW84" t="s">
        <v>397</v>
      </c>
    </row>
    <row r="85" spans="1:49">
      <c r="A85" t="s">
        <v>639</v>
      </c>
      <c r="B85">
        <v>72.83</v>
      </c>
      <c r="C85">
        <v>6773</v>
      </c>
      <c r="D85">
        <v>52595</v>
      </c>
      <c r="E85" t="s">
        <v>427</v>
      </c>
      <c r="F85">
        <v>67.69</v>
      </c>
      <c r="G85">
        <v>6408</v>
      </c>
      <c r="H85">
        <v>51987</v>
      </c>
      <c r="I85" t="s">
        <v>330</v>
      </c>
      <c r="J85">
        <v>60.49</v>
      </c>
      <c r="K85">
        <v>5015</v>
      </c>
      <c r="L85">
        <v>52042</v>
      </c>
      <c r="M85" t="s">
        <v>234</v>
      </c>
      <c r="N85">
        <v>59.53</v>
      </c>
      <c r="O85">
        <v>4940</v>
      </c>
      <c r="P85">
        <v>55188</v>
      </c>
      <c r="Q85" t="s">
        <v>640</v>
      </c>
      <c r="R85">
        <v>60.75</v>
      </c>
      <c r="S85">
        <v>5128</v>
      </c>
      <c r="T85">
        <v>52513</v>
      </c>
      <c r="U85" t="s">
        <v>545</v>
      </c>
      <c r="V85">
        <v>60.61</v>
      </c>
      <c r="W85">
        <v>5310</v>
      </c>
      <c r="X85">
        <v>51305</v>
      </c>
      <c r="Y85" t="s">
        <v>576</v>
      </c>
      <c r="Z85">
        <v>58.38</v>
      </c>
      <c r="AA85">
        <v>5219</v>
      </c>
      <c r="AB85">
        <v>51359</v>
      </c>
      <c r="AC85" t="s">
        <v>641</v>
      </c>
      <c r="AD85">
        <v>60.56</v>
      </c>
      <c r="AE85">
        <v>5202</v>
      </c>
      <c r="AF85">
        <v>51819</v>
      </c>
      <c r="AG85" t="s">
        <v>547</v>
      </c>
      <c r="AH85">
        <v>58.85</v>
      </c>
      <c r="AI85">
        <v>5012</v>
      </c>
      <c r="AJ85">
        <v>54123</v>
      </c>
      <c r="AK85" t="s">
        <v>642</v>
      </c>
      <c r="AL85">
        <v>59</v>
      </c>
      <c r="AM85">
        <v>5168</v>
      </c>
      <c r="AN85">
        <v>55513</v>
      </c>
      <c r="AO85" t="s">
        <v>643</v>
      </c>
      <c r="AP85">
        <v>58.1</v>
      </c>
      <c r="AQ85">
        <v>5202</v>
      </c>
      <c r="AR85">
        <v>54535</v>
      </c>
      <c r="AS85" t="s">
        <v>644</v>
      </c>
      <c r="AT85">
        <v>59.36</v>
      </c>
      <c r="AU85">
        <v>5337</v>
      </c>
      <c r="AV85">
        <v>52887</v>
      </c>
      <c r="AW85" t="s">
        <v>645</v>
      </c>
    </row>
    <row r="86" spans="1:49">
      <c r="A86" t="s">
        <v>646</v>
      </c>
      <c r="B86">
        <v>74.88</v>
      </c>
      <c r="C86">
        <v>8050</v>
      </c>
      <c r="D86">
        <v>50216</v>
      </c>
      <c r="E86" t="s">
        <v>647</v>
      </c>
      <c r="F86">
        <v>73.02</v>
      </c>
      <c r="G86">
        <v>7713</v>
      </c>
      <c r="H86">
        <v>50040</v>
      </c>
      <c r="I86" t="s">
        <v>248</v>
      </c>
      <c r="J86">
        <v>59.04</v>
      </c>
      <c r="K86">
        <v>5444</v>
      </c>
      <c r="L86">
        <v>49772</v>
      </c>
      <c r="M86" t="s">
        <v>241</v>
      </c>
      <c r="N86">
        <v>59.45</v>
      </c>
      <c r="O86">
        <v>5474</v>
      </c>
      <c r="P86">
        <v>46444</v>
      </c>
      <c r="Q86" t="s">
        <v>375</v>
      </c>
      <c r="R86">
        <v>59.74</v>
      </c>
      <c r="S86">
        <v>5920</v>
      </c>
      <c r="T86">
        <v>41551</v>
      </c>
      <c r="U86" t="s">
        <v>566</v>
      </c>
      <c r="V86">
        <v>61.49</v>
      </c>
      <c r="W86">
        <v>6337</v>
      </c>
      <c r="X86">
        <v>41140</v>
      </c>
      <c r="Y86" t="s">
        <v>319</v>
      </c>
      <c r="Z86">
        <v>60.01</v>
      </c>
      <c r="AA86">
        <v>6210</v>
      </c>
      <c r="AB86">
        <v>40733</v>
      </c>
      <c r="AC86" t="s">
        <v>538</v>
      </c>
      <c r="AD86">
        <v>60.66</v>
      </c>
      <c r="AE86">
        <v>6121</v>
      </c>
      <c r="AF86">
        <v>44485</v>
      </c>
      <c r="AG86" t="s">
        <v>418</v>
      </c>
      <c r="AH86">
        <v>57.61</v>
      </c>
      <c r="AI86">
        <v>6042</v>
      </c>
      <c r="AJ86">
        <v>44045</v>
      </c>
      <c r="AK86" t="s">
        <v>402</v>
      </c>
      <c r="AL86">
        <v>57.2</v>
      </c>
      <c r="AM86">
        <v>6158</v>
      </c>
      <c r="AN86">
        <v>53527</v>
      </c>
      <c r="AO86" t="s">
        <v>648</v>
      </c>
      <c r="AP86">
        <v>56.68</v>
      </c>
      <c r="AQ86">
        <v>5738</v>
      </c>
      <c r="AR86">
        <v>49674</v>
      </c>
      <c r="AS86" t="s">
        <v>261</v>
      </c>
      <c r="AT86">
        <v>62.4</v>
      </c>
      <c r="AU86">
        <v>6252</v>
      </c>
      <c r="AV86">
        <v>55172</v>
      </c>
      <c r="AW86" t="s">
        <v>649</v>
      </c>
    </row>
    <row r="87" spans="1:49">
      <c r="A87" t="s">
        <v>650</v>
      </c>
      <c r="B87">
        <v>77.19</v>
      </c>
      <c r="C87">
        <v>7050</v>
      </c>
      <c r="D87">
        <v>70067</v>
      </c>
      <c r="E87" t="s">
        <v>309</v>
      </c>
      <c r="F87">
        <v>80.61</v>
      </c>
      <c r="G87">
        <v>7186</v>
      </c>
      <c r="H87">
        <v>66487</v>
      </c>
      <c r="I87" t="s">
        <v>277</v>
      </c>
      <c r="J87">
        <v>71.59</v>
      </c>
      <c r="K87">
        <v>5459</v>
      </c>
      <c r="L87">
        <v>65046</v>
      </c>
      <c r="M87" t="s">
        <v>651</v>
      </c>
      <c r="N87">
        <v>70.650000000000006</v>
      </c>
      <c r="O87">
        <v>5313</v>
      </c>
      <c r="P87">
        <v>62824</v>
      </c>
      <c r="Q87" t="s">
        <v>312</v>
      </c>
      <c r="R87">
        <v>73.83</v>
      </c>
      <c r="S87">
        <v>5559</v>
      </c>
      <c r="T87">
        <v>58402</v>
      </c>
      <c r="U87" t="s">
        <v>405</v>
      </c>
      <c r="V87">
        <v>75.2</v>
      </c>
      <c r="W87">
        <v>6833</v>
      </c>
      <c r="X87">
        <v>56720</v>
      </c>
      <c r="Y87" t="s">
        <v>359</v>
      </c>
      <c r="Z87">
        <v>74.73</v>
      </c>
      <c r="AA87">
        <v>5869</v>
      </c>
      <c r="AB87">
        <v>58500</v>
      </c>
      <c r="AC87" t="s">
        <v>460</v>
      </c>
      <c r="AD87">
        <v>73.42</v>
      </c>
      <c r="AE87">
        <v>5842</v>
      </c>
      <c r="AF87">
        <v>55872</v>
      </c>
      <c r="AG87" t="s">
        <v>225</v>
      </c>
      <c r="AH87">
        <v>72.3</v>
      </c>
      <c r="AI87">
        <v>5878</v>
      </c>
      <c r="AJ87">
        <v>55475</v>
      </c>
      <c r="AK87" t="s">
        <v>459</v>
      </c>
      <c r="AL87">
        <v>70.459999999999994</v>
      </c>
      <c r="AM87">
        <v>5859</v>
      </c>
      <c r="AN87">
        <v>57547</v>
      </c>
      <c r="AO87" t="s">
        <v>302</v>
      </c>
      <c r="AP87">
        <v>67.959999999999994</v>
      </c>
      <c r="AQ87">
        <v>5657</v>
      </c>
      <c r="AR87">
        <v>57447</v>
      </c>
      <c r="AS87" t="s">
        <v>243</v>
      </c>
      <c r="AT87">
        <v>71.98</v>
      </c>
      <c r="AU87">
        <v>6050</v>
      </c>
      <c r="AV87">
        <v>56932</v>
      </c>
      <c r="AW87" t="s">
        <v>525</v>
      </c>
    </row>
    <row r="88" spans="1:49">
      <c r="A88" t="s">
        <v>652</v>
      </c>
      <c r="B88">
        <v>77.19</v>
      </c>
      <c r="C88">
        <v>8658</v>
      </c>
      <c r="D88">
        <v>54777</v>
      </c>
      <c r="E88" t="s">
        <v>470</v>
      </c>
      <c r="F88">
        <v>71.260000000000005</v>
      </c>
      <c r="G88">
        <v>8539</v>
      </c>
      <c r="H88">
        <v>54314</v>
      </c>
      <c r="I88" t="s">
        <v>333</v>
      </c>
      <c r="J88">
        <v>67.59</v>
      </c>
      <c r="K88">
        <v>4631</v>
      </c>
      <c r="L88">
        <v>54131</v>
      </c>
      <c r="M88" t="s">
        <v>348</v>
      </c>
      <c r="N88">
        <v>64.75</v>
      </c>
      <c r="O88">
        <v>4727</v>
      </c>
      <c r="P88">
        <v>53451</v>
      </c>
      <c r="Q88" t="s">
        <v>297</v>
      </c>
      <c r="R88">
        <v>69.52</v>
      </c>
      <c r="S88">
        <v>7835</v>
      </c>
      <c r="T88">
        <v>52177</v>
      </c>
      <c r="U88" t="s">
        <v>357</v>
      </c>
      <c r="V88">
        <v>61.77</v>
      </c>
      <c r="W88">
        <v>6971</v>
      </c>
      <c r="X88">
        <v>51240</v>
      </c>
      <c r="Y88" t="s">
        <v>597</v>
      </c>
      <c r="Z88">
        <v>55.07</v>
      </c>
      <c r="AA88">
        <v>5601</v>
      </c>
      <c r="AB88">
        <v>50480</v>
      </c>
      <c r="AC88" t="s">
        <v>340</v>
      </c>
      <c r="AD88">
        <v>63.64</v>
      </c>
      <c r="AE88">
        <v>7300</v>
      </c>
      <c r="AF88">
        <v>51045</v>
      </c>
      <c r="AG88" t="s">
        <v>282</v>
      </c>
      <c r="AH88">
        <v>61.37</v>
      </c>
      <c r="AI88">
        <v>7167</v>
      </c>
      <c r="AJ88">
        <v>51104</v>
      </c>
      <c r="AK88" t="s">
        <v>494</v>
      </c>
      <c r="AL88">
        <v>64.489999999999995</v>
      </c>
      <c r="AM88">
        <v>7054</v>
      </c>
      <c r="AN88">
        <v>52451</v>
      </c>
      <c r="AO88" t="s">
        <v>455</v>
      </c>
      <c r="AP88">
        <v>67.95</v>
      </c>
      <c r="AQ88">
        <v>6788</v>
      </c>
      <c r="AR88">
        <v>49881</v>
      </c>
      <c r="AS88" t="s">
        <v>351</v>
      </c>
      <c r="AT88" t="s">
        <v>221</v>
      </c>
      <c r="AU88" t="s">
        <v>221</v>
      </c>
      <c r="AV88" t="s">
        <v>221</v>
      </c>
      <c r="AW88" t="s">
        <v>221</v>
      </c>
    </row>
    <row r="89" spans="1:49">
      <c r="A89" t="s">
        <v>653</v>
      </c>
      <c r="B89">
        <v>78.319999999999993</v>
      </c>
      <c r="C89">
        <v>6692</v>
      </c>
      <c r="D89">
        <v>48801</v>
      </c>
      <c r="E89" t="s">
        <v>654</v>
      </c>
      <c r="F89">
        <v>71.540000000000006</v>
      </c>
      <c r="G89">
        <v>5663</v>
      </c>
      <c r="H89">
        <v>48235</v>
      </c>
      <c r="I89" t="s">
        <v>228</v>
      </c>
      <c r="J89">
        <v>67.52</v>
      </c>
      <c r="K89">
        <v>4985</v>
      </c>
      <c r="L89">
        <v>48303</v>
      </c>
      <c r="M89" t="s">
        <v>473</v>
      </c>
      <c r="N89">
        <v>67.64</v>
      </c>
      <c r="O89">
        <v>5023</v>
      </c>
      <c r="P89">
        <v>47129</v>
      </c>
      <c r="Q89" t="s">
        <v>524</v>
      </c>
      <c r="R89">
        <v>67.17</v>
      </c>
      <c r="S89">
        <v>5125</v>
      </c>
      <c r="T89">
        <v>45638</v>
      </c>
      <c r="U89" t="s">
        <v>318</v>
      </c>
      <c r="V89">
        <v>69.94</v>
      </c>
      <c r="W89">
        <v>5695</v>
      </c>
      <c r="X89">
        <v>45169</v>
      </c>
      <c r="Y89" t="s">
        <v>569</v>
      </c>
      <c r="Z89">
        <v>68.650000000000006</v>
      </c>
      <c r="AA89">
        <v>5396</v>
      </c>
      <c r="AB89">
        <v>44836</v>
      </c>
      <c r="AC89" t="s">
        <v>505</v>
      </c>
      <c r="AD89">
        <v>67.099999999999994</v>
      </c>
      <c r="AE89">
        <v>5262</v>
      </c>
      <c r="AF89">
        <v>45798</v>
      </c>
      <c r="AG89" t="s">
        <v>349</v>
      </c>
      <c r="AH89">
        <v>68.84</v>
      </c>
      <c r="AI89">
        <v>5322</v>
      </c>
      <c r="AJ89">
        <v>45562</v>
      </c>
      <c r="AK89" t="s">
        <v>274</v>
      </c>
      <c r="AL89">
        <v>67.7</v>
      </c>
      <c r="AM89">
        <v>5412</v>
      </c>
      <c r="AN89">
        <v>45430</v>
      </c>
      <c r="AO89" t="s">
        <v>592</v>
      </c>
      <c r="AP89">
        <v>67.53</v>
      </c>
      <c r="AQ89">
        <v>5574</v>
      </c>
      <c r="AR89">
        <v>44838</v>
      </c>
      <c r="AS89" t="s">
        <v>245</v>
      </c>
      <c r="AT89">
        <v>68.7</v>
      </c>
      <c r="AU89">
        <v>5732</v>
      </c>
      <c r="AV89">
        <v>44966</v>
      </c>
      <c r="AW89" t="s">
        <v>533</v>
      </c>
    </row>
    <row r="90" spans="1:49">
      <c r="A90" t="s">
        <v>655</v>
      </c>
      <c r="B90">
        <v>79.209999999999994</v>
      </c>
      <c r="C90">
        <v>6469</v>
      </c>
      <c r="D90">
        <v>61836</v>
      </c>
      <c r="E90" t="s">
        <v>285</v>
      </c>
      <c r="F90">
        <v>77.92</v>
      </c>
      <c r="G90">
        <v>7456</v>
      </c>
      <c r="H90">
        <v>62247</v>
      </c>
      <c r="I90" t="s">
        <v>509</v>
      </c>
      <c r="J90">
        <v>71.680000000000007</v>
      </c>
      <c r="K90">
        <v>6238</v>
      </c>
      <c r="L90">
        <v>60655</v>
      </c>
      <c r="M90" t="s">
        <v>576</v>
      </c>
      <c r="N90">
        <v>70.41</v>
      </c>
      <c r="O90">
        <v>6229</v>
      </c>
      <c r="P90">
        <v>57346</v>
      </c>
      <c r="Q90" t="s">
        <v>283</v>
      </c>
      <c r="R90">
        <v>67.73</v>
      </c>
      <c r="S90">
        <v>6090</v>
      </c>
      <c r="T90">
        <v>56110</v>
      </c>
      <c r="U90" t="s">
        <v>305</v>
      </c>
      <c r="V90">
        <v>69.55</v>
      </c>
      <c r="W90">
        <v>6227</v>
      </c>
      <c r="X90">
        <v>53177</v>
      </c>
      <c r="Y90" t="s">
        <v>402</v>
      </c>
      <c r="Z90">
        <v>66.3</v>
      </c>
      <c r="AA90">
        <v>5926</v>
      </c>
      <c r="AB90">
        <v>54137</v>
      </c>
      <c r="AC90" t="s">
        <v>302</v>
      </c>
      <c r="AD90">
        <v>68.680000000000007</v>
      </c>
      <c r="AE90">
        <v>6159</v>
      </c>
      <c r="AF90">
        <v>52590</v>
      </c>
      <c r="AG90" t="s">
        <v>363</v>
      </c>
      <c r="AH90">
        <v>66.040000000000006</v>
      </c>
      <c r="AI90">
        <v>6163</v>
      </c>
      <c r="AJ90">
        <v>54431</v>
      </c>
      <c r="AK90" t="s">
        <v>277</v>
      </c>
      <c r="AL90">
        <v>65.72</v>
      </c>
      <c r="AM90">
        <v>6062</v>
      </c>
      <c r="AN90">
        <v>54274</v>
      </c>
      <c r="AO90" t="s">
        <v>297</v>
      </c>
      <c r="AP90">
        <v>68.27</v>
      </c>
      <c r="AQ90">
        <v>6240</v>
      </c>
      <c r="AR90">
        <v>54504</v>
      </c>
      <c r="AS90" t="s">
        <v>509</v>
      </c>
      <c r="AT90">
        <v>67.95</v>
      </c>
      <c r="AU90">
        <v>5945</v>
      </c>
      <c r="AV90">
        <v>54277</v>
      </c>
      <c r="AW90" t="s">
        <v>509</v>
      </c>
    </row>
    <row r="91" spans="1:49">
      <c r="A91" t="s">
        <v>656</v>
      </c>
      <c r="B91">
        <v>81.11</v>
      </c>
      <c r="C91">
        <v>6504</v>
      </c>
      <c r="D91">
        <v>62874</v>
      </c>
      <c r="E91" t="s">
        <v>657</v>
      </c>
      <c r="F91">
        <v>79.23</v>
      </c>
      <c r="G91">
        <v>5933</v>
      </c>
      <c r="H91">
        <v>59332</v>
      </c>
      <c r="I91" t="s">
        <v>361</v>
      </c>
      <c r="J91">
        <v>72.38</v>
      </c>
      <c r="K91">
        <v>4596</v>
      </c>
      <c r="L91">
        <v>57327</v>
      </c>
      <c r="M91" t="s">
        <v>495</v>
      </c>
      <c r="N91">
        <v>69.91</v>
      </c>
      <c r="O91">
        <v>5086</v>
      </c>
      <c r="P91">
        <v>56684</v>
      </c>
      <c r="Q91" t="s">
        <v>380</v>
      </c>
      <c r="R91">
        <v>69.959999999999994</v>
      </c>
      <c r="S91">
        <v>5278</v>
      </c>
      <c r="T91">
        <v>51198</v>
      </c>
      <c r="U91" t="s">
        <v>270</v>
      </c>
      <c r="V91">
        <v>70.930000000000007</v>
      </c>
      <c r="W91">
        <v>5328</v>
      </c>
      <c r="X91">
        <v>56684</v>
      </c>
      <c r="Y91" t="s">
        <v>279</v>
      </c>
      <c r="Z91">
        <v>68.61</v>
      </c>
      <c r="AA91">
        <v>5419</v>
      </c>
      <c r="AB91">
        <v>56684</v>
      </c>
      <c r="AC91" t="s">
        <v>400</v>
      </c>
      <c r="AD91">
        <v>68.819999999999993</v>
      </c>
      <c r="AE91">
        <v>5514</v>
      </c>
      <c r="AF91">
        <v>54125</v>
      </c>
      <c r="AG91" t="s">
        <v>224</v>
      </c>
      <c r="AH91">
        <v>69.97</v>
      </c>
      <c r="AI91">
        <v>5400</v>
      </c>
      <c r="AJ91">
        <v>56585</v>
      </c>
      <c r="AK91" t="s">
        <v>395</v>
      </c>
      <c r="AL91">
        <v>70.209999999999994</v>
      </c>
      <c r="AM91">
        <v>5375</v>
      </c>
      <c r="AN91">
        <v>55320</v>
      </c>
      <c r="AO91" t="s">
        <v>365</v>
      </c>
      <c r="AP91">
        <v>75.28</v>
      </c>
      <c r="AQ91">
        <v>4732</v>
      </c>
      <c r="AR91">
        <v>52733</v>
      </c>
      <c r="AS91" t="s">
        <v>223</v>
      </c>
      <c r="AT91">
        <v>74.67</v>
      </c>
      <c r="AU91">
        <v>4854</v>
      </c>
      <c r="AV91">
        <v>57809</v>
      </c>
      <c r="AW91" t="s">
        <v>422</v>
      </c>
    </row>
    <row r="92" spans="1:49">
      <c r="A92" t="s">
        <v>658</v>
      </c>
      <c r="B92">
        <v>82.34</v>
      </c>
      <c r="C92">
        <v>8275</v>
      </c>
      <c r="D92">
        <v>46774</v>
      </c>
      <c r="E92" t="s">
        <v>550</v>
      </c>
      <c r="F92" t="s">
        <v>221</v>
      </c>
      <c r="G92" t="s">
        <v>221</v>
      </c>
      <c r="H92" t="s">
        <v>221</v>
      </c>
      <c r="I92" t="s">
        <v>221</v>
      </c>
      <c r="J92">
        <v>72.58</v>
      </c>
      <c r="K92">
        <v>4993</v>
      </c>
      <c r="L92">
        <v>46052</v>
      </c>
      <c r="M92" t="s">
        <v>601</v>
      </c>
      <c r="N92">
        <v>70.150000000000006</v>
      </c>
      <c r="O92">
        <v>5084</v>
      </c>
      <c r="P92">
        <v>47211</v>
      </c>
      <c r="Q92" t="s">
        <v>582</v>
      </c>
      <c r="R92">
        <v>68.8</v>
      </c>
      <c r="S92">
        <v>4814</v>
      </c>
      <c r="T92">
        <v>43438</v>
      </c>
      <c r="U92" t="s">
        <v>229</v>
      </c>
      <c r="V92">
        <v>68.349999999999994</v>
      </c>
      <c r="W92">
        <v>5559</v>
      </c>
      <c r="X92">
        <v>40998</v>
      </c>
      <c r="Y92" t="s">
        <v>515</v>
      </c>
      <c r="Z92">
        <v>65.180000000000007</v>
      </c>
      <c r="AA92">
        <v>5243</v>
      </c>
      <c r="AB92">
        <v>41703</v>
      </c>
      <c r="AC92" t="s">
        <v>326</v>
      </c>
      <c r="AD92">
        <v>66.959999999999994</v>
      </c>
      <c r="AE92">
        <v>5337</v>
      </c>
      <c r="AF92">
        <v>46261</v>
      </c>
      <c r="AG92" t="s">
        <v>389</v>
      </c>
      <c r="AH92">
        <v>64.849999999999994</v>
      </c>
      <c r="AI92">
        <v>5807</v>
      </c>
      <c r="AJ92">
        <v>46810</v>
      </c>
      <c r="AK92" t="s">
        <v>273</v>
      </c>
      <c r="AL92">
        <v>70.12</v>
      </c>
      <c r="AM92">
        <v>6004</v>
      </c>
      <c r="AN92">
        <v>47882</v>
      </c>
      <c r="AO92" t="s">
        <v>349</v>
      </c>
      <c r="AP92">
        <v>68.52</v>
      </c>
      <c r="AQ92">
        <v>5790</v>
      </c>
      <c r="AR92">
        <v>46547</v>
      </c>
      <c r="AS92" t="s">
        <v>318</v>
      </c>
      <c r="AT92">
        <v>68.02</v>
      </c>
      <c r="AU92">
        <v>5483</v>
      </c>
      <c r="AV92">
        <v>47416</v>
      </c>
      <c r="AW92" t="s">
        <v>301</v>
      </c>
    </row>
    <row r="93" spans="1:49">
      <c r="A93" t="s">
        <v>659</v>
      </c>
      <c r="B93">
        <v>82.58</v>
      </c>
      <c r="C93">
        <v>8413</v>
      </c>
      <c r="D93">
        <v>57022</v>
      </c>
      <c r="E93" t="s">
        <v>389</v>
      </c>
      <c r="F93">
        <v>78.900000000000006</v>
      </c>
      <c r="G93">
        <v>8185</v>
      </c>
      <c r="H93">
        <v>56707</v>
      </c>
      <c r="I93" t="s">
        <v>352</v>
      </c>
      <c r="J93">
        <v>73.459999999999994</v>
      </c>
      <c r="K93">
        <v>5005</v>
      </c>
      <c r="L93">
        <v>56714</v>
      </c>
      <c r="M93" t="s">
        <v>428</v>
      </c>
      <c r="N93">
        <v>72.06</v>
      </c>
      <c r="O93">
        <v>5220</v>
      </c>
      <c r="P93">
        <v>55150</v>
      </c>
      <c r="Q93" t="s">
        <v>363</v>
      </c>
      <c r="R93">
        <v>72.180000000000007</v>
      </c>
      <c r="S93">
        <v>5253</v>
      </c>
      <c r="T93">
        <v>54232</v>
      </c>
      <c r="U93" t="s">
        <v>415</v>
      </c>
      <c r="V93">
        <v>71.56</v>
      </c>
      <c r="W93">
        <v>5451</v>
      </c>
      <c r="X93">
        <v>52585</v>
      </c>
      <c r="Y93" t="s">
        <v>351</v>
      </c>
      <c r="Z93">
        <v>67.72</v>
      </c>
      <c r="AA93">
        <v>5344</v>
      </c>
      <c r="AB93">
        <v>52527</v>
      </c>
      <c r="AC93" t="s">
        <v>657</v>
      </c>
      <c r="AD93">
        <v>69.959999999999994</v>
      </c>
      <c r="AE93">
        <v>5354</v>
      </c>
      <c r="AF93">
        <v>52936</v>
      </c>
      <c r="AG93" t="s">
        <v>399</v>
      </c>
      <c r="AH93">
        <v>70.25</v>
      </c>
      <c r="AI93">
        <v>5769</v>
      </c>
      <c r="AJ93">
        <v>52171</v>
      </c>
      <c r="AK93" t="s">
        <v>413</v>
      </c>
      <c r="AL93">
        <v>71.81</v>
      </c>
      <c r="AM93">
        <v>5606</v>
      </c>
      <c r="AN93">
        <v>52623</v>
      </c>
      <c r="AO93" t="s">
        <v>372</v>
      </c>
      <c r="AP93">
        <v>72.05</v>
      </c>
      <c r="AQ93">
        <v>5774</v>
      </c>
      <c r="AR93">
        <v>52629</v>
      </c>
      <c r="AS93" t="s">
        <v>382</v>
      </c>
      <c r="AT93">
        <v>71.900000000000006</v>
      </c>
      <c r="AU93">
        <v>5698</v>
      </c>
      <c r="AV93">
        <v>52796</v>
      </c>
      <c r="AW93" t="s">
        <v>351</v>
      </c>
    </row>
    <row r="94" spans="1:49">
      <c r="A94" t="s">
        <v>660</v>
      </c>
      <c r="B94">
        <v>82.61</v>
      </c>
      <c r="C94">
        <v>5622</v>
      </c>
      <c r="D94">
        <v>44969</v>
      </c>
      <c r="E94" t="s">
        <v>628</v>
      </c>
      <c r="F94">
        <v>80.73</v>
      </c>
      <c r="G94">
        <v>5544</v>
      </c>
      <c r="H94">
        <v>44969</v>
      </c>
      <c r="I94" t="s">
        <v>627</v>
      </c>
      <c r="J94">
        <v>78.73</v>
      </c>
      <c r="K94">
        <v>5693</v>
      </c>
      <c r="L94">
        <v>44969</v>
      </c>
      <c r="M94" t="s">
        <v>557</v>
      </c>
      <c r="N94">
        <v>76.47</v>
      </c>
      <c r="O94">
        <v>5081</v>
      </c>
      <c r="P94">
        <v>44895</v>
      </c>
      <c r="Q94" t="s">
        <v>661</v>
      </c>
      <c r="R94">
        <v>72.44</v>
      </c>
      <c r="S94">
        <v>5264</v>
      </c>
      <c r="T94">
        <v>43281</v>
      </c>
      <c r="U94" t="s">
        <v>556</v>
      </c>
      <c r="V94">
        <v>72.56</v>
      </c>
      <c r="W94">
        <v>5154</v>
      </c>
      <c r="X94">
        <v>42856</v>
      </c>
      <c r="Y94" t="s">
        <v>662</v>
      </c>
      <c r="Z94">
        <v>68.95</v>
      </c>
      <c r="AA94">
        <v>5189</v>
      </c>
      <c r="AB94">
        <v>44287</v>
      </c>
      <c r="AC94" t="s">
        <v>564</v>
      </c>
      <c r="AD94">
        <v>70.73</v>
      </c>
      <c r="AE94">
        <v>5185</v>
      </c>
      <c r="AF94">
        <v>44569</v>
      </c>
      <c r="AG94" t="s">
        <v>581</v>
      </c>
      <c r="AH94">
        <v>71.489999999999995</v>
      </c>
      <c r="AI94">
        <v>5279</v>
      </c>
      <c r="AJ94">
        <v>43271</v>
      </c>
      <c r="AK94" t="s">
        <v>499</v>
      </c>
      <c r="AL94">
        <v>71.69</v>
      </c>
      <c r="AM94">
        <v>5079</v>
      </c>
      <c r="AN94">
        <v>46809</v>
      </c>
      <c r="AO94" t="s">
        <v>327</v>
      </c>
      <c r="AP94">
        <v>70.64</v>
      </c>
      <c r="AQ94">
        <v>5366</v>
      </c>
      <c r="AR94">
        <v>49328</v>
      </c>
      <c r="AS94" t="s">
        <v>572</v>
      </c>
      <c r="AT94">
        <v>72.33</v>
      </c>
      <c r="AU94">
        <v>5170</v>
      </c>
      <c r="AV94">
        <v>49416</v>
      </c>
      <c r="AW94" t="s">
        <v>573</v>
      </c>
    </row>
    <row r="95" spans="1:49">
      <c r="A95" t="s">
        <v>663</v>
      </c>
      <c r="B95">
        <v>86</v>
      </c>
      <c r="C95">
        <v>31333</v>
      </c>
      <c r="D95">
        <v>47940</v>
      </c>
      <c r="E95" t="s">
        <v>627</v>
      </c>
      <c r="F95" t="s">
        <v>221</v>
      </c>
      <c r="G95" t="s">
        <v>221</v>
      </c>
      <c r="H95" t="s">
        <v>221</v>
      </c>
      <c r="I95" t="s">
        <v>221</v>
      </c>
      <c r="J95">
        <v>70.02</v>
      </c>
      <c r="K95">
        <v>30118</v>
      </c>
      <c r="L95">
        <v>45181</v>
      </c>
      <c r="M95" t="s">
        <v>569</v>
      </c>
      <c r="N95">
        <v>68.91</v>
      </c>
      <c r="O95">
        <v>30199</v>
      </c>
      <c r="P95">
        <v>42816</v>
      </c>
      <c r="Q95" t="s">
        <v>664</v>
      </c>
      <c r="R95">
        <v>61.03</v>
      </c>
      <c r="S95">
        <v>27952</v>
      </c>
      <c r="T95">
        <v>46853</v>
      </c>
      <c r="U95" t="s">
        <v>459</v>
      </c>
      <c r="V95">
        <v>61.28</v>
      </c>
      <c r="W95">
        <v>28453</v>
      </c>
      <c r="X95">
        <v>40816</v>
      </c>
      <c r="Y95" t="s">
        <v>490</v>
      </c>
      <c r="Z95">
        <v>63.7</v>
      </c>
      <c r="AA95">
        <v>29399</v>
      </c>
      <c r="AB95">
        <v>40610</v>
      </c>
      <c r="AC95" t="s">
        <v>665</v>
      </c>
      <c r="AD95">
        <v>64.77</v>
      </c>
      <c r="AE95">
        <v>29624</v>
      </c>
      <c r="AF95">
        <v>40618</v>
      </c>
      <c r="AG95" t="s">
        <v>636</v>
      </c>
      <c r="AH95">
        <v>66.8</v>
      </c>
      <c r="AI95">
        <v>30577</v>
      </c>
      <c r="AJ95">
        <v>40058</v>
      </c>
      <c r="AK95" t="s">
        <v>515</v>
      </c>
      <c r="AL95">
        <v>66.13</v>
      </c>
      <c r="AM95">
        <v>30012</v>
      </c>
      <c r="AN95">
        <v>39503</v>
      </c>
      <c r="AO95" t="s">
        <v>556</v>
      </c>
      <c r="AP95">
        <v>58.14</v>
      </c>
      <c r="AQ95">
        <v>27103</v>
      </c>
      <c r="AR95">
        <v>40064</v>
      </c>
      <c r="AS95" t="s">
        <v>631</v>
      </c>
      <c r="AT95">
        <v>63.18</v>
      </c>
      <c r="AU95">
        <v>29430</v>
      </c>
      <c r="AV95">
        <v>39317</v>
      </c>
      <c r="AW95" t="s">
        <v>666</v>
      </c>
    </row>
    <row r="96" spans="1:49">
      <c r="A96" t="s">
        <v>667</v>
      </c>
      <c r="B96">
        <v>86.91</v>
      </c>
      <c r="C96">
        <v>6797</v>
      </c>
      <c r="D96">
        <v>53809</v>
      </c>
      <c r="E96" t="s">
        <v>668</v>
      </c>
      <c r="F96">
        <v>85.64</v>
      </c>
      <c r="G96">
        <v>6104</v>
      </c>
      <c r="H96">
        <v>53865</v>
      </c>
      <c r="I96" t="s">
        <v>519</v>
      </c>
      <c r="J96">
        <v>79.37</v>
      </c>
      <c r="K96">
        <v>4654</v>
      </c>
      <c r="L96">
        <v>53865</v>
      </c>
      <c r="M96" t="s">
        <v>538</v>
      </c>
      <c r="N96">
        <v>72.94</v>
      </c>
      <c r="O96">
        <v>5305</v>
      </c>
      <c r="P96">
        <v>45377</v>
      </c>
      <c r="Q96" t="s">
        <v>666</v>
      </c>
      <c r="R96">
        <v>71.56</v>
      </c>
      <c r="S96">
        <v>5226</v>
      </c>
      <c r="T96">
        <v>46305</v>
      </c>
      <c r="U96" t="s">
        <v>669</v>
      </c>
      <c r="V96">
        <v>71.400000000000006</v>
      </c>
      <c r="W96">
        <v>5066</v>
      </c>
      <c r="X96">
        <v>47469</v>
      </c>
      <c r="Y96" t="s">
        <v>606</v>
      </c>
      <c r="Z96">
        <v>70.56</v>
      </c>
      <c r="AA96">
        <v>4984</v>
      </c>
      <c r="AB96">
        <v>45723</v>
      </c>
      <c r="AC96" t="s">
        <v>670</v>
      </c>
      <c r="AD96">
        <v>70.680000000000007</v>
      </c>
      <c r="AE96">
        <v>5119</v>
      </c>
      <c r="AF96">
        <v>39712</v>
      </c>
      <c r="AG96" t="s">
        <v>671</v>
      </c>
      <c r="AH96">
        <v>72.099999999999994</v>
      </c>
      <c r="AI96">
        <v>5175</v>
      </c>
      <c r="AJ96">
        <v>50491</v>
      </c>
      <c r="AK96" t="s">
        <v>223</v>
      </c>
      <c r="AL96">
        <v>72.209999999999994</v>
      </c>
      <c r="AM96">
        <v>5515</v>
      </c>
      <c r="AN96">
        <v>49402</v>
      </c>
      <c r="AO96" t="s">
        <v>446</v>
      </c>
      <c r="AP96">
        <v>74.75</v>
      </c>
      <c r="AQ96">
        <v>5435</v>
      </c>
      <c r="AR96">
        <v>46617</v>
      </c>
      <c r="AS96" t="s">
        <v>654</v>
      </c>
      <c r="AT96">
        <v>74.400000000000006</v>
      </c>
      <c r="AU96">
        <v>5722</v>
      </c>
      <c r="AV96">
        <v>47207</v>
      </c>
      <c r="AW96" t="s">
        <v>601</v>
      </c>
    </row>
    <row r="97" spans="1:49">
      <c r="A97" t="s">
        <v>672</v>
      </c>
      <c r="B97">
        <v>88.19</v>
      </c>
      <c r="C97">
        <v>7103</v>
      </c>
      <c r="D97">
        <v>69380</v>
      </c>
      <c r="E97" t="s">
        <v>224</v>
      </c>
      <c r="F97">
        <v>91.47</v>
      </c>
      <c r="G97">
        <v>7352</v>
      </c>
      <c r="H97">
        <v>68126</v>
      </c>
      <c r="I97" t="s">
        <v>406</v>
      </c>
      <c r="J97">
        <v>79.510000000000005</v>
      </c>
      <c r="K97">
        <v>5795</v>
      </c>
      <c r="L97">
        <v>66403</v>
      </c>
      <c r="M97" t="s">
        <v>237</v>
      </c>
      <c r="N97">
        <v>77.569999999999993</v>
      </c>
      <c r="O97">
        <v>5805</v>
      </c>
      <c r="P97">
        <v>67355</v>
      </c>
      <c r="Q97" t="s">
        <v>548</v>
      </c>
      <c r="R97">
        <v>75.510000000000005</v>
      </c>
      <c r="S97">
        <v>6000</v>
      </c>
      <c r="T97">
        <v>64230</v>
      </c>
      <c r="U97" t="s">
        <v>673</v>
      </c>
      <c r="V97">
        <v>76.5</v>
      </c>
      <c r="W97">
        <v>6280</v>
      </c>
      <c r="X97">
        <v>60095</v>
      </c>
      <c r="Y97" t="s">
        <v>240</v>
      </c>
      <c r="Z97">
        <v>73.62</v>
      </c>
      <c r="AA97">
        <v>5832</v>
      </c>
      <c r="AB97">
        <v>60015</v>
      </c>
      <c r="AC97" t="s">
        <v>289</v>
      </c>
      <c r="AD97">
        <v>74.44</v>
      </c>
      <c r="AE97">
        <v>5881</v>
      </c>
      <c r="AF97">
        <v>59085</v>
      </c>
      <c r="AG97" t="s">
        <v>467</v>
      </c>
      <c r="AH97">
        <v>74.290000000000006</v>
      </c>
      <c r="AI97">
        <v>5726</v>
      </c>
      <c r="AJ97">
        <v>58851</v>
      </c>
      <c r="AK97" t="s">
        <v>495</v>
      </c>
      <c r="AL97">
        <v>72.55</v>
      </c>
      <c r="AM97">
        <v>5749</v>
      </c>
      <c r="AN97">
        <v>58887</v>
      </c>
      <c r="AO97" t="s">
        <v>342</v>
      </c>
      <c r="AP97">
        <v>72.56</v>
      </c>
      <c r="AQ97">
        <v>5940</v>
      </c>
      <c r="AR97">
        <v>58802</v>
      </c>
      <c r="AS97" t="s">
        <v>380</v>
      </c>
      <c r="AT97">
        <v>75.14</v>
      </c>
      <c r="AU97">
        <v>6031</v>
      </c>
      <c r="AV97">
        <v>58370</v>
      </c>
      <c r="AW97" t="s">
        <v>360</v>
      </c>
    </row>
    <row r="98" spans="1:49">
      <c r="A98" t="s">
        <v>674</v>
      </c>
      <c r="B98">
        <v>88.43</v>
      </c>
      <c r="C98">
        <v>8308</v>
      </c>
      <c r="D98">
        <v>61165</v>
      </c>
      <c r="E98" t="s">
        <v>322</v>
      </c>
      <c r="F98">
        <v>85.09</v>
      </c>
      <c r="G98">
        <v>8205</v>
      </c>
      <c r="H98">
        <v>59974</v>
      </c>
      <c r="I98" t="s">
        <v>507</v>
      </c>
      <c r="J98">
        <v>81.23</v>
      </c>
      <c r="K98">
        <v>7207</v>
      </c>
      <c r="L98">
        <v>58791</v>
      </c>
      <c r="M98" t="s">
        <v>242</v>
      </c>
      <c r="N98">
        <v>72.58</v>
      </c>
      <c r="O98">
        <v>6388</v>
      </c>
      <c r="P98">
        <v>56574</v>
      </c>
      <c r="Q98" t="s">
        <v>396</v>
      </c>
      <c r="R98">
        <v>72.569999999999993</v>
      </c>
      <c r="S98">
        <v>6318</v>
      </c>
      <c r="T98">
        <v>54878</v>
      </c>
      <c r="U98" t="s">
        <v>399</v>
      </c>
      <c r="V98">
        <v>70.19</v>
      </c>
      <c r="W98">
        <v>6257</v>
      </c>
      <c r="X98">
        <v>53752</v>
      </c>
      <c r="Y98" t="s">
        <v>363</v>
      </c>
      <c r="Z98">
        <v>70.08</v>
      </c>
      <c r="AA98">
        <v>6208</v>
      </c>
      <c r="AB98">
        <v>52971</v>
      </c>
      <c r="AC98" t="s">
        <v>423</v>
      </c>
      <c r="AD98">
        <v>72.040000000000006</v>
      </c>
      <c r="AE98">
        <v>6316</v>
      </c>
      <c r="AF98">
        <v>52112</v>
      </c>
      <c r="AG98" t="s">
        <v>242</v>
      </c>
      <c r="AH98">
        <v>72.459999999999994</v>
      </c>
      <c r="AI98">
        <v>6284</v>
      </c>
      <c r="AJ98">
        <v>51401</v>
      </c>
      <c r="AK98" t="s">
        <v>470</v>
      </c>
      <c r="AL98">
        <v>71.09</v>
      </c>
      <c r="AM98">
        <v>6396</v>
      </c>
      <c r="AN98">
        <v>53144</v>
      </c>
      <c r="AO98" t="s">
        <v>522</v>
      </c>
      <c r="AP98">
        <v>70.959999999999994</v>
      </c>
      <c r="AQ98">
        <v>6358</v>
      </c>
      <c r="AR98">
        <v>52517</v>
      </c>
      <c r="AS98" t="s">
        <v>379</v>
      </c>
      <c r="AT98">
        <v>70.989999999999995</v>
      </c>
      <c r="AU98">
        <v>6301</v>
      </c>
      <c r="AV98">
        <v>51899</v>
      </c>
      <c r="AW98" t="s">
        <v>270</v>
      </c>
    </row>
    <row r="99" spans="1:49">
      <c r="A99" t="s">
        <v>675</v>
      </c>
      <c r="B99">
        <v>88.94</v>
      </c>
      <c r="C99">
        <v>5078</v>
      </c>
      <c r="D99">
        <v>51590</v>
      </c>
      <c r="E99" t="s">
        <v>626</v>
      </c>
      <c r="F99">
        <v>79.17</v>
      </c>
      <c r="G99">
        <v>5225</v>
      </c>
      <c r="H99">
        <v>50801</v>
      </c>
      <c r="I99" t="s">
        <v>328</v>
      </c>
      <c r="J99" t="s">
        <v>221</v>
      </c>
      <c r="K99" t="s">
        <v>221</v>
      </c>
      <c r="L99" t="s">
        <v>221</v>
      </c>
      <c r="M99" t="s">
        <v>221</v>
      </c>
      <c r="N99">
        <v>76.16</v>
      </c>
      <c r="O99">
        <v>4486</v>
      </c>
      <c r="P99">
        <v>42042</v>
      </c>
      <c r="Q99" t="s">
        <v>583</v>
      </c>
      <c r="R99">
        <v>73.849999999999994</v>
      </c>
      <c r="S99">
        <v>4921</v>
      </c>
      <c r="T99">
        <v>38882</v>
      </c>
      <c r="U99" t="s">
        <v>676</v>
      </c>
      <c r="V99" t="s">
        <v>221</v>
      </c>
      <c r="W99" t="s">
        <v>221</v>
      </c>
      <c r="X99" t="s">
        <v>221</v>
      </c>
      <c r="Y99" t="s">
        <v>221</v>
      </c>
      <c r="Z99" t="s">
        <v>221</v>
      </c>
      <c r="AA99" t="s">
        <v>221</v>
      </c>
      <c r="AB99" t="s">
        <v>221</v>
      </c>
      <c r="AC99" t="s">
        <v>221</v>
      </c>
      <c r="AD99" t="s">
        <v>221</v>
      </c>
      <c r="AE99" t="s">
        <v>221</v>
      </c>
      <c r="AF99" t="s">
        <v>221</v>
      </c>
      <c r="AG99" t="s">
        <v>221</v>
      </c>
      <c r="AH99" t="s">
        <v>221</v>
      </c>
      <c r="AI99" t="s">
        <v>221</v>
      </c>
      <c r="AJ99" t="s">
        <v>221</v>
      </c>
      <c r="AK99" t="s">
        <v>221</v>
      </c>
      <c r="AL99" t="s">
        <v>221</v>
      </c>
      <c r="AM99" t="s">
        <v>221</v>
      </c>
      <c r="AN99" t="s">
        <v>221</v>
      </c>
      <c r="AO99" t="s">
        <v>221</v>
      </c>
      <c r="AP99" t="s">
        <v>221</v>
      </c>
      <c r="AQ99" t="s">
        <v>221</v>
      </c>
      <c r="AR99" t="s">
        <v>221</v>
      </c>
      <c r="AS99" t="s">
        <v>221</v>
      </c>
      <c r="AT99" t="s">
        <v>221</v>
      </c>
      <c r="AU99" t="s">
        <v>221</v>
      </c>
      <c r="AV99" t="s">
        <v>221</v>
      </c>
      <c r="AW99" t="s">
        <v>221</v>
      </c>
    </row>
    <row r="100" spans="1:49">
      <c r="A100" t="s">
        <v>677</v>
      </c>
      <c r="B100">
        <v>96.09</v>
      </c>
      <c r="C100">
        <v>5328</v>
      </c>
      <c r="D100">
        <v>34373</v>
      </c>
      <c r="E100" t="s">
        <v>678</v>
      </c>
      <c r="F100">
        <v>95.94</v>
      </c>
      <c r="G100">
        <v>5743</v>
      </c>
      <c r="H100">
        <v>32812</v>
      </c>
      <c r="I100" t="s">
        <v>679</v>
      </c>
      <c r="J100">
        <v>80.069999999999993</v>
      </c>
      <c r="K100">
        <v>4244</v>
      </c>
      <c r="L100">
        <v>32793</v>
      </c>
      <c r="M100" t="s">
        <v>680</v>
      </c>
      <c r="N100">
        <v>76.64</v>
      </c>
      <c r="O100">
        <v>4137</v>
      </c>
      <c r="P100">
        <v>32459</v>
      </c>
      <c r="Q100" t="s">
        <v>608</v>
      </c>
      <c r="R100">
        <v>80.03</v>
      </c>
      <c r="S100">
        <v>4416</v>
      </c>
      <c r="T100">
        <v>32069</v>
      </c>
      <c r="U100" t="s">
        <v>681</v>
      </c>
      <c r="V100">
        <v>76.099999999999994</v>
      </c>
      <c r="W100">
        <v>4463</v>
      </c>
      <c r="X100">
        <v>31909</v>
      </c>
      <c r="Y100" t="s">
        <v>682</v>
      </c>
      <c r="Z100">
        <v>76.900000000000006</v>
      </c>
      <c r="AA100">
        <v>4203</v>
      </c>
      <c r="AB100">
        <v>31832</v>
      </c>
      <c r="AC100" t="s">
        <v>683</v>
      </c>
      <c r="AD100">
        <v>77.02</v>
      </c>
      <c r="AE100">
        <v>4521</v>
      </c>
      <c r="AF100">
        <v>31919</v>
      </c>
      <c r="AG100" t="s">
        <v>609</v>
      </c>
      <c r="AH100">
        <v>81.650000000000006</v>
      </c>
      <c r="AI100">
        <v>4743</v>
      </c>
      <c r="AJ100">
        <v>32511</v>
      </c>
      <c r="AK100" t="s">
        <v>684</v>
      </c>
      <c r="AL100">
        <v>81.06</v>
      </c>
      <c r="AM100">
        <v>4625</v>
      </c>
      <c r="AN100">
        <v>33560</v>
      </c>
      <c r="AO100" t="s">
        <v>609</v>
      </c>
      <c r="AP100">
        <v>80.930000000000007</v>
      </c>
      <c r="AQ100">
        <v>4513</v>
      </c>
      <c r="AR100">
        <v>33844</v>
      </c>
      <c r="AS100" t="s">
        <v>685</v>
      </c>
      <c r="AT100">
        <v>80.069999999999993</v>
      </c>
      <c r="AU100">
        <v>4607</v>
      </c>
      <c r="AV100">
        <v>33777</v>
      </c>
      <c r="AW100" t="s">
        <v>686</v>
      </c>
    </row>
    <row r="101" spans="1:49">
      <c r="A101" t="s">
        <v>687</v>
      </c>
      <c r="B101">
        <v>99.78</v>
      </c>
      <c r="C101">
        <v>6414</v>
      </c>
      <c r="D101">
        <v>42849</v>
      </c>
      <c r="E101" t="s">
        <v>688</v>
      </c>
      <c r="F101">
        <v>98.03</v>
      </c>
      <c r="G101">
        <v>6483</v>
      </c>
      <c r="H101">
        <v>42699</v>
      </c>
      <c r="I101" t="s">
        <v>689</v>
      </c>
      <c r="J101">
        <v>79.87</v>
      </c>
      <c r="K101">
        <v>4540</v>
      </c>
      <c r="L101">
        <v>42470</v>
      </c>
      <c r="M101" t="s">
        <v>690</v>
      </c>
      <c r="N101">
        <v>79.680000000000007</v>
      </c>
      <c r="O101">
        <v>4671</v>
      </c>
      <c r="P101">
        <v>42051</v>
      </c>
      <c r="Q101" t="s">
        <v>691</v>
      </c>
      <c r="R101">
        <v>77.77</v>
      </c>
      <c r="S101">
        <v>4749</v>
      </c>
      <c r="T101">
        <v>40975</v>
      </c>
      <c r="U101" t="s">
        <v>676</v>
      </c>
      <c r="V101">
        <v>78.790000000000006</v>
      </c>
      <c r="W101">
        <v>4881</v>
      </c>
      <c r="X101">
        <v>40569</v>
      </c>
      <c r="Y101" t="s">
        <v>692</v>
      </c>
      <c r="Z101">
        <v>76.55</v>
      </c>
      <c r="AA101">
        <v>5125</v>
      </c>
      <c r="AB101">
        <v>42472</v>
      </c>
      <c r="AC101" t="s">
        <v>693</v>
      </c>
      <c r="AD101">
        <v>77.55</v>
      </c>
      <c r="AE101">
        <v>5187</v>
      </c>
      <c r="AF101">
        <v>42051</v>
      </c>
      <c r="AG101" t="s">
        <v>694</v>
      </c>
      <c r="AH101">
        <v>81.87</v>
      </c>
      <c r="AI101">
        <v>5267</v>
      </c>
      <c r="AJ101">
        <v>40027</v>
      </c>
      <c r="AK101" t="s">
        <v>695</v>
      </c>
      <c r="AL101">
        <v>79.11</v>
      </c>
      <c r="AM101">
        <v>5689</v>
      </c>
      <c r="AN101">
        <v>57001</v>
      </c>
      <c r="AO101" t="s">
        <v>410</v>
      </c>
      <c r="AP101">
        <v>82.14</v>
      </c>
      <c r="AQ101">
        <v>5263</v>
      </c>
      <c r="AR101">
        <v>55462</v>
      </c>
      <c r="AS101" t="s">
        <v>536</v>
      </c>
      <c r="AT101">
        <v>81.459999999999994</v>
      </c>
      <c r="AU101">
        <v>4972</v>
      </c>
      <c r="AV101">
        <v>57470</v>
      </c>
      <c r="AW101" t="s">
        <v>381</v>
      </c>
    </row>
    <row r="102" spans="1:49">
      <c r="A102" t="s">
        <v>696</v>
      </c>
      <c r="B102">
        <v>101.85</v>
      </c>
      <c r="C102">
        <v>9597</v>
      </c>
      <c r="D102">
        <v>75281</v>
      </c>
      <c r="E102" t="s">
        <v>493</v>
      </c>
      <c r="F102">
        <v>96.69</v>
      </c>
      <c r="G102">
        <v>8520</v>
      </c>
      <c r="H102">
        <v>72996</v>
      </c>
      <c r="I102" t="s">
        <v>359</v>
      </c>
      <c r="J102">
        <v>94.22</v>
      </c>
      <c r="K102">
        <v>8076</v>
      </c>
      <c r="L102">
        <v>74079</v>
      </c>
      <c r="M102" t="s">
        <v>224</v>
      </c>
      <c r="N102">
        <v>88.88</v>
      </c>
      <c r="O102">
        <v>8204</v>
      </c>
      <c r="P102">
        <v>72231</v>
      </c>
      <c r="Q102" t="s">
        <v>314</v>
      </c>
      <c r="R102">
        <v>92.69</v>
      </c>
      <c r="S102">
        <v>8329</v>
      </c>
      <c r="T102">
        <v>67284</v>
      </c>
      <c r="U102" t="s">
        <v>220</v>
      </c>
      <c r="V102">
        <v>90.36</v>
      </c>
      <c r="W102">
        <v>8122</v>
      </c>
      <c r="X102">
        <v>65231</v>
      </c>
      <c r="Y102" t="s">
        <v>273</v>
      </c>
      <c r="Z102">
        <v>69.78</v>
      </c>
      <c r="AA102">
        <v>6579</v>
      </c>
      <c r="AB102">
        <v>65489</v>
      </c>
      <c r="AC102" t="s">
        <v>644</v>
      </c>
      <c r="AD102">
        <v>88.93</v>
      </c>
      <c r="AE102">
        <v>7831</v>
      </c>
      <c r="AF102">
        <v>64817</v>
      </c>
      <c r="AG102" t="s">
        <v>249</v>
      </c>
      <c r="AH102">
        <v>80.099999999999994</v>
      </c>
      <c r="AI102">
        <v>7014</v>
      </c>
      <c r="AJ102">
        <v>64329</v>
      </c>
      <c r="AK102" t="s">
        <v>697</v>
      </c>
      <c r="AL102">
        <v>81.67</v>
      </c>
      <c r="AM102">
        <v>7622</v>
      </c>
      <c r="AN102">
        <v>65567</v>
      </c>
      <c r="AO102" t="s">
        <v>282</v>
      </c>
      <c r="AP102">
        <v>88.49</v>
      </c>
      <c r="AQ102">
        <v>7961</v>
      </c>
      <c r="AR102">
        <v>65531</v>
      </c>
      <c r="AS102" t="s">
        <v>379</v>
      </c>
      <c r="AT102">
        <v>86.4</v>
      </c>
      <c r="AU102">
        <v>7917</v>
      </c>
      <c r="AV102">
        <v>67534</v>
      </c>
      <c r="AW102" t="s">
        <v>375</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02"/>
      <c r="I9" s="51" t="str">
        <f>B86</f>
        <v>智学苑</v>
      </c>
      <c r="J9" s="52">
        <f>F86</f>
        <v>90.085120589694199</v>
      </c>
    </row>
    <row r="10" spans="1:10">
      <c r="A10" s="5" t="s">
        <v>85</v>
      </c>
      <c r="B10" s="5" t="s">
        <v>123</v>
      </c>
      <c r="C10" s="5">
        <v>66.192390968140998</v>
      </c>
      <c r="D10" s="47">
        <v>2021</v>
      </c>
      <c r="E10" s="5" t="s">
        <v>103</v>
      </c>
      <c r="F10" s="302"/>
      <c r="I10" s="51" t="str">
        <f>B99</f>
        <v>铭科苑</v>
      </c>
      <c r="J10" s="52">
        <f>F99</f>
        <v>100.79276041359708</v>
      </c>
    </row>
    <row r="11" spans="1:10">
      <c r="A11" s="5" t="s">
        <v>85</v>
      </c>
      <c r="B11" s="5" t="s">
        <v>123</v>
      </c>
      <c r="C11" s="5">
        <v>65.194491149605895</v>
      </c>
      <c r="D11" s="47">
        <v>2021</v>
      </c>
      <c r="E11" s="5" t="s">
        <v>102</v>
      </c>
      <c r="F11" s="302"/>
      <c r="I11" s="49" t="str">
        <f>B113</f>
        <v>当代城市家园</v>
      </c>
      <c r="J11" s="50">
        <f>F113</f>
        <v>103.2018076170814</v>
      </c>
    </row>
    <row r="12" spans="1:10">
      <c r="A12" s="5" t="s">
        <v>85</v>
      </c>
      <c r="B12" s="5" t="s">
        <v>123</v>
      </c>
      <c r="C12" s="5">
        <v>78.069319863910806</v>
      </c>
      <c r="D12" s="47">
        <v>2021</v>
      </c>
      <c r="E12" s="5" t="s">
        <v>96</v>
      </c>
      <c r="F12" s="302"/>
      <c r="I12" s="49" t="str">
        <f>B127</f>
        <v>安宁佳园</v>
      </c>
      <c r="J12" s="50">
        <f>F127</f>
        <v>111.08854325929553</v>
      </c>
    </row>
    <row r="13" spans="1:10">
      <c r="A13" s="5" t="s">
        <v>85</v>
      </c>
      <c r="B13" s="5" t="s">
        <v>123</v>
      </c>
      <c r="C13" s="5">
        <v>77.237474528590198</v>
      </c>
      <c r="D13" s="47">
        <v>2021</v>
      </c>
      <c r="E13" s="5" t="s">
        <v>97</v>
      </c>
      <c r="F13" s="302"/>
      <c r="I13" s="49" t="str">
        <f>B141</f>
        <v>上林溪</v>
      </c>
      <c r="J13" s="50">
        <f>F141</f>
        <v>94.745991627252906</v>
      </c>
    </row>
    <row r="14" spans="1:10">
      <c r="A14" s="5" t="s">
        <v>85</v>
      </c>
      <c r="B14" s="5" t="s">
        <v>123</v>
      </c>
      <c r="C14" s="5">
        <v>83.655952025206602</v>
      </c>
      <c r="D14" s="47">
        <v>2021</v>
      </c>
      <c r="E14" s="5" t="s">
        <v>98</v>
      </c>
      <c r="F14" s="302"/>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L16" sqref="L16"/>
    </sheetView>
  </sheetViews>
  <sheetFormatPr defaultColWidth="9" defaultRowHeight="14.25"/>
  <cols>
    <col min="1" max="1" width="6.125" style="213" customWidth="1"/>
    <col min="2" max="2" width="7.25" style="213" customWidth="1"/>
    <col min="3" max="3" width="11.75" style="213" customWidth="1"/>
    <col min="4" max="4" width="8.625" style="213" customWidth="1"/>
    <col min="5" max="5" width="7.25" style="213" customWidth="1"/>
    <col min="6" max="6" width="10.375" style="213" customWidth="1"/>
    <col min="7" max="8" width="11.75" style="213" customWidth="1"/>
    <col min="9" max="9" width="6.125" style="213" customWidth="1"/>
    <col min="10" max="10" width="8" style="213"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303" t="s">
        <v>1052</v>
      </c>
      <c r="B1" s="304"/>
      <c r="C1" s="304"/>
      <c r="D1" s="304"/>
      <c r="E1" s="304"/>
      <c r="F1" s="304"/>
      <c r="G1" s="304"/>
      <c r="H1" s="304"/>
      <c r="I1" s="304"/>
      <c r="J1" s="304"/>
      <c r="K1" s="194"/>
      <c r="L1" s="194"/>
      <c r="M1" s="194"/>
    </row>
    <row r="2" spans="1:20">
      <c r="A2" s="204" t="s">
        <v>1053</v>
      </c>
      <c r="B2" s="205" t="s">
        <v>1054</v>
      </c>
      <c r="C2" s="205" t="s">
        <v>1055</v>
      </c>
      <c r="D2" s="205" t="s">
        <v>1056</v>
      </c>
      <c r="E2" s="205" t="s">
        <v>1057</v>
      </c>
      <c r="F2" s="205" t="s">
        <v>1058</v>
      </c>
      <c r="G2" s="206" t="s">
        <v>1059</v>
      </c>
      <c r="H2" s="206" t="s">
        <v>1060</v>
      </c>
      <c r="I2" s="205" t="s">
        <v>1061</v>
      </c>
      <c r="J2" s="205" t="s">
        <v>1062</v>
      </c>
      <c r="N2" s="196" t="s">
        <v>1725</v>
      </c>
      <c r="O2" s="196">
        <f>SUMIF(B3:B695,N2,G3:G695)</f>
        <v>10960.73999999998</v>
      </c>
      <c r="P2" s="196">
        <f>COUNTIF(B3:B695,N2)</f>
        <v>154</v>
      </c>
      <c r="Q2" s="196"/>
      <c r="R2" s="196"/>
      <c r="S2" s="196"/>
    </row>
    <row r="3" spans="1:20">
      <c r="A3" s="204">
        <v>1</v>
      </c>
      <c r="B3" s="207" t="s">
        <v>1063</v>
      </c>
      <c r="C3" s="207" t="s">
        <v>1064</v>
      </c>
      <c r="D3" s="207" t="s">
        <v>1065</v>
      </c>
      <c r="E3" s="207" t="s">
        <v>1066</v>
      </c>
      <c r="F3" s="208">
        <v>101</v>
      </c>
      <c r="G3" s="208">
        <v>89.66</v>
      </c>
      <c r="H3" s="209">
        <v>73.09</v>
      </c>
      <c r="I3" s="204" t="s">
        <v>1067</v>
      </c>
      <c r="J3" s="204" t="s">
        <v>1068</v>
      </c>
      <c r="N3" s="196" t="s">
        <v>995</v>
      </c>
      <c r="O3" s="196">
        <f>SUMIF(B2:B696,N3,G2:G696)</f>
        <v>10448.02</v>
      </c>
      <c r="P3" s="196">
        <f>COUNTIF(B2:B696,N3)</f>
        <v>120</v>
      </c>
      <c r="Q3" s="196"/>
      <c r="R3" s="196"/>
      <c r="S3" s="196"/>
    </row>
    <row r="4" spans="1:20">
      <c r="A4" s="204">
        <v>2</v>
      </c>
      <c r="B4" s="207" t="s">
        <v>1063</v>
      </c>
      <c r="C4" s="207" t="s">
        <v>1069</v>
      </c>
      <c r="D4" s="207" t="s">
        <v>1070</v>
      </c>
      <c r="E4" s="207" t="s">
        <v>1066</v>
      </c>
      <c r="F4" s="208">
        <v>102</v>
      </c>
      <c r="G4" s="208">
        <v>79.459999999999994</v>
      </c>
      <c r="H4" s="209">
        <v>64.78</v>
      </c>
      <c r="I4" s="210" t="s">
        <v>941</v>
      </c>
      <c r="J4" s="210" t="s">
        <v>110</v>
      </c>
      <c r="N4" s="196" t="s">
        <v>996</v>
      </c>
      <c r="O4" s="196">
        <f t="shared" ref="O4:O6" si="0">SUMIF(B5:B697,N4,G5:G697)</f>
        <v>11490.220000000014</v>
      </c>
      <c r="P4" s="196">
        <f t="shared" ref="P4:P6" si="1">COUNTIF(B5:B697,N4)</f>
        <v>149</v>
      </c>
      <c r="Q4" s="196"/>
      <c r="R4" s="196"/>
      <c r="S4" s="196"/>
    </row>
    <row r="5" spans="1:20">
      <c r="A5" s="204">
        <v>3</v>
      </c>
      <c r="B5" s="207" t="s">
        <v>1063</v>
      </c>
      <c r="C5" s="207" t="s">
        <v>1071</v>
      </c>
      <c r="D5" s="207" t="s">
        <v>1072</v>
      </c>
      <c r="E5" s="207" t="s">
        <v>1066</v>
      </c>
      <c r="F5" s="208">
        <v>103</v>
      </c>
      <c r="G5" s="208">
        <v>44.82</v>
      </c>
      <c r="H5" s="209">
        <v>36.54</v>
      </c>
      <c r="I5" s="210" t="s">
        <v>717</v>
      </c>
      <c r="J5" s="210" t="s">
        <v>1073</v>
      </c>
      <c r="N5" s="196" t="s">
        <v>997</v>
      </c>
      <c r="O5" s="196">
        <f t="shared" si="0"/>
        <v>10487.479999999998</v>
      </c>
      <c r="P5" s="196">
        <f t="shared" si="1"/>
        <v>120</v>
      </c>
      <c r="Q5" s="196"/>
      <c r="R5" s="196"/>
      <c r="S5" s="196"/>
    </row>
    <row r="6" spans="1:20">
      <c r="A6" s="204">
        <v>4</v>
      </c>
      <c r="B6" s="207" t="s">
        <v>1063</v>
      </c>
      <c r="C6" s="207" t="s">
        <v>1074</v>
      </c>
      <c r="D6" s="207" t="s">
        <v>1070</v>
      </c>
      <c r="E6" s="207" t="s">
        <v>1066</v>
      </c>
      <c r="F6" s="208">
        <v>104</v>
      </c>
      <c r="G6" s="208">
        <v>79.459999999999994</v>
      </c>
      <c r="H6" s="209">
        <v>64.78</v>
      </c>
      <c r="I6" s="210" t="s">
        <v>717</v>
      </c>
      <c r="J6" s="210" t="s">
        <v>110</v>
      </c>
      <c r="N6" s="196" t="s">
        <v>998</v>
      </c>
      <c r="O6" s="196">
        <f t="shared" si="0"/>
        <v>11529.789999999988</v>
      </c>
      <c r="P6" s="196">
        <f t="shared" si="1"/>
        <v>150</v>
      </c>
      <c r="Q6" s="196"/>
      <c r="R6" s="196"/>
      <c r="S6" s="196"/>
    </row>
    <row r="7" spans="1:20">
      <c r="A7" s="204">
        <v>5</v>
      </c>
      <c r="B7" s="207" t="s">
        <v>1063</v>
      </c>
      <c r="C7" s="207" t="s">
        <v>1075</v>
      </c>
      <c r="D7" s="207" t="s">
        <v>1076</v>
      </c>
      <c r="E7" s="207" t="s">
        <v>1066</v>
      </c>
      <c r="F7" s="208">
        <v>105</v>
      </c>
      <c r="G7" s="208">
        <v>86.69</v>
      </c>
      <c r="H7" s="209">
        <v>70.67</v>
      </c>
      <c r="I7" s="204" t="s">
        <v>1067</v>
      </c>
      <c r="J7" s="210" t="s">
        <v>110</v>
      </c>
      <c r="N7" s="196"/>
      <c r="O7" s="197">
        <f>SUM(O2:O6)</f>
        <v>54916.249999999978</v>
      </c>
      <c r="P7" s="197">
        <f>SUM(P2:P6)</f>
        <v>693</v>
      </c>
      <c r="Q7" s="197"/>
      <c r="R7" s="196"/>
      <c r="S7" s="196"/>
    </row>
    <row r="8" spans="1:20">
      <c r="A8" s="204">
        <v>6</v>
      </c>
      <c r="B8" s="207" t="s">
        <v>1063</v>
      </c>
      <c r="C8" s="207" t="s">
        <v>1077</v>
      </c>
      <c r="D8" s="207" t="s">
        <v>1065</v>
      </c>
      <c r="E8" s="207" t="s">
        <v>1066</v>
      </c>
      <c r="F8" s="208">
        <v>201</v>
      </c>
      <c r="G8" s="208">
        <v>89.66</v>
      </c>
      <c r="H8" s="209">
        <v>73.09</v>
      </c>
      <c r="I8" s="204" t="s">
        <v>1067</v>
      </c>
      <c r="J8" s="204" t="s">
        <v>1068</v>
      </c>
      <c r="N8" s="196"/>
      <c r="O8" s="196"/>
      <c r="P8" s="196"/>
      <c r="Q8" s="196" t="s">
        <v>999</v>
      </c>
      <c r="R8" s="196" t="s">
        <v>177</v>
      </c>
      <c r="S8" s="196" t="s">
        <v>994</v>
      </c>
    </row>
    <row r="9" spans="1:20">
      <c r="A9" s="204">
        <v>7</v>
      </c>
      <c r="B9" s="207" t="s">
        <v>1063</v>
      </c>
      <c r="C9" s="207" t="s">
        <v>1078</v>
      </c>
      <c r="D9" s="207" t="s">
        <v>1070</v>
      </c>
      <c r="E9" s="207" t="s">
        <v>1066</v>
      </c>
      <c r="F9" s="208">
        <v>202</v>
      </c>
      <c r="G9" s="208">
        <v>79.459999999999994</v>
      </c>
      <c r="H9" s="209">
        <v>64.78</v>
      </c>
      <c r="I9" s="210" t="s">
        <v>717</v>
      </c>
      <c r="J9" s="210" t="s">
        <v>110</v>
      </c>
      <c r="N9" s="196" t="s">
        <v>1000</v>
      </c>
      <c r="O9" s="196">
        <f>SUMIF(D3:D695,N9,G3:G702)</f>
        <v>15190.579999999987</v>
      </c>
      <c r="P9" s="196">
        <f>COUNTIF(D3:D702,N9)</f>
        <v>176</v>
      </c>
      <c r="Q9" s="196" t="s">
        <v>1001</v>
      </c>
      <c r="R9" s="196" t="s">
        <v>121</v>
      </c>
      <c r="S9" s="196" t="s">
        <v>1003</v>
      </c>
      <c r="T9" s="198" t="s">
        <v>1004</v>
      </c>
    </row>
    <row r="10" spans="1:20">
      <c r="A10" s="204">
        <v>8</v>
      </c>
      <c r="B10" s="207" t="s">
        <v>1063</v>
      </c>
      <c r="C10" s="207" t="s">
        <v>1079</v>
      </c>
      <c r="D10" s="207" t="s">
        <v>1072</v>
      </c>
      <c r="E10" s="207" t="s">
        <v>1066</v>
      </c>
      <c r="F10" s="208">
        <v>203</v>
      </c>
      <c r="G10" s="208">
        <v>44.82</v>
      </c>
      <c r="H10" s="209">
        <v>36.54</v>
      </c>
      <c r="I10" s="210" t="s">
        <v>717</v>
      </c>
      <c r="J10" s="210" t="s">
        <v>1073</v>
      </c>
      <c r="N10" s="196" t="s">
        <v>1005</v>
      </c>
      <c r="O10" s="196">
        <f>SUMIF(D2:D696,N10,G2:G703)</f>
        <v>89.23</v>
      </c>
      <c r="P10" s="196">
        <f>COUNTIF(D2:D703,N10)</f>
        <v>1</v>
      </c>
      <c r="Q10" s="196">
        <v>89.23</v>
      </c>
      <c r="R10" s="195" t="s">
        <v>1006</v>
      </c>
      <c r="S10" s="196" t="s">
        <v>1007</v>
      </c>
      <c r="T10" s="195" t="s">
        <v>1008</v>
      </c>
    </row>
    <row r="11" spans="1:20">
      <c r="A11" s="204">
        <v>9</v>
      </c>
      <c r="B11" s="207" t="s">
        <v>1063</v>
      </c>
      <c r="C11" s="207" t="s">
        <v>1080</v>
      </c>
      <c r="D11" s="207" t="s">
        <v>1072</v>
      </c>
      <c r="E11" s="207" t="s">
        <v>1066</v>
      </c>
      <c r="F11" s="208">
        <v>204</v>
      </c>
      <c r="G11" s="208">
        <v>44.82</v>
      </c>
      <c r="H11" s="209">
        <v>36.54</v>
      </c>
      <c r="I11" s="210" t="s">
        <v>717</v>
      </c>
      <c r="J11" s="210" t="s">
        <v>1073</v>
      </c>
      <c r="N11" s="196" t="s">
        <v>1009</v>
      </c>
      <c r="O11" s="196">
        <f>SUMIF(D2:D697,N11,G2:G704)</f>
        <v>10256.379999999981</v>
      </c>
      <c r="P11" s="196">
        <f>COUNTIF(D2:D704,N11)</f>
        <v>115</v>
      </c>
      <c r="Q11" s="196" t="s">
        <v>1010</v>
      </c>
      <c r="R11" s="195" t="s">
        <v>1006</v>
      </c>
      <c r="S11" s="196" t="s">
        <v>1007</v>
      </c>
      <c r="T11" s="195" t="s">
        <v>1008</v>
      </c>
    </row>
    <row r="12" spans="1:20">
      <c r="A12" s="204">
        <v>10</v>
      </c>
      <c r="B12" s="207" t="s">
        <v>1063</v>
      </c>
      <c r="C12" s="207" t="s">
        <v>1081</v>
      </c>
      <c r="D12" s="207" t="s">
        <v>1070</v>
      </c>
      <c r="E12" s="207" t="s">
        <v>1066</v>
      </c>
      <c r="F12" s="208">
        <v>205</v>
      </c>
      <c r="G12" s="208">
        <v>79.459999999999994</v>
      </c>
      <c r="H12" s="209">
        <v>64.78</v>
      </c>
      <c r="I12" s="210" t="s">
        <v>717</v>
      </c>
      <c r="J12" s="210" t="s">
        <v>110</v>
      </c>
      <c r="N12" s="196" t="s">
        <v>1011</v>
      </c>
      <c r="O12" s="196">
        <f>SUMIF(D2:D698,N12,G2:G705)</f>
        <v>141.71</v>
      </c>
      <c r="P12" s="196">
        <f>COUNTIF(D2:D705,N12)</f>
        <v>3</v>
      </c>
      <c r="Q12" s="196" t="s">
        <v>1012</v>
      </c>
      <c r="R12" s="196" t="s">
        <v>1002</v>
      </c>
      <c r="S12" s="196" t="s">
        <v>1013</v>
      </c>
    </row>
    <row r="13" spans="1:20">
      <c r="A13" s="204">
        <v>11</v>
      </c>
      <c r="B13" s="207" t="s">
        <v>1063</v>
      </c>
      <c r="C13" s="207" t="s">
        <v>1082</v>
      </c>
      <c r="D13" s="207" t="s">
        <v>1076</v>
      </c>
      <c r="E13" s="207" t="s">
        <v>1066</v>
      </c>
      <c r="F13" s="208">
        <v>206</v>
      </c>
      <c r="G13" s="208">
        <v>86.69</v>
      </c>
      <c r="H13" s="209">
        <v>70.67</v>
      </c>
      <c r="I13" s="204" t="s">
        <v>1067</v>
      </c>
      <c r="J13" s="210" t="s">
        <v>110</v>
      </c>
      <c r="N13" s="196" t="s">
        <v>1014</v>
      </c>
      <c r="O13" s="196">
        <f>SUMIF(D2:D699,N13,G2:G706)</f>
        <v>15501.839999999991</v>
      </c>
      <c r="P13" s="196">
        <f>COUNTIF(D2:D706,N13)</f>
        <v>177</v>
      </c>
      <c r="Q13" s="196" t="s">
        <v>1015</v>
      </c>
      <c r="R13" s="196" t="s">
        <v>1002</v>
      </c>
      <c r="S13" s="196" t="s">
        <v>1003</v>
      </c>
    </row>
    <row r="14" spans="1:20">
      <c r="A14" s="204">
        <v>12</v>
      </c>
      <c r="B14" s="207" t="s">
        <v>1063</v>
      </c>
      <c r="C14" s="207" t="s">
        <v>1083</v>
      </c>
      <c r="D14" s="207" t="s">
        <v>1065</v>
      </c>
      <c r="E14" s="207" t="s">
        <v>1066</v>
      </c>
      <c r="F14" s="208">
        <v>301</v>
      </c>
      <c r="G14" s="208">
        <v>89.66</v>
      </c>
      <c r="H14" s="209">
        <v>73.09</v>
      </c>
      <c r="I14" s="204" t="s">
        <v>1067</v>
      </c>
      <c r="J14" s="204" t="s">
        <v>1068</v>
      </c>
      <c r="N14" s="196" t="s">
        <v>1016</v>
      </c>
      <c r="O14" s="196">
        <f>SUMIF(D2:D700,N14,G2:G707)</f>
        <v>8868.620000000019</v>
      </c>
      <c r="P14" s="196">
        <f>COUNTIF(D2:D707,N14)</f>
        <v>112</v>
      </c>
      <c r="Q14" s="196" t="s">
        <v>1017</v>
      </c>
      <c r="R14" s="196" t="s">
        <v>1002</v>
      </c>
      <c r="S14" s="196" t="s">
        <v>1003</v>
      </c>
    </row>
    <row r="15" spans="1:20">
      <c r="A15" s="204">
        <v>13</v>
      </c>
      <c r="B15" s="207" t="s">
        <v>1063</v>
      </c>
      <c r="C15" s="207" t="s">
        <v>1084</v>
      </c>
      <c r="D15" s="207" t="s">
        <v>1070</v>
      </c>
      <c r="E15" s="207" t="s">
        <v>1066</v>
      </c>
      <c r="F15" s="208">
        <v>302</v>
      </c>
      <c r="G15" s="208">
        <v>79.459999999999994</v>
      </c>
      <c r="H15" s="209">
        <v>64.78</v>
      </c>
      <c r="I15" s="210" t="s">
        <v>717</v>
      </c>
      <c r="J15" s="210" t="s">
        <v>110</v>
      </c>
      <c r="N15" s="196" t="s">
        <v>1018</v>
      </c>
      <c r="O15" s="196">
        <f>SUMIF(D2:D701,N15,G2:G708)</f>
        <v>4867.8899999999976</v>
      </c>
      <c r="P15" s="196">
        <f>COUNTIF(D2:D708,N15)</f>
        <v>109</v>
      </c>
      <c r="Q15" s="196" t="s">
        <v>1019</v>
      </c>
      <c r="R15" s="196" t="s">
        <v>1002</v>
      </c>
      <c r="S15" s="196" t="s">
        <v>1013</v>
      </c>
    </row>
    <row r="16" spans="1:20">
      <c r="A16" s="204">
        <v>14</v>
      </c>
      <c r="B16" s="207" t="s">
        <v>1063</v>
      </c>
      <c r="C16" s="207" t="s">
        <v>1085</v>
      </c>
      <c r="D16" s="207" t="s">
        <v>1072</v>
      </c>
      <c r="E16" s="207" t="s">
        <v>1066</v>
      </c>
      <c r="F16" s="208">
        <v>303</v>
      </c>
      <c r="G16" s="208">
        <v>44.82</v>
      </c>
      <c r="H16" s="209">
        <v>36.54</v>
      </c>
      <c r="I16" s="210" t="s">
        <v>717</v>
      </c>
      <c r="J16" s="210" t="s">
        <v>1073</v>
      </c>
      <c r="N16" s="196"/>
      <c r="O16" s="197">
        <f>SUM(O9:O15)</f>
        <v>54916.249999999971</v>
      </c>
      <c r="P16" s="197">
        <f>SUM(P9:P15)</f>
        <v>693</v>
      </c>
      <c r="Q16" s="197"/>
      <c r="R16" s="196"/>
      <c r="S16" s="196"/>
    </row>
    <row r="17" spans="1:20">
      <c r="A17" s="204">
        <v>15</v>
      </c>
      <c r="B17" s="207" t="s">
        <v>1063</v>
      </c>
      <c r="C17" s="207" t="s">
        <v>1086</v>
      </c>
      <c r="D17" s="207" t="s">
        <v>1072</v>
      </c>
      <c r="E17" s="207" t="s">
        <v>1066</v>
      </c>
      <c r="F17" s="208">
        <v>304</v>
      </c>
      <c r="G17" s="208">
        <v>44.82</v>
      </c>
      <c r="H17" s="209">
        <v>36.54</v>
      </c>
      <c r="I17" s="210" t="s">
        <v>717</v>
      </c>
      <c r="J17" s="210" t="s">
        <v>1073</v>
      </c>
      <c r="T17" s="195">
        <f>P15+P12</f>
        <v>112</v>
      </c>
    </row>
    <row r="18" spans="1:20">
      <c r="A18" s="204">
        <v>16</v>
      </c>
      <c r="B18" s="207" t="s">
        <v>1063</v>
      </c>
      <c r="C18" s="207" t="s">
        <v>1087</v>
      </c>
      <c r="D18" s="207" t="s">
        <v>1070</v>
      </c>
      <c r="E18" s="207" t="s">
        <v>1066</v>
      </c>
      <c r="F18" s="208">
        <v>305</v>
      </c>
      <c r="G18" s="208">
        <v>79.459999999999994</v>
      </c>
      <c r="H18" s="209">
        <v>64.78</v>
      </c>
      <c r="I18" s="210" t="s">
        <v>717</v>
      </c>
      <c r="J18" s="210" t="s">
        <v>110</v>
      </c>
      <c r="T18" s="195">
        <f>P9+P13+P14</f>
        <v>465</v>
      </c>
    </row>
    <row r="19" spans="1:20">
      <c r="A19" s="204">
        <v>17</v>
      </c>
      <c r="B19" s="207" t="s">
        <v>1063</v>
      </c>
      <c r="C19" s="207" t="s">
        <v>1088</v>
      </c>
      <c r="D19" s="207" t="s">
        <v>1076</v>
      </c>
      <c r="E19" s="207" t="s">
        <v>1066</v>
      </c>
      <c r="F19" s="208">
        <v>306</v>
      </c>
      <c r="G19" s="208">
        <v>86.69</v>
      </c>
      <c r="H19" s="209">
        <v>70.67</v>
      </c>
      <c r="I19" s="204" t="s">
        <v>1067</v>
      </c>
      <c r="J19" s="210" t="s">
        <v>110</v>
      </c>
      <c r="T19" s="195">
        <f>P10+P11</f>
        <v>116</v>
      </c>
    </row>
    <row r="20" spans="1:20">
      <c r="A20" s="204">
        <v>18</v>
      </c>
      <c r="B20" s="207" t="s">
        <v>1063</v>
      </c>
      <c r="C20" s="207" t="s">
        <v>1089</v>
      </c>
      <c r="D20" s="207" t="s">
        <v>1065</v>
      </c>
      <c r="E20" s="207" t="s">
        <v>1066</v>
      </c>
      <c r="F20" s="208">
        <v>401</v>
      </c>
      <c r="G20" s="208">
        <v>89.66</v>
      </c>
      <c r="H20" s="209">
        <v>73.09</v>
      </c>
      <c r="I20" s="204" t="s">
        <v>1067</v>
      </c>
      <c r="J20" s="204" t="s">
        <v>1068</v>
      </c>
    </row>
    <row r="21" spans="1:20">
      <c r="A21" s="204">
        <v>19</v>
      </c>
      <c r="B21" s="207" t="s">
        <v>1063</v>
      </c>
      <c r="C21" s="207" t="s">
        <v>1090</v>
      </c>
      <c r="D21" s="207" t="s">
        <v>1070</v>
      </c>
      <c r="E21" s="207" t="s">
        <v>1066</v>
      </c>
      <c r="F21" s="208">
        <v>402</v>
      </c>
      <c r="G21" s="208">
        <v>79.459999999999994</v>
      </c>
      <c r="H21" s="209">
        <v>64.78</v>
      </c>
      <c r="I21" s="210" t="s">
        <v>717</v>
      </c>
      <c r="J21" s="210" t="s">
        <v>110</v>
      </c>
    </row>
    <row r="22" spans="1:20">
      <c r="A22" s="204">
        <v>20</v>
      </c>
      <c r="B22" s="207" t="s">
        <v>1063</v>
      </c>
      <c r="C22" s="207" t="s">
        <v>1091</v>
      </c>
      <c r="D22" s="207" t="s">
        <v>1072</v>
      </c>
      <c r="E22" s="207" t="s">
        <v>1066</v>
      </c>
      <c r="F22" s="208">
        <v>403</v>
      </c>
      <c r="G22" s="208">
        <v>44.82</v>
      </c>
      <c r="H22" s="209">
        <v>36.54</v>
      </c>
      <c r="I22" s="210" t="s">
        <v>717</v>
      </c>
      <c r="J22" s="210" t="s">
        <v>1073</v>
      </c>
    </row>
    <row r="23" spans="1:20">
      <c r="A23" s="204">
        <v>21</v>
      </c>
      <c r="B23" s="207" t="s">
        <v>1063</v>
      </c>
      <c r="C23" s="207" t="s">
        <v>1092</v>
      </c>
      <c r="D23" s="207" t="s">
        <v>1072</v>
      </c>
      <c r="E23" s="207" t="s">
        <v>1066</v>
      </c>
      <c r="F23" s="208">
        <v>404</v>
      </c>
      <c r="G23" s="208">
        <v>44.82</v>
      </c>
      <c r="H23" s="209">
        <v>36.54</v>
      </c>
      <c r="I23" s="210" t="s">
        <v>717</v>
      </c>
      <c r="J23" s="210" t="s">
        <v>1073</v>
      </c>
    </row>
    <row r="24" spans="1:20">
      <c r="A24" s="204">
        <v>22</v>
      </c>
      <c r="B24" s="207" t="s">
        <v>1063</v>
      </c>
      <c r="C24" s="207" t="s">
        <v>1093</v>
      </c>
      <c r="D24" s="207" t="s">
        <v>1070</v>
      </c>
      <c r="E24" s="207" t="s">
        <v>1066</v>
      </c>
      <c r="F24" s="208">
        <v>405</v>
      </c>
      <c r="G24" s="208">
        <v>79.459999999999994</v>
      </c>
      <c r="H24" s="209">
        <v>64.78</v>
      </c>
      <c r="I24" s="210" t="s">
        <v>717</v>
      </c>
      <c r="J24" s="210" t="s">
        <v>110</v>
      </c>
    </row>
    <row r="25" spans="1:20">
      <c r="A25" s="204">
        <v>23</v>
      </c>
      <c r="B25" s="207" t="s">
        <v>1063</v>
      </c>
      <c r="C25" s="207" t="s">
        <v>1094</v>
      </c>
      <c r="D25" s="207" t="s">
        <v>1076</v>
      </c>
      <c r="E25" s="207" t="s">
        <v>1066</v>
      </c>
      <c r="F25" s="208">
        <v>406</v>
      </c>
      <c r="G25" s="208">
        <v>86.69</v>
      </c>
      <c r="H25" s="209">
        <v>70.67</v>
      </c>
      <c r="I25" s="204" t="s">
        <v>1067</v>
      </c>
      <c r="J25" s="210" t="s">
        <v>110</v>
      </c>
    </row>
    <row r="26" spans="1:20">
      <c r="A26" s="204">
        <v>24</v>
      </c>
      <c r="B26" s="207" t="s">
        <v>1063</v>
      </c>
      <c r="C26" s="207" t="s">
        <v>1095</v>
      </c>
      <c r="D26" s="207" t="s">
        <v>1065</v>
      </c>
      <c r="E26" s="207" t="s">
        <v>1066</v>
      </c>
      <c r="F26" s="208">
        <v>501</v>
      </c>
      <c r="G26" s="208">
        <v>89.66</v>
      </c>
      <c r="H26" s="209">
        <v>73.09</v>
      </c>
      <c r="I26" s="204" t="s">
        <v>1067</v>
      </c>
      <c r="J26" s="204" t="s">
        <v>1068</v>
      </c>
    </row>
    <row r="27" spans="1:20">
      <c r="A27" s="204">
        <v>25</v>
      </c>
      <c r="B27" s="207" t="s">
        <v>1063</v>
      </c>
      <c r="C27" s="207" t="s">
        <v>1096</v>
      </c>
      <c r="D27" s="207" t="s">
        <v>1070</v>
      </c>
      <c r="E27" s="207" t="s">
        <v>1066</v>
      </c>
      <c r="F27" s="208">
        <v>502</v>
      </c>
      <c r="G27" s="208">
        <v>79.459999999999994</v>
      </c>
      <c r="H27" s="209">
        <v>64.78</v>
      </c>
      <c r="I27" s="210" t="s">
        <v>717</v>
      </c>
      <c r="J27" s="210" t="s">
        <v>110</v>
      </c>
    </row>
    <row r="28" spans="1:20">
      <c r="A28" s="204">
        <v>26</v>
      </c>
      <c r="B28" s="207" t="s">
        <v>1063</v>
      </c>
      <c r="C28" s="207" t="s">
        <v>1097</v>
      </c>
      <c r="D28" s="207" t="s">
        <v>1072</v>
      </c>
      <c r="E28" s="207" t="s">
        <v>1066</v>
      </c>
      <c r="F28" s="208">
        <v>503</v>
      </c>
      <c r="G28" s="208">
        <v>44.82</v>
      </c>
      <c r="H28" s="209">
        <v>36.54</v>
      </c>
      <c r="I28" s="210" t="s">
        <v>717</v>
      </c>
      <c r="J28" s="210" t="s">
        <v>1073</v>
      </c>
    </row>
    <row r="29" spans="1:20">
      <c r="A29" s="204">
        <v>27</v>
      </c>
      <c r="B29" s="207" t="s">
        <v>1063</v>
      </c>
      <c r="C29" s="207" t="s">
        <v>1098</v>
      </c>
      <c r="D29" s="207" t="s">
        <v>1072</v>
      </c>
      <c r="E29" s="207" t="s">
        <v>1066</v>
      </c>
      <c r="F29" s="208">
        <v>504</v>
      </c>
      <c r="G29" s="208">
        <v>44.82</v>
      </c>
      <c r="H29" s="209">
        <v>36.54</v>
      </c>
      <c r="I29" s="210" t="s">
        <v>717</v>
      </c>
      <c r="J29" s="210" t="s">
        <v>1073</v>
      </c>
    </row>
    <row r="30" spans="1:20">
      <c r="A30" s="204">
        <v>28</v>
      </c>
      <c r="B30" s="207" t="s">
        <v>1063</v>
      </c>
      <c r="C30" s="207" t="s">
        <v>1099</v>
      </c>
      <c r="D30" s="207" t="s">
        <v>1070</v>
      </c>
      <c r="E30" s="207" t="s">
        <v>1066</v>
      </c>
      <c r="F30" s="208">
        <v>505</v>
      </c>
      <c r="G30" s="208">
        <v>79.459999999999994</v>
      </c>
      <c r="H30" s="209">
        <v>64.78</v>
      </c>
      <c r="I30" s="210" t="s">
        <v>717</v>
      </c>
      <c r="J30" s="210" t="s">
        <v>110</v>
      </c>
    </row>
    <row r="31" spans="1:20">
      <c r="A31" s="204">
        <v>29</v>
      </c>
      <c r="B31" s="207" t="s">
        <v>1063</v>
      </c>
      <c r="C31" s="207" t="s">
        <v>1100</v>
      </c>
      <c r="D31" s="207" t="s">
        <v>1076</v>
      </c>
      <c r="E31" s="207" t="s">
        <v>1066</v>
      </c>
      <c r="F31" s="208">
        <v>506</v>
      </c>
      <c r="G31" s="208">
        <v>86.69</v>
      </c>
      <c r="H31" s="209">
        <v>70.67</v>
      </c>
      <c r="I31" s="204" t="s">
        <v>1067</v>
      </c>
      <c r="J31" s="210" t="s">
        <v>110</v>
      </c>
    </row>
    <row r="32" spans="1:20">
      <c r="A32" s="204">
        <v>30</v>
      </c>
      <c r="B32" s="207" t="s">
        <v>1063</v>
      </c>
      <c r="C32" s="207" t="s">
        <v>1101</v>
      </c>
      <c r="D32" s="207" t="s">
        <v>1065</v>
      </c>
      <c r="E32" s="207" t="s">
        <v>1066</v>
      </c>
      <c r="F32" s="208">
        <v>601</v>
      </c>
      <c r="G32" s="208">
        <v>89.66</v>
      </c>
      <c r="H32" s="209">
        <v>73.09</v>
      </c>
      <c r="I32" s="204" t="s">
        <v>1067</v>
      </c>
      <c r="J32" s="204" t="s">
        <v>1068</v>
      </c>
    </row>
    <row r="33" spans="1:10">
      <c r="A33" s="204">
        <v>31</v>
      </c>
      <c r="B33" s="207" t="s">
        <v>1063</v>
      </c>
      <c r="C33" s="207" t="s">
        <v>1102</v>
      </c>
      <c r="D33" s="207" t="s">
        <v>1070</v>
      </c>
      <c r="E33" s="207" t="s">
        <v>1066</v>
      </c>
      <c r="F33" s="208">
        <v>602</v>
      </c>
      <c r="G33" s="208">
        <v>79.459999999999994</v>
      </c>
      <c r="H33" s="209">
        <v>64.78</v>
      </c>
      <c r="I33" s="210" t="s">
        <v>717</v>
      </c>
      <c r="J33" s="210" t="s">
        <v>110</v>
      </c>
    </row>
    <row r="34" spans="1:10">
      <c r="A34" s="204">
        <v>32</v>
      </c>
      <c r="B34" s="207" t="s">
        <v>1063</v>
      </c>
      <c r="C34" s="207" t="s">
        <v>1103</v>
      </c>
      <c r="D34" s="207" t="s">
        <v>1072</v>
      </c>
      <c r="E34" s="207" t="s">
        <v>1066</v>
      </c>
      <c r="F34" s="208">
        <v>603</v>
      </c>
      <c r="G34" s="208">
        <v>44.82</v>
      </c>
      <c r="H34" s="209">
        <v>36.54</v>
      </c>
      <c r="I34" s="210" t="s">
        <v>717</v>
      </c>
      <c r="J34" s="210" t="s">
        <v>1073</v>
      </c>
    </row>
    <row r="35" spans="1:10">
      <c r="A35" s="204">
        <v>33</v>
      </c>
      <c r="B35" s="207" t="s">
        <v>1063</v>
      </c>
      <c r="C35" s="207" t="s">
        <v>1104</v>
      </c>
      <c r="D35" s="207" t="s">
        <v>1072</v>
      </c>
      <c r="E35" s="207" t="s">
        <v>1066</v>
      </c>
      <c r="F35" s="208">
        <v>604</v>
      </c>
      <c r="G35" s="208">
        <v>44.82</v>
      </c>
      <c r="H35" s="209">
        <v>36.54</v>
      </c>
      <c r="I35" s="210" t="s">
        <v>717</v>
      </c>
      <c r="J35" s="210" t="s">
        <v>1073</v>
      </c>
    </row>
    <row r="36" spans="1:10">
      <c r="A36" s="204">
        <v>34</v>
      </c>
      <c r="B36" s="207" t="s">
        <v>1063</v>
      </c>
      <c r="C36" s="207" t="s">
        <v>1105</v>
      </c>
      <c r="D36" s="207" t="s">
        <v>1070</v>
      </c>
      <c r="E36" s="207" t="s">
        <v>1066</v>
      </c>
      <c r="F36" s="208">
        <v>605</v>
      </c>
      <c r="G36" s="208">
        <v>79.459999999999994</v>
      </c>
      <c r="H36" s="209">
        <v>64.78</v>
      </c>
      <c r="I36" s="210" t="s">
        <v>717</v>
      </c>
      <c r="J36" s="210" t="s">
        <v>110</v>
      </c>
    </row>
    <row r="37" spans="1:10">
      <c r="A37" s="204">
        <v>35</v>
      </c>
      <c r="B37" s="207" t="s">
        <v>1063</v>
      </c>
      <c r="C37" s="207" t="s">
        <v>1106</v>
      </c>
      <c r="D37" s="207" t="s">
        <v>1076</v>
      </c>
      <c r="E37" s="207" t="s">
        <v>1066</v>
      </c>
      <c r="F37" s="208">
        <v>606</v>
      </c>
      <c r="G37" s="208">
        <v>86.69</v>
      </c>
      <c r="H37" s="209">
        <v>70.67</v>
      </c>
      <c r="I37" s="204" t="s">
        <v>1067</v>
      </c>
      <c r="J37" s="210" t="s">
        <v>110</v>
      </c>
    </row>
    <row r="38" spans="1:10">
      <c r="A38" s="204">
        <v>36</v>
      </c>
      <c r="B38" s="207" t="s">
        <v>1063</v>
      </c>
      <c r="C38" s="207" t="s">
        <v>1107</v>
      </c>
      <c r="D38" s="207" t="s">
        <v>1065</v>
      </c>
      <c r="E38" s="207" t="s">
        <v>1066</v>
      </c>
      <c r="F38" s="208">
        <v>701</v>
      </c>
      <c r="G38" s="208">
        <v>89.66</v>
      </c>
      <c r="H38" s="209">
        <v>73.09</v>
      </c>
      <c r="I38" s="204" t="s">
        <v>1067</v>
      </c>
      <c r="J38" s="204" t="s">
        <v>1068</v>
      </c>
    </row>
    <row r="39" spans="1:10">
      <c r="A39" s="204">
        <v>37</v>
      </c>
      <c r="B39" s="207" t="s">
        <v>1063</v>
      </c>
      <c r="C39" s="207" t="s">
        <v>1108</v>
      </c>
      <c r="D39" s="207" t="s">
        <v>1070</v>
      </c>
      <c r="E39" s="207" t="s">
        <v>1066</v>
      </c>
      <c r="F39" s="208">
        <v>702</v>
      </c>
      <c r="G39" s="208">
        <v>79.459999999999994</v>
      </c>
      <c r="H39" s="209">
        <v>64.78</v>
      </c>
      <c r="I39" s="210" t="s">
        <v>717</v>
      </c>
      <c r="J39" s="210" t="s">
        <v>110</v>
      </c>
    </row>
    <row r="40" spans="1:10">
      <c r="A40" s="204">
        <v>38</v>
      </c>
      <c r="B40" s="207" t="s">
        <v>1063</v>
      </c>
      <c r="C40" s="207" t="s">
        <v>1109</v>
      </c>
      <c r="D40" s="207" t="s">
        <v>1072</v>
      </c>
      <c r="E40" s="207" t="s">
        <v>1066</v>
      </c>
      <c r="F40" s="208">
        <v>703</v>
      </c>
      <c r="G40" s="208">
        <v>44.82</v>
      </c>
      <c r="H40" s="209">
        <v>36.54</v>
      </c>
      <c r="I40" s="210" t="s">
        <v>717</v>
      </c>
      <c r="J40" s="210" t="s">
        <v>1073</v>
      </c>
    </row>
    <row r="41" spans="1:10">
      <c r="A41" s="204">
        <v>39</v>
      </c>
      <c r="B41" s="207" t="s">
        <v>1063</v>
      </c>
      <c r="C41" s="207" t="s">
        <v>1110</v>
      </c>
      <c r="D41" s="207" t="s">
        <v>1072</v>
      </c>
      <c r="E41" s="207" t="s">
        <v>1066</v>
      </c>
      <c r="F41" s="208">
        <v>704</v>
      </c>
      <c r="G41" s="208">
        <v>44.82</v>
      </c>
      <c r="H41" s="209">
        <v>36.54</v>
      </c>
      <c r="I41" s="210" t="s">
        <v>717</v>
      </c>
      <c r="J41" s="210" t="s">
        <v>1073</v>
      </c>
    </row>
    <row r="42" spans="1:10">
      <c r="A42" s="204">
        <v>40</v>
      </c>
      <c r="B42" s="207" t="s">
        <v>1063</v>
      </c>
      <c r="C42" s="207" t="s">
        <v>1111</v>
      </c>
      <c r="D42" s="207" t="s">
        <v>1070</v>
      </c>
      <c r="E42" s="207" t="s">
        <v>1066</v>
      </c>
      <c r="F42" s="208">
        <v>705</v>
      </c>
      <c r="G42" s="208">
        <v>79.459999999999994</v>
      </c>
      <c r="H42" s="209">
        <v>64.78</v>
      </c>
      <c r="I42" s="210" t="s">
        <v>717</v>
      </c>
      <c r="J42" s="210" t="s">
        <v>110</v>
      </c>
    </row>
    <row r="43" spans="1:10">
      <c r="A43" s="204">
        <v>41</v>
      </c>
      <c r="B43" s="207" t="s">
        <v>1063</v>
      </c>
      <c r="C43" s="207" t="s">
        <v>1112</v>
      </c>
      <c r="D43" s="207" t="s">
        <v>1076</v>
      </c>
      <c r="E43" s="207" t="s">
        <v>1066</v>
      </c>
      <c r="F43" s="208">
        <v>706</v>
      </c>
      <c r="G43" s="208">
        <v>86.69</v>
      </c>
      <c r="H43" s="209">
        <v>70.67</v>
      </c>
      <c r="I43" s="204" t="s">
        <v>1067</v>
      </c>
      <c r="J43" s="210" t="s">
        <v>110</v>
      </c>
    </row>
    <row r="44" spans="1:10">
      <c r="A44" s="204">
        <v>42</v>
      </c>
      <c r="B44" s="207" t="s">
        <v>1063</v>
      </c>
      <c r="C44" s="207" t="s">
        <v>1113</v>
      </c>
      <c r="D44" s="207" t="s">
        <v>1065</v>
      </c>
      <c r="E44" s="207" t="s">
        <v>1066</v>
      </c>
      <c r="F44" s="208">
        <v>801</v>
      </c>
      <c r="G44" s="208">
        <v>89.66</v>
      </c>
      <c r="H44" s="209">
        <v>73.09</v>
      </c>
      <c r="I44" s="204" t="s">
        <v>1067</v>
      </c>
      <c r="J44" s="204" t="s">
        <v>1068</v>
      </c>
    </row>
    <row r="45" spans="1:10">
      <c r="A45" s="204">
        <v>43</v>
      </c>
      <c r="B45" s="207" t="s">
        <v>1063</v>
      </c>
      <c r="C45" s="207" t="s">
        <v>1114</v>
      </c>
      <c r="D45" s="207" t="s">
        <v>1070</v>
      </c>
      <c r="E45" s="207" t="s">
        <v>1066</v>
      </c>
      <c r="F45" s="208">
        <v>802</v>
      </c>
      <c r="G45" s="208">
        <v>79.459999999999994</v>
      </c>
      <c r="H45" s="209">
        <v>64.78</v>
      </c>
      <c r="I45" s="210" t="s">
        <v>717</v>
      </c>
      <c r="J45" s="210" t="s">
        <v>110</v>
      </c>
    </row>
    <row r="46" spans="1:10">
      <c r="A46" s="204">
        <v>44</v>
      </c>
      <c r="B46" s="207" t="s">
        <v>1063</v>
      </c>
      <c r="C46" s="207" t="s">
        <v>1115</v>
      </c>
      <c r="D46" s="207" t="s">
        <v>1072</v>
      </c>
      <c r="E46" s="207" t="s">
        <v>1066</v>
      </c>
      <c r="F46" s="208">
        <v>803</v>
      </c>
      <c r="G46" s="208">
        <v>44.82</v>
      </c>
      <c r="H46" s="209">
        <v>36.54</v>
      </c>
      <c r="I46" s="210" t="s">
        <v>717</v>
      </c>
      <c r="J46" s="210" t="s">
        <v>1073</v>
      </c>
    </row>
    <row r="47" spans="1:10">
      <c r="A47" s="204">
        <v>45</v>
      </c>
      <c r="B47" s="207" t="s">
        <v>1063</v>
      </c>
      <c r="C47" s="207" t="s">
        <v>1116</v>
      </c>
      <c r="D47" s="207" t="s">
        <v>1072</v>
      </c>
      <c r="E47" s="207" t="s">
        <v>1066</v>
      </c>
      <c r="F47" s="208">
        <v>804</v>
      </c>
      <c r="G47" s="208">
        <v>44.82</v>
      </c>
      <c r="H47" s="209">
        <v>36.54</v>
      </c>
      <c r="I47" s="210" t="s">
        <v>717</v>
      </c>
      <c r="J47" s="210" t="s">
        <v>1073</v>
      </c>
    </row>
    <row r="48" spans="1:10">
      <c r="A48" s="204">
        <v>46</v>
      </c>
      <c r="B48" s="207" t="s">
        <v>1063</v>
      </c>
      <c r="C48" s="207" t="s">
        <v>1117</v>
      </c>
      <c r="D48" s="207" t="s">
        <v>1070</v>
      </c>
      <c r="E48" s="207" t="s">
        <v>1066</v>
      </c>
      <c r="F48" s="208">
        <v>805</v>
      </c>
      <c r="G48" s="208">
        <v>79.459999999999994</v>
      </c>
      <c r="H48" s="209">
        <v>64.78</v>
      </c>
      <c r="I48" s="210" t="s">
        <v>717</v>
      </c>
      <c r="J48" s="210" t="s">
        <v>110</v>
      </c>
    </row>
    <row r="49" spans="1:10">
      <c r="A49" s="204">
        <v>47</v>
      </c>
      <c r="B49" s="207" t="s">
        <v>1063</v>
      </c>
      <c r="C49" s="207" t="s">
        <v>1118</v>
      </c>
      <c r="D49" s="207" t="s">
        <v>1076</v>
      </c>
      <c r="E49" s="207" t="s">
        <v>1066</v>
      </c>
      <c r="F49" s="208">
        <v>806</v>
      </c>
      <c r="G49" s="208">
        <v>86.69</v>
      </c>
      <c r="H49" s="209">
        <v>70.67</v>
      </c>
      <c r="I49" s="204" t="s">
        <v>1067</v>
      </c>
      <c r="J49" s="210" t="s">
        <v>110</v>
      </c>
    </row>
    <row r="50" spans="1:10">
      <c r="A50" s="204">
        <v>48</v>
      </c>
      <c r="B50" s="207" t="s">
        <v>1063</v>
      </c>
      <c r="C50" s="207" t="s">
        <v>1119</v>
      </c>
      <c r="D50" s="207" t="s">
        <v>1065</v>
      </c>
      <c r="E50" s="207" t="s">
        <v>1066</v>
      </c>
      <c r="F50" s="208">
        <v>901</v>
      </c>
      <c r="G50" s="208">
        <v>89.66</v>
      </c>
      <c r="H50" s="209">
        <v>73.09</v>
      </c>
      <c r="I50" s="204" t="s">
        <v>1067</v>
      </c>
      <c r="J50" s="204" t="s">
        <v>1068</v>
      </c>
    </row>
    <row r="51" spans="1:10">
      <c r="A51" s="204">
        <v>49</v>
      </c>
      <c r="B51" s="207" t="s">
        <v>1063</v>
      </c>
      <c r="C51" s="207" t="s">
        <v>1119</v>
      </c>
      <c r="D51" s="207" t="s">
        <v>1070</v>
      </c>
      <c r="E51" s="207" t="s">
        <v>1066</v>
      </c>
      <c r="F51" s="208">
        <v>902</v>
      </c>
      <c r="G51" s="208">
        <v>79.459999999999994</v>
      </c>
      <c r="H51" s="209">
        <v>64.78</v>
      </c>
      <c r="I51" s="210" t="s">
        <v>717</v>
      </c>
      <c r="J51" s="210" t="s">
        <v>110</v>
      </c>
    </row>
    <row r="52" spans="1:10">
      <c r="A52" s="204">
        <v>50</v>
      </c>
      <c r="B52" s="207" t="s">
        <v>1063</v>
      </c>
      <c r="C52" s="207" t="s">
        <v>1119</v>
      </c>
      <c r="D52" s="207" t="s">
        <v>1072</v>
      </c>
      <c r="E52" s="207" t="s">
        <v>1066</v>
      </c>
      <c r="F52" s="208">
        <v>903</v>
      </c>
      <c r="G52" s="208">
        <v>44.82</v>
      </c>
      <c r="H52" s="209">
        <v>36.54</v>
      </c>
      <c r="I52" s="210" t="s">
        <v>717</v>
      </c>
      <c r="J52" s="210" t="s">
        <v>1073</v>
      </c>
    </row>
    <row r="53" spans="1:10">
      <c r="A53" s="204">
        <v>51</v>
      </c>
      <c r="B53" s="207" t="s">
        <v>1063</v>
      </c>
      <c r="C53" s="207" t="s">
        <v>1119</v>
      </c>
      <c r="D53" s="207" t="s">
        <v>1072</v>
      </c>
      <c r="E53" s="207" t="s">
        <v>1066</v>
      </c>
      <c r="F53" s="208">
        <v>904</v>
      </c>
      <c r="G53" s="208">
        <v>44.82</v>
      </c>
      <c r="H53" s="209">
        <v>36.54</v>
      </c>
      <c r="I53" s="210" t="s">
        <v>717</v>
      </c>
      <c r="J53" s="210" t="s">
        <v>1073</v>
      </c>
    </row>
    <row r="54" spans="1:10">
      <c r="A54" s="204">
        <v>52</v>
      </c>
      <c r="B54" s="207" t="s">
        <v>1063</v>
      </c>
      <c r="C54" s="207" t="s">
        <v>1119</v>
      </c>
      <c r="D54" s="207" t="s">
        <v>1070</v>
      </c>
      <c r="E54" s="207" t="s">
        <v>1066</v>
      </c>
      <c r="F54" s="208">
        <v>905</v>
      </c>
      <c r="G54" s="208">
        <v>79.459999999999994</v>
      </c>
      <c r="H54" s="209">
        <v>64.78</v>
      </c>
      <c r="I54" s="210" t="s">
        <v>717</v>
      </c>
      <c r="J54" s="210" t="s">
        <v>110</v>
      </c>
    </row>
    <row r="55" spans="1:10">
      <c r="A55" s="204">
        <v>53</v>
      </c>
      <c r="B55" s="207" t="s">
        <v>1063</v>
      </c>
      <c r="C55" s="207" t="s">
        <v>1119</v>
      </c>
      <c r="D55" s="207" t="s">
        <v>1076</v>
      </c>
      <c r="E55" s="207" t="s">
        <v>1066</v>
      </c>
      <c r="F55" s="208">
        <v>906</v>
      </c>
      <c r="G55" s="208">
        <v>86.69</v>
      </c>
      <c r="H55" s="209">
        <v>70.67</v>
      </c>
      <c r="I55" s="204" t="s">
        <v>1067</v>
      </c>
      <c r="J55" s="210" t="s">
        <v>110</v>
      </c>
    </row>
    <row r="56" spans="1:10">
      <c r="A56" s="204">
        <v>54</v>
      </c>
      <c r="B56" s="207" t="s">
        <v>1063</v>
      </c>
      <c r="C56" s="207" t="s">
        <v>1120</v>
      </c>
      <c r="D56" s="207" t="s">
        <v>1065</v>
      </c>
      <c r="E56" s="207" t="s">
        <v>1066</v>
      </c>
      <c r="F56" s="208">
        <v>1001</v>
      </c>
      <c r="G56" s="208">
        <v>89.66</v>
      </c>
      <c r="H56" s="209">
        <v>73.09</v>
      </c>
      <c r="I56" s="204" t="s">
        <v>1067</v>
      </c>
      <c r="J56" s="204" t="s">
        <v>1068</v>
      </c>
    </row>
    <row r="57" spans="1:10">
      <c r="A57" s="204">
        <v>55</v>
      </c>
      <c r="B57" s="207" t="s">
        <v>1063</v>
      </c>
      <c r="C57" s="207" t="s">
        <v>1121</v>
      </c>
      <c r="D57" s="207" t="s">
        <v>1070</v>
      </c>
      <c r="E57" s="207" t="s">
        <v>1066</v>
      </c>
      <c r="F57" s="208">
        <v>1002</v>
      </c>
      <c r="G57" s="208">
        <v>79.459999999999994</v>
      </c>
      <c r="H57" s="209">
        <v>64.78</v>
      </c>
      <c r="I57" s="210" t="s">
        <v>717</v>
      </c>
      <c r="J57" s="210" t="s">
        <v>110</v>
      </c>
    </row>
    <row r="58" spans="1:10">
      <c r="A58" s="204">
        <v>56</v>
      </c>
      <c r="B58" s="207" t="s">
        <v>1063</v>
      </c>
      <c r="C58" s="207" t="s">
        <v>1122</v>
      </c>
      <c r="D58" s="207" t="s">
        <v>1072</v>
      </c>
      <c r="E58" s="207" t="s">
        <v>1066</v>
      </c>
      <c r="F58" s="208">
        <v>1003</v>
      </c>
      <c r="G58" s="208">
        <v>44.82</v>
      </c>
      <c r="H58" s="209">
        <v>36.54</v>
      </c>
      <c r="I58" s="210" t="s">
        <v>717</v>
      </c>
      <c r="J58" s="210" t="s">
        <v>1073</v>
      </c>
    </row>
    <row r="59" spans="1:10">
      <c r="A59" s="204">
        <v>57</v>
      </c>
      <c r="B59" s="207" t="s">
        <v>1063</v>
      </c>
      <c r="C59" s="207" t="s">
        <v>1123</v>
      </c>
      <c r="D59" s="207" t="s">
        <v>1072</v>
      </c>
      <c r="E59" s="207" t="s">
        <v>1066</v>
      </c>
      <c r="F59" s="208">
        <v>1004</v>
      </c>
      <c r="G59" s="208">
        <v>44.82</v>
      </c>
      <c r="H59" s="209">
        <v>36.54</v>
      </c>
      <c r="I59" s="210" t="s">
        <v>717</v>
      </c>
      <c r="J59" s="210" t="s">
        <v>1073</v>
      </c>
    </row>
    <row r="60" spans="1:10">
      <c r="A60" s="204">
        <v>58</v>
      </c>
      <c r="B60" s="207" t="s">
        <v>1063</v>
      </c>
      <c r="C60" s="207" t="s">
        <v>1124</v>
      </c>
      <c r="D60" s="207" t="s">
        <v>1070</v>
      </c>
      <c r="E60" s="207" t="s">
        <v>1066</v>
      </c>
      <c r="F60" s="208">
        <v>1005</v>
      </c>
      <c r="G60" s="208">
        <v>79.459999999999994</v>
      </c>
      <c r="H60" s="209">
        <v>64.78</v>
      </c>
      <c r="I60" s="210" t="s">
        <v>717</v>
      </c>
      <c r="J60" s="210" t="s">
        <v>110</v>
      </c>
    </row>
    <row r="61" spans="1:10">
      <c r="A61" s="204">
        <v>59</v>
      </c>
      <c r="B61" s="207" t="s">
        <v>1063</v>
      </c>
      <c r="C61" s="207" t="s">
        <v>1125</v>
      </c>
      <c r="D61" s="207" t="s">
        <v>1076</v>
      </c>
      <c r="E61" s="207" t="s">
        <v>1066</v>
      </c>
      <c r="F61" s="208">
        <v>1006</v>
      </c>
      <c r="G61" s="208">
        <v>86.69</v>
      </c>
      <c r="H61" s="209">
        <v>70.67</v>
      </c>
      <c r="I61" s="204" t="s">
        <v>1067</v>
      </c>
      <c r="J61" s="210" t="s">
        <v>110</v>
      </c>
    </row>
    <row r="62" spans="1:10">
      <c r="A62" s="204">
        <v>60</v>
      </c>
      <c r="B62" s="207" t="s">
        <v>1063</v>
      </c>
      <c r="C62" s="207" t="s">
        <v>1126</v>
      </c>
      <c r="D62" s="207" t="s">
        <v>1065</v>
      </c>
      <c r="E62" s="207" t="s">
        <v>1066</v>
      </c>
      <c r="F62" s="208">
        <v>1101</v>
      </c>
      <c r="G62" s="208">
        <v>89.66</v>
      </c>
      <c r="H62" s="209">
        <v>73.09</v>
      </c>
      <c r="I62" s="204" t="s">
        <v>1067</v>
      </c>
      <c r="J62" s="204" t="s">
        <v>1068</v>
      </c>
    </row>
    <row r="63" spans="1:10">
      <c r="A63" s="204">
        <v>61</v>
      </c>
      <c r="B63" s="207" t="s">
        <v>1063</v>
      </c>
      <c r="C63" s="207" t="s">
        <v>1127</v>
      </c>
      <c r="D63" s="207" t="s">
        <v>1070</v>
      </c>
      <c r="E63" s="207" t="s">
        <v>1066</v>
      </c>
      <c r="F63" s="208">
        <v>1102</v>
      </c>
      <c r="G63" s="208">
        <v>79.459999999999994</v>
      </c>
      <c r="H63" s="209">
        <v>64.78</v>
      </c>
      <c r="I63" s="210" t="s">
        <v>717</v>
      </c>
      <c r="J63" s="210" t="s">
        <v>110</v>
      </c>
    </row>
    <row r="64" spans="1:10">
      <c r="A64" s="204">
        <v>62</v>
      </c>
      <c r="B64" s="207" t="s">
        <v>1063</v>
      </c>
      <c r="C64" s="207" t="s">
        <v>1128</v>
      </c>
      <c r="D64" s="207" t="s">
        <v>1072</v>
      </c>
      <c r="E64" s="207" t="s">
        <v>1066</v>
      </c>
      <c r="F64" s="208">
        <v>1103</v>
      </c>
      <c r="G64" s="208">
        <v>44.82</v>
      </c>
      <c r="H64" s="209">
        <v>36.54</v>
      </c>
      <c r="I64" s="210" t="s">
        <v>717</v>
      </c>
      <c r="J64" s="210" t="s">
        <v>1073</v>
      </c>
    </row>
    <row r="65" spans="1:10">
      <c r="A65" s="204">
        <v>63</v>
      </c>
      <c r="B65" s="207" t="s">
        <v>1063</v>
      </c>
      <c r="C65" s="207" t="s">
        <v>1129</v>
      </c>
      <c r="D65" s="207" t="s">
        <v>1072</v>
      </c>
      <c r="E65" s="207" t="s">
        <v>1066</v>
      </c>
      <c r="F65" s="208">
        <v>1104</v>
      </c>
      <c r="G65" s="208">
        <v>44.82</v>
      </c>
      <c r="H65" s="209">
        <v>36.54</v>
      </c>
      <c r="I65" s="210" t="s">
        <v>717</v>
      </c>
      <c r="J65" s="210" t="s">
        <v>1073</v>
      </c>
    </row>
    <row r="66" spans="1:10">
      <c r="A66" s="204">
        <v>64</v>
      </c>
      <c r="B66" s="207" t="s">
        <v>1063</v>
      </c>
      <c r="C66" s="207" t="s">
        <v>1130</v>
      </c>
      <c r="D66" s="207" t="s">
        <v>1070</v>
      </c>
      <c r="E66" s="207" t="s">
        <v>1066</v>
      </c>
      <c r="F66" s="208">
        <v>1105</v>
      </c>
      <c r="G66" s="208">
        <v>79.459999999999994</v>
      </c>
      <c r="H66" s="209">
        <v>64.78</v>
      </c>
      <c r="I66" s="210" t="s">
        <v>717</v>
      </c>
      <c r="J66" s="210" t="s">
        <v>110</v>
      </c>
    </row>
    <row r="67" spans="1:10">
      <c r="A67" s="204">
        <v>65</v>
      </c>
      <c r="B67" s="207" t="s">
        <v>1063</v>
      </c>
      <c r="C67" s="207" t="s">
        <v>1131</v>
      </c>
      <c r="D67" s="207" t="s">
        <v>1076</v>
      </c>
      <c r="E67" s="207" t="s">
        <v>1066</v>
      </c>
      <c r="F67" s="208">
        <v>1106</v>
      </c>
      <c r="G67" s="208">
        <v>86.69</v>
      </c>
      <c r="H67" s="209">
        <v>70.67</v>
      </c>
      <c r="I67" s="204" t="s">
        <v>1067</v>
      </c>
      <c r="J67" s="210" t="s">
        <v>110</v>
      </c>
    </row>
    <row r="68" spans="1:10">
      <c r="A68" s="204">
        <v>66</v>
      </c>
      <c r="B68" s="207" t="s">
        <v>1063</v>
      </c>
      <c r="C68" s="207" t="s">
        <v>1132</v>
      </c>
      <c r="D68" s="207" t="s">
        <v>1076</v>
      </c>
      <c r="E68" s="207" t="s">
        <v>1133</v>
      </c>
      <c r="F68" s="208">
        <v>101</v>
      </c>
      <c r="G68" s="208">
        <v>86.69</v>
      </c>
      <c r="H68" s="209">
        <v>70.67</v>
      </c>
      <c r="I68" s="204" t="s">
        <v>1067</v>
      </c>
      <c r="J68" s="210" t="s">
        <v>110</v>
      </c>
    </row>
    <row r="69" spans="1:10">
      <c r="A69" s="204">
        <v>67</v>
      </c>
      <c r="B69" s="207" t="s">
        <v>1063</v>
      </c>
      <c r="C69" s="207" t="s">
        <v>1132</v>
      </c>
      <c r="D69" s="207" t="s">
        <v>1070</v>
      </c>
      <c r="E69" s="207" t="s">
        <v>1133</v>
      </c>
      <c r="F69" s="208">
        <v>102</v>
      </c>
      <c r="G69" s="208">
        <v>79.459999999999994</v>
      </c>
      <c r="H69" s="209">
        <v>64.78</v>
      </c>
      <c r="I69" s="210" t="s">
        <v>717</v>
      </c>
      <c r="J69" s="210" t="s">
        <v>110</v>
      </c>
    </row>
    <row r="70" spans="1:10">
      <c r="A70" s="204">
        <v>68</v>
      </c>
      <c r="B70" s="207" t="s">
        <v>1063</v>
      </c>
      <c r="C70" s="207" t="s">
        <v>1132</v>
      </c>
      <c r="D70" s="207" t="s">
        <v>1072</v>
      </c>
      <c r="E70" s="207" t="s">
        <v>1133</v>
      </c>
      <c r="F70" s="208">
        <v>103</v>
      </c>
      <c r="G70" s="208">
        <v>44.82</v>
      </c>
      <c r="H70" s="209">
        <v>36.54</v>
      </c>
      <c r="I70" s="210" t="s">
        <v>717</v>
      </c>
      <c r="J70" s="210" t="s">
        <v>1073</v>
      </c>
    </row>
    <row r="71" spans="1:10">
      <c r="A71" s="204">
        <v>69</v>
      </c>
      <c r="B71" s="207" t="s">
        <v>1063</v>
      </c>
      <c r="C71" s="207" t="s">
        <v>1132</v>
      </c>
      <c r="D71" s="207" t="s">
        <v>1070</v>
      </c>
      <c r="E71" s="207" t="s">
        <v>1133</v>
      </c>
      <c r="F71" s="208">
        <v>104</v>
      </c>
      <c r="G71" s="208">
        <v>79.459999999999994</v>
      </c>
      <c r="H71" s="209">
        <v>64.78</v>
      </c>
      <c r="I71" s="210" t="s">
        <v>717</v>
      </c>
      <c r="J71" s="210" t="s">
        <v>110</v>
      </c>
    </row>
    <row r="72" spans="1:10">
      <c r="A72" s="204">
        <v>70</v>
      </c>
      <c r="B72" s="207" t="s">
        <v>1063</v>
      </c>
      <c r="C72" s="207" t="s">
        <v>1132</v>
      </c>
      <c r="D72" s="207" t="s">
        <v>1065</v>
      </c>
      <c r="E72" s="207" t="s">
        <v>1133</v>
      </c>
      <c r="F72" s="208">
        <v>105</v>
      </c>
      <c r="G72" s="208">
        <v>89.66</v>
      </c>
      <c r="H72" s="209">
        <v>73.09</v>
      </c>
      <c r="I72" s="204" t="s">
        <v>1067</v>
      </c>
      <c r="J72" s="204" t="s">
        <v>1068</v>
      </c>
    </row>
    <row r="73" spans="1:10">
      <c r="A73" s="204">
        <v>71</v>
      </c>
      <c r="B73" s="207" t="s">
        <v>1063</v>
      </c>
      <c r="C73" s="207" t="s">
        <v>1134</v>
      </c>
      <c r="D73" s="207" t="s">
        <v>1076</v>
      </c>
      <c r="E73" s="207" t="s">
        <v>1133</v>
      </c>
      <c r="F73" s="208">
        <v>201</v>
      </c>
      <c r="G73" s="208">
        <v>86.69</v>
      </c>
      <c r="H73" s="209">
        <v>70.67</v>
      </c>
      <c r="I73" s="204" t="s">
        <v>1067</v>
      </c>
      <c r="J73" s="210" t="s">
        <v>110</v>
      </c>
    </row>
    <row r="74" spans="1:10">
      <c r="A74" s="204">
        <v>72</v>
      </c>
      <c r="B74" s="207" t="s">
        <v>1063</v>
      </c>
      <c r="C74" s="207" t="s">
        <v>1135</v>
      </c>
      <c r="D74" s="207" t="s">
        <v>1070</v>
      </c>
      <c r="E74" s="207" t="s">
        <v>1133</v>
      </c>
      <c r="F74" s="208">
        <v>202</v>
      </c>
      <c r="G74" s="208">
        <v>79.459999999999994</v>
      </c>
      <c r="H74" s="209">
        <v>64.78</v>
      </c>
      <c r="I74" s="210" t="s">
        <v>717</v>
      </c>
      <c r="J74" s="210" t="s">
        <v>110</v>
      </c>
    </row>
    <row r="75" spans="1:10">
      <c r="A75" s="204">
        <v>73</v>
      </c>
      <c r="B75" s="207" t="s">
        <v>1063</v>
      </c>
      <c r="C75" s="207" t="s">
        <v>1136</v>
      </c>
      <c r="D75" s="207" t="s">
        <v>1072</v>
      </c>
      <c r="E75" s="207" t="s">
        <v>1133</v>
      </c>
      <c r="F75" s="208">
        <v>203</v>
      </c>
      <c r="G75" s="208">
        <v>44.82</v>
      </c>
      <c r="H75" s="209">
        <v>36.54</v>
      </c>
      <c r="I75" s="210" t="s">
        <v>717</v>
      </c>
      <c r="J75" s="210" t="s">
        <v>1073</v>
      </c>
    </row>
    <row r="76" spans="1:10">
      <c r="A76" s="204">
        <v>74</v>
      </c>
      <c r="B76" s="207" t="s">
        <v>1063</v>
      </c>
      <c r="C76" s="207" t="s">
        <v>1137</v>
      </c>
      <c r="D76" s="207" t="s">
        <v>1072</v>
      </c>
      <c r="E76" s="207" t="s">
        <v>1133</v>
      </c>
      <c r="F76" s="208">
        <v>204</v>
      </c>
      <c r="G76" s="208">
        <v>44.82</v>
      </c>
      <c r="H76" s="209">
        <v>36.54</v>
      </c>
      <c r="I76" s="210" t="s">
        <v>717</v>
      </c>
      <c r="J76" s="210" t="s">
        <v>1073</v>
      </c>
    </row>
    <row r="77" spans="1:10">
      <c r="A77" s="204">
        <v>75</v>
      </c>
      <c r="B77" s="207" t="s">
        <v>1063</v>
      </c>
      <c r="C77" s="207" t="s">
        <v>1138</v>
      </c>
      <c r="D77" s="207" t="s">
        <v>1070</v>
      </c>
      <c r="E77" s="207" t="s">
        <v>1133</v>
      </c>
      <c r="F77" s="208">
        <v>205</v>
      </c>
      <c r="G77" s="208">
        <v>79.459999999999994</v>
      </c>
      <c r="H77" s="209">
        <v>64.78</v>
      </c>
      <c r="I77" s="210" t="s">
        <v>717</v>
      </c>
      <c r="J77" s="210" t="s">
        <v>110</v>
      </c>
    </row>
    <row r="78" spans="1:10">
      <c r="A78" s="204">
        <v>76</v>
      </c>
      <c r="B78" s="207" t="s">
        <v>1063</v>
      </c>
      <c r="C78" s="207" t="s">
        <v>1139</v>
      </c>
      <c r="D78" s="207" t="s">
        <v>1065</v>
      </c>
      <c r="E78" s="207" t="s">
        <v>1133</v>
      </c>
      <c r="F78" s="208">
        <v>206</v>
      </c>
      <c r="G78" s="208">
        <v>89.66</v>
      </c>
      <c r="H78" s="209">
        <v>73.09</v>
      </c>
      <c r="I78" s="204" t="s">
        <v>1067</v>
      </c>
      <c r="J78" s="204" t="s">
        <v>1068</v>
      </c>
    </row>
    <row r="79" spans="1:10">
      <c r="A79" s="204">
        <v>77</v>
      </c>
      <c r="B79" s="207" t="s">
        <v>1063</v>
      </c>
      <c r="C79" s="207" t="s">
        <v>1140</v>
      </c>
      <c r="D79" s="207" t="s">
        <v>1076</v>
      </c>
      <c r="E79" s="207" t="s">
        <v>1133</v>
      </c>
      <c r="F79" s="208">
        <v>301</v>
      </c>
      <c r="G79" s="208">
        <v>86.69</v>
      </c>
      <c r="H79" s="209">
        <v>70.67</v>
      </c>
      <c r="I79" s="204" t="s">
        <v>1067</v>
      </c>
      <c r="J79" s="210" t="s">
        <v>110</v>
      </c>
    </row>
    <row r="80" spans="1:10">
      <c r="A80" s="204">
        <v>78</v>
      </c>
      <c r="B80" s="207" t="s">
        <v>1063</v>
      </c>
      <c r="C80" s="207" t="s">
        <v>1140</v>
      </c>
      <c r="D80" s="207" t="s">
        <v>1070</v>
      </c>
      <c r="E80" s="207" t="s">
        <v>1133</v>
      </c>
      <c r="F80" s="208">
        <v>302</v>
      </c>
      <c r="G80" s="208">
        <v>79.459999999999994</v>
      </c>
      <c r="H80" s="209">
        <v>64.78</v>
      </c>
      <c r="I80" s="210" t="s">
        <v>717</v>
      </c>
      <c r="J80" s="210" t="s">
        <v>110</v>
      </c>
    </row>
    <row r="81" spans="1:10">
      <c r="A81" s="204">
        <v>79</v>
      </c>
      <c r="B81" s="207" t="s">
        <v>1063</v>
      </c>
      <c r="C81" s="207" t="s">
        <v>1140</v>
      </c>
      <c r="D81" s="207" t="s">
        <v>1072</v>
      </c>
      <c r="E81" s="207" t="s">
        <v>1133</v>
      </c>
      <c r="F81" s="208">
        <v>303</v>
      </c>
      <c r="G81" s="208">
        <v>44.82</v>
      </c>
      <c r="H81" s="209">
        <v>36.54</v>
      </c>
      <c r="I81" s="210" t="s">
        <v>717</v>
      </c>
      <c r="J81" s="210" t="s">
        <v>1073</v>
      </c>
    </row>
    <row r="82" spans="1:10">
      <c r="A82" s="204">
        <v>80</v>
      </c>
      <c r="B82" s="207" t="s">
        <v>1063</v>
      </c>
      <c r="C82" s="207" t="s">
        <v>1140</v>
      </c>
      <c r="D82" s="207" t="s">
        <v>1072</v>
      </c>
      <c r="E82" s="207" t="s">
        <v>1133</v>
      </c>
      <c r="F82" s="208">
        <v>304</v>
      </c>
      <c r="G82" s="208">
        <v>44.82</v>
      </c>
      <c r="H82" s="209">
        <v>36.54</v>
      </c>
      <c r="I82" s="210" t="s">
        <v>717</v>
      </c>
      <c r="J82" s="210" t="s">
        <v>1073</v>
      </c>
    </row>
    <row r="83" spans="1:10">
      <c r="A83" s="204">
        <v>81</v>
      </c>
      <c r="B83" s="207" t="s">
        <v>1063</v>
      </c>
      <c r="C83" s="207" t="s">
        <v>1140</v>
      </c>
      <c r="D83" s="207" t="s">
        <v>1070</v>
      </c>
      <c r="E83" s="207" t="s">
        <v>1133</v>
      </c>
      <c r="F83" s="208">
        <v>305</v>
      </c>
      <c r="G83" s="208">
        <v>79.459999999999994</v>
      </c>
      <c r="H83" s="209">
        <v>64.78</v>
      </c>
      <c r="I83" s="210" t="s">
        <v>717</v>
      </c>
      <c r="J83" s="210" t="s">
        <v>110</v>
      </c>
    </row>
    <row r="84" spans="1:10">
      <c r="A84" s="204">
        <v>82</v>
      </c>
      <c r="B84" s="207" t="s">
        <v>1063</v>
      </c>
      <c r="C84" s="207" t="s">
        <v>1140</v>
      </c>
      <c r="D84" s="207" t="s">
        <v>1065</v>
      </c>
      <c r="E84" s="207" t="s">
        <v>1133</v>
      </c>
      <c r="F84" s="208">
        <v>306</v>
      </c>
      <c r="G84" s="208">
        <v>89.66</v>
      </c>
      <c r="H84" s="209">
        <v>73.09</v>
      </c>
      <c r="I84" s="204" t="s">
        <v>1067</v>
      </c>
      <c r="J84" s="204" t="s">
        <v>1068</v>
      </c>
    </row>
    <row r="85" spans="1:10">
      <c r="A85" s="204">
        <v>83</v>
      </c>
      <c r="B85" s="207" t="s">
        <v>1063</v>
      </c>
      <c r="C85" s="207" t="s">
        <v>1141</v>
      </c>
      <c r="D85" s="207" t="s">
        <v>1076</v>
      </c>
      <c r="E85" s="207" t="s">
        <v>1133</v>
      </c>
      <c r="F85" s="208">
        <v>401</v>
      </c>
      <c r="G85" s="208">
        <v>86.69</v>
      </c>
      <c r="H85" s="209">
        <v>70.67</v>
      </c>
      <c r="I85" s="204" t="s">
        <v>1067</v>
      </c>
      <c r="J85" s="210" t="s">
        <v>110</v>
      </c>
    </row>
    <row r="86" spans="1:10">
      <c r="A86" s="204">
        <v>84</v>
      </c>
      <c r="B86" s="207" t="s">
        <v>1063</v>
      </c>
      <c r="C86" s="207" t="s">
        <v>1142</v>
      </c>
      <c r="D86" s="207" t="s">
        <v>1070</v>
      </c>
      <c r="E86" s="207" t="s">
        <v>1133</v>
      </c>
      <c r="F86" s="208">
        <v>402</v>
      </c>
      <c r="G86" s="208">
        <v>79.459999999999994</v>
      </c>
      <c r="H86" s="209">
        <v>64.78</v>
      </c>
      <c r="I86" s="210" t="s">
        <v>717</v>
      </c>
      <c r="J86" s="210" t="s">
        <v>110</v>
      </c>
    </row>
    <row r="87" spans="1:10">
      <c r="A87" s="204">
        <v>85</v>
      </c>
      <c r="B87" s="207" t="s">
        <v>1063</v>
      </c>
      <c r="C87" s="207" t="s">
        <v>1143</v>
      </c>
      <c r="D87" s="207" t="s">
        <v>1072</v>
      </c>
      <c r="E87" s="207" t="s">
        <v>1133</v>
      </c>
      <c r="F87" s="208">
        <v>403</v>
      </c>
      <c r="G87" s="208">
        <v>44.82</v>
      </c>
      <c r="H87" s="209">
        <v>36.54</v>
      </c>
      <c r="I87" s="210" t="s">
        <v>717</v>
      </c>
      <c r="J87" s="210" t="s">
        <v>1073</v>
      </c>
    </row>
    <row r="88" spans="1:10">
      <c r="A88" s="204">
        <v>86</v>
      </c>
      <c r="B88" s="207" t="s">
        <v>1063</v>
      </c>
      <c r="C88" s="207" t="s">
        <v>1144</v>
      </c>
      <c r="D88" s="207" t="s">
        <v>1072</v>
      </c>
      <c r="E88" s="207" t="s">
        <v>1133</v>
      </c>
      <c r="F88" s="208">
        <v>404</v>
      </c>
      <c r="G88" s="208">
        <v>44.82</v>
      </c>
      <c r="H88" s="209">
        <v>36.54</v>
      </c>
      <c r="I88" s="210" t="s">
        <v>717</v>
      </c>
      <c r="J88" s="210" t="s">
        <v>1073</v>
      </c>
    </row>
    <row r="89" spans="1:10">
      <c r="A89" s="204">
        <v>87</v>
      </c>
      <c r="B89" s="207" t="s">
        <v>1063</v>
      </c>
      <c r="C89" s="207" t="s">
        <v>1145</v>
      </c>
      <c r="D89" s="207" t="s">
        <v>1070</v>
      </c>
      <c r="E89" s="207" t="s">
        <v>1133</v>
      </c>
      <c r="F89" s="208">
        <v>405</v>
      </c>
      <c r="G89" s="208">
        <v>79.459999999999994</v>
      </c>
      <c r="H89" s="209">
        <v>64.78</v>
      </c>
      <c r="I89" s="210" t="s">
        <v>717</v>
      </c>
      <c r="J89" s="210" t="s">
        <v>110</v>
      </c>
    </row>
    <row r="90" spans="1:10">
      <c r="A90" s="204">
        <v>88</v>
      </c>
      <c r="B90" s="207" t="s">
        <v>1063</v>
      </c>
      <c r="C90" s="207" t="s">
        <v>1146</v>
      </c>
      <c r="D90" s="207" t="s">
        <v>1065</v>
      </c>
      <c r="E90" s="207" t="s">
        <v>1133</v>
      </c>
      <c r="F90" s="208">
        <v>406</v>
      </c>
      <c r="G90" s="208">
        <v>89.66</v>
      </c>
      <c r="H90" s="209">
        <v>73.09</v>
      </c>
      <c r="I90" s="204" t="s">
        <v>1067</v>
      </c>
      <c r="J90" s="204" t="s">
        <v>1068</v>
      </c>
    </row>
    <row r="91" spans="1:10">
      <c r="A91" s="204">
        <v>89</v>
      </c>
      <c r="B91" s="207" t="s">
        <v>1063</v>
      </c>
      <c r="C91" s="207" t="s">
        <v>1147</v>
      </c>
      <c r="D91" s="207" t="s">
        <v>1076</v>
      </c>
      <c r="E91" s="207" t="s">
        <v>1133</v>
      </c>
      <c r="F91" s="208">
        <v>501</v>
      </c>
      <c r="G91" s="208">
        <v>86.69</v>
      </c>
      <c r="H91" s="209">
        <v>70.67</v>
      </c>
      <c r="I91" s="204" t="s">
        <v>1067</v>
      </c>
      <c r="J91" s="210" t="s">
        <v>110</v>
      </c>
    </row>
    <row r="92" spans="1:10">
      <c r="A92" s="204">
        <v>90</v>
      </c>
      <c r="B92" s="207" t="s">
        <v>1063</v>
      </c>
      <c r="C92" s="207" t="s">
        <v>1148</v>
      </c>
      <c r="D92" s="207" t="s">
        <v>1070</v>
      </c>
      <c r="E92" s="207" t="s">
        <v>1133</v>
      </c>
      <c r="F92" s="208">
        <v>502</v>
      </c>
      <c r="G92" s="208">
        <v>79.459999999999994</v>
      </c>
      <c r="H92" s="209">
        <v>64.78</v>
      </c>
      <c r="I92" s="210" t="s">
        <v>717</v>
      </c>
      <c r="J92" s="210" t="s">
        <v>110</v>
      </c>
    </row>
    <row r="93" spans="1:10">
      <c r="A93" s="204">
        <v>91</v>
      </c>
      <c r="B93" s="207" t="s">
        <v>1063</v>
      </c>
      <c r="C93" s="207" t="s">
        <v>1149</v>
      </c>
      <c r="D93" s="207" t="s">
        <v>1072</v>
      </c>
      <c r="E93" s="207" t="s">
        <v>1133</v>
      </c>
      <c r="F93" s="208">
        <v>503</v>
      </c>
      <c r="G93" s="208">
        <v>44.82</v>
      </c>
      <c r="H93" s="209">
        <v>36.54</v>
      </c>
      <c r="I93" s="210" t="s">
        <v>717</v>
      </c>
      <c r="J93" s="210" t="s">
        <v>1073</v>
      </c>
    </row>
    <row r="94" spans="1:10">
      <c r="A94" s="204">
        <v>92</v>
      </c>
      <c r="B94" s="207" t="s">
        <v>1063</v>
      </c>
      <c r="C94" s="207" t="s">
        <v>1150</v>
      </c>
      <c r="D94" s="207" t="s">
        <v>1072</v>
      </c>
      <c r="E94" s="207" t="s">
        <v>1133</v>
      </c>
      <c r="F94" s="208">
        <v>504</v>
      </c>
      <c r="G94" s="208">
        <v>44.82</v>
      </c>
      <c r="H94" s="209">
        <v>36.54</v>
      </c>
      <c r="I94" s="210" t="s">
        <v>717</v>
      </c>
      <c r="J94" s="210" t="s">
        <v>1073</v>
      </c>
    </row>
    <row r="95" spans="1:10">
      <c r="A95" s="204">
        <v>93</v>
      </c>
      <c r="B95" s="207" t="s">
        <v>1063</v>
      </c>
      <c r="C95" s="207" t="s">
        <v>1151</v>
      </c>
      <c r="D95" s="207" t="s">
        <v>1070</v>
      </c>
      <c r="E95" s="207" t="s">
        <v>1133</v>
      </c>
      <c r="F95" s="208">
        <v>505</v>
      </c>
      <c r="G95" s="208">
        <v>79.459999999999994</v>
      </c>
      <c r="H95" s="209">
        <v>64.78</v>
      </c>
      <c r="I95" s="210" t="s">
        <v>717</v>
      </c>
      <c r="J95" s="210" t="s">
        <v>110</v>
      </c>
    </row>
    <row r="96" spans="1:10">
      <c r="A96" s="204">
        <v>94</v>
      </c>
      <c r="B96" s="207" t="s">
        <v>1063</v>
      </c>
      <c r="C96" s="207" t="s">
        <v>1152</v>
      </c>
      <c r="D96" s="207" t="s">
        <v>1065</v>
      </c>
      <c r="E96" s="207" t="s">
        <v>1133</v>
      </c>
      <c r="F96" s="208">
        <v>506</v>
      </c>
      <c r="G96" s="208">
        <v>89.66</v>
      </c>
      <c r="H96" s="209">
        <v>73.09</v>
      </c>
      <c r="I96" s="204" t="s">
        <v>1067</v>
      </c>
      <c r="J96" s="204" t="s">
        <v>1068</v>
      </c>
    </row>
    <row r="97" spans="1:10">
      <c r="A97" s="204">
        <v>95</v>
      </c>
      <c r="B97" s="207" t="s">
        <v>1063</v>
      </c>
      <c r="C97" s="207" t="s">
        <v>1153</v>
      </c>
      <c r="D97" s="207" t="s">
        <v>1076</v>
      </c>
      <c r="E97" s="207" t="s">
        <v>1133</v>
      </c>
      <c r="F97" s="208">
        <v>601</v>
      </c>
      <c r="G97" s="208">
        <v>86.69</v>
      </c>
      <c r="H97" s="209">
        <v>70.67</v>
      </c>
      <c r="I97" s="204" t="s">
        <v>1067</v>
      </c>
      <c r="J97" s="210" t="s">
        <v>110</v>
      </c>
    </row>
    <row r="98" spans="1:10">
      <c r="A98" s="204">
        <v>96</v>
      </c>
      <c r="B98" s="207" t="s">
        <v>1063</v>
      </c>
      <c r="C98" s="207" t="s">
        <v>1154</v>
      </c>
      <c r="D98" s="207" t="s">
        <v>1070</v>
      </c>
      <c r="E98" s="207" t="s">
        <v>1133</v>
      </c>
      <c r="F98" s="208">
        <v>602</v>
      </c>
      <c r="G98" s="208">
        <v>79.459999999999994</v>
      </c>
      <c r="H98" s="209">
        <v>64.78</v>
      </c>
      <c r="I98" s="210" t="s">
        <v>717</v>
      </c>
      <c r="J98" s="210" t="s">
        <v>110</v>
      </c>
    </row>
    <row r="99" spans="1:10">
      <c r="A99" s="204">
        <v>97</v>
      </c>
      <c r="B99" s="207" t="s">
        <v>1063</v>
      </c>
      <c r="C99" s="207" t="s">
        <v>1155</v>
      </c>
      <c r="D99" s="207" t="s">
        <v>1072</v>
      </c>
      <c r="E99" s="207" t="s">
        <v>1133</v>
      </c>
      <c r="F99" s="208">
        <v>603</v>
      </c>
      <c r="G99" s="208">
        <v>44.82</v>
      </c>
      <c r="H99" s="209">
        <v>36.54</v>
      </c>
      <c r="I99" s="210" t="s">
        <v>717</v>
      </c>
      <c r="J99" s="210" t="s">
        <v>1073</v>
      </c>
    </row>
    <row r="100" spans="1:10">
      <c r="A100" s="204">
        <v>98</v>
      </c>
      <c r="B100" s="207" t="s">
        <v>1063</v>
      </c>
      <c r="C100" s="207" t="s">
        <v>1156</v>
      </c>
      <c r="D100" s="207" t="s">
        <v>1072</v>
      </c>
      <c r="E100" s="207" t="s">
        <v>1133</v>
      </c>
      <c r="F100" s="208">
        <v>604</v>
      </c>
      <c r="G100" s="208">
        <v>44.82</v>
      </c>
      <c r="H100" s="209">
        <v>36.54</v>
      </c>
      <c r="I100" s="210" t="s">
        <v>717</v>
      </c>
      <c r="J100" s="210" t="s">
        <v>1073</v>
      </c>
    </row>
    <row r="101" spans="1:10">
      <c r="A101" s="204">
        <v>99</v>
      </c>
      <c r="B101" s="207" t="s">
        <v>1063</v>
      </c>
      <c r="C101" s="207" t="s">
        <v>1157</v>
      </c>
      <c r="D101" s="207" t="s">
        <v>1070</v>
      </c>
      <c r="E101" s="207" t="s">
        <v>1133</v>
      </c>
      <c r="F101" s="208">
        <v>605</v>
      </c>
      <c r="G101" s="208">
        <v>79.459999999999994</v>
      </c>
      <c r="H101" s="209">
        <v>64.78</v>
      </c>
      <c r="I101" s="210" t="s">
        <v>717</v>
      </c>
      <c r="J101" s="210" t="s">
        <v>110</v>
      </c>
    </row>
    <row r="102" spans="1:10">
      <c r="A102" s="204">
        <v>100</v>
      </c>
      <c r="B102" s="207" t="s">
        <v>1063</v>
      </c>
      <c r="C102" s="207" t="s">
        <v>1158</v>
      </c>
      <c r="D102" s="207" t="s">
        <v>1065</v>
      </c>
      <c r="E102" s="207" t="s">
        <v>1133</v>
      </c>
      <c r="F102" s="208">
        <v>606</v>
      </c>
      <c r="G102" s="208">
        <v>89.66</v>
      </c>
      <c r="H102" s="209">
        <v>73.09</v>
      </c>
      <c r="I102" s="204" t="s">
        <v>1067</v>
      </c>
      <c r="J102" s="204" t="s">
        <v>1068</v>
      </c>
    </row>
    <row r="103" spans="1:10">
      <c r="A103" s="204">
        <v>101</v>
      </c>
      <c r="B103" s="207" t="s">
        <v>1063</v>
      </c>
      <c r="C103" s="207" t="s">
        <v>1159</v>
      </c>
      <c r="D103" s="207" t="s">
        <v>1076</v>
      </c>
      <c r="E103" s="207" t="s">
        <v>1133</v>
      </c>
      <c r="F103" s="208">
        <v>701</v>
      </c>
      <c r="G103" s="208">
        <v>86.69</v>
      </c>
      <c r="H103" s="209">
        <v>70.67</v>
      </c>
      <c r="I103" s="204" t="s">
        <v>1067</v>
      </c>
      <c r="J103" s="210" t="s">
        <v>110</v>
      </c>
    </row>
    <row r="104" spans="1:10">
      <c r="A104" s="204">
        <v>102</v>
      </c>
      <c r="B104" s="207" t="s">
        <v>1063</v>
      </c>
      <c r="C104" s="207" t="s">
        <v>1160</v>
      </c>
      <c r="D104" s="207" t="s">
        <v>1070</v>
      </c>
      <c r="E104" s="207" t="s">
        <v>1133</v>
      </c>
      <c r="F104" s="208">
        <v>702</v>
      </c>
      <c r="G104" s="208">
        <v>79.459999999999994</v>
      </c>
      <c r="H104" s="209">
        <v>64.78</v>
      </c>
      <c r="I104" s="210" t="s">
        <v>717</v>
      </c>
      <c r="J104" s="210" t="s">
        <v>110</v>
      </c>
    </row>
    <row r="105" spans="1:10">
      <c r="A105" s="204">
        <v>103</v>
      </c>
      <c r="B105" s="207" t="s">
        <v>1063</v>
      </c>
      <c r="C105" s="207" t="s">
        <v>1161</v>
      </c>
      <c r="D105" s="207" t="s">
        <v>1072</v>
      </c>
      <c r="E105" s="207" t="s">
        <v>1133</v>
      </c>
      <c r="F105" s="208">
        <v>703</v>
      </c>
      <c r="G105" s="208">
        <v>44.82</v>
      </c>
      <c r="H105" s="209">
        <v>36.54</v>
      </c>
      <c r="I105" s="210" t="s">
        <v>717</v>
      </c>
      <c r="J105" s="210" t="s">
        <v>1073</v>
      </c>
    </row>
    <row r="106" spans="1:10">
      <c r="A106" s="204">
        <v>104</v>
      </c>
      <c r="B106" s="207" t="s">
        <v>1063</v>
      </c>
      <c r="C106" s="207" t="s">
        <v>1162</v>
      </c>
      <c r="D106" s="207" t="s">
        <v>1072</v>
      </c>
      <c r="E106" s="207" t="s">
        <v>1133</v>
      </c>
      <c r="F106" s="208">
        <v>704</v>
      </c>
      <c r="G106" s="208">
        <v>44.82</v>
      </c>
      <c r="H106" s="209">
        <v>36.54</v>
      </c>
      <c r="I106" s="210" t="s">
        <v>717</v>
      </c>
      <c r="J106" s="210" t="s">
        <v>1073</v>
      </c>
    </row>
    <row r="107" spans="1:10">
      <c r="A107" s="204">
        <v>105</v>
      </c>
      <c r="B107" s="207" t="s">
        <v>1063</v>
      </c>
      <c r="C107" s="207" t="s">
        <v>1163</v>
      </c>
      <c r="D107" s="207" t="s">
        <v>1070</v>
      </c>
      <c r="E107" s="207" t="s">
        <v>1133</v>
      </c>
      <c r="F107" s="208">
        <v>705</v>
      </c>
      <c r="G107" s="208">
        <v>79.459999999999994</v>
      </c>
      <c r="H107" s="209">
        <v>64.78</v>
      </c>
      <c r="I107" s="210" t="s">
        <v>717</v>
      </c>
      <c r="J107" s="210" t="s">
        <v>110</v>
      </c>
    </row>
    <row r="108" spans="1:10">
      <c r="A108" s="204">
        <v>106</v>
      </c>
      <c r="B108" s="207" t="s">
        <v>1063</v>
      </c>
      <c r="C108" s="207" t="s">
        <v>1164</v>
      </c>
      <c r="D108" s="207" t="s">
        <v>1065</v>
      </c>
      <c r="E108" s="207" t="s">
        <v>1133</v>
      </c>
      <c r="F108" s="208">
        <v>706</v>
      </c>
      <c r="G108" s="208">
        <v>89.66</v>
      </c>
      <c r="H108" s="209">
        <v>73.09</v>
      </c>
      <c r="I108" s="204" t="s">
        <v>1067</v>
      </c>
      <c r="J108" s="204" t="s">
        <v>1068</v>
      </c>
    </row>
    <row r="109" spans="1:10">
      <c r="A109" s="204">
        <v>107</v>
      </c>
      <c r="B109" s="207" t="s">
        <v>1063</v>
      </c>
      <c r="C109" s="207" t="s">
        <v>1165</v>
      </c>
      <c r="D109" s="207" t="s">
        <v>1076</v>
      </c>
      <c r="E109" s="207" t="s">
        <v>1133</v>
      </c>
      <c r="F109" s="208">
        <v>801</v>
      </c>
      <c r="G109" s="208">
        <v>86.69</v>
      </c>
      <c r="H109" s="209">
        <v>70.67</v>
      </c>
      <c r="I109" s="204" t="s">
        <v>1067</v>
      </c>
      <c r="J109" s="210" t="s">
        <v>110</v>
      </c>
    </row>
    <row r="110" spans="1:10">
      <c r="A110" s="204">
        <v>108</v>
      </c>
      <c r="B110" s="207" t="s">
        <v>1063</v>
      </c>
      <c r="C110" s="207" t="s">
        <v>1166</v>
      </c>
      <c r="D110" s="207" t="s">
        <v>1070</v>
      </c>
      <c r="E110" s="207" t="s">
        <v>1133</v>
      </c>
      <c r="F110" s="208">
        <v>802</v>
      </c>
      <c r="G110" s="208">
        <v>79.459999999999994</v>
      </c>
      <c r="H110" s="209">
        <v>64.78</v>
      </c>
      <c r="I110" s="210" t="s">
        <v>717</v>
      </c>
      <c r="J110" s="210" t="s">
        <v>110</v>
      </c>
    </row>
    <row r="111" spans="1:10">
      <c r="A111" s="204">
        <v>109</v>
      </c>
      <c r="B111" s="207" t="s">
        <v>1063</v>
      </c>
      <c r="C111" s="207" t="s">
        <v>1167</v>
      </c>
      <c r="D111" s="207" t="s">
        <v>1072</v>
      </c>
      <c r="E111" s="207" t="s">
        <v>1133</v>
      </c>
      <c r="F111" s="208">
        <v>803</v>
      </c>
      <c r="G111" s="208">
        <v>44.82</v>
      </c>
      <c r="H111" s="209">
        <v>36.54</v>
      </c>
      <c r="I111" s="210" t="s">
        <v>717</v>
      </c>
      <c r="J111" s="210" t="s">
        <v>1073</v>
      </c>
    </row>
    <row r="112" spans="1:10">
      <c r="A112" s="204">
        <v>110</v>
      </c>
      <c r="B112" s="207" t="s">
        <v>1063</v>
      </c>
      <c r="C112" s="207" t="s">
        <v>1168</v>
      </c>
      <c r="D112" s="207" t="s">
        <v>1072</v>
      </c>
      <c r="E112" s="207" t="s">
        <v>1133</v>
      </c>
      <c r="F112" s="208">
        <v>804</v>
      </c>
      <c r="G112" s="208">
        <v>44.82</v>
      </c>
      <c r="H112" s="209">
        <v>36.54</v>
      </c>
      <c r="I112" s="210" t="s">
        <v>717</v>
      </c>
      <c r="J112" s="210" t="s">
        <v>1073</v>
      </c>
    </row>
    <row r="113" spans="1:10">
      <c r="A113" s="204">
        <v>111</v>
      </c>
      <c r="B113" s="207" t="s">
        <v>1063</v>
      </c>
      <c r="C113" s="207" t="s">
        <v>1169</v>
      </c>
      <c r="D113" s="207" t="s">
        <v>1070</v>
      </c>
      <c r="E113" s="207" t="s">
        <v>1133</v>
      </c>
      <c r="F113" s="208">
        <v>805</v>
      </c>
      <c r="G113" s="208">
        <v>79.459999999999994</v>
      </c>
      <c r="H113" s="209">
        <v>64.78</v>
      </c>
      <c r="I113" s="210" t="s">
        <v>717</v>
      </c>
      <c r="J113" s="210" t="s">
        <v>110</v>
      </c>
    </row>
    <row r="114" spans="1:10">
      <c r="A114" s="204">
        <v>112</v>
      </c>
      <c r="B114" s="207" t="s">
        <v>1063</v>
      </c>
      <c r="C114" s="207" t="s">
        <v>1170</v>
      </c>
      <c r="D114" s="207" t="s">
        <v>1065</v>
      </c>
      <c r="E114" s="207" t="s">
        <v>1133</v>
      </c>
      <c r="F114" s="208">
        <v>806</v>
      </c>
      <c r="G114" s="208">
        <v>89.66</v>
      </c>
      <c r="H114" s="209">
        <v>73.09</v>
      </c>
      <c r="I114" s="204" t="s">
        <v>1067</v>
      </c>
      <c r="J114" s="204" t="s">
        <v>1068</v>
      </c>
    </row>
    <row r="115" spans="1:10">
      <c r="A115" s="204">
        <v>113</v>
      </c>
      <c r="B115" s="207" t="s">
        <v>1063</v>
      </c>
      <c r="C115" s="207" t="s">
        <v>1171</v>
      </c>
      <c r="D115" s="207" t="s">
        <v>1076</v>
      </c>
      <c r="E115" s="207" t="s">
        <v>1133</v>
      </c>
      <c r="F115" s="208">
        <v>901</v>
      </c>
      <c r="G115" s="208">
        <v>86.69</v>
      </c>
      <c r="H115" s="209">
        <v>70.67</v>
      </c>
      <c r="I115" s="204" t="s">
        <v>1067</v>
      </c>
      <c r="J115" s="210" t="s">
        <v>110</v>
      </c>
    </row>
    <row r="116" spans="1:10">
      <c r="A116" s="204">
        <v>114</v>
      </c>
      <c r="B116" s="207" t="s">
        <v>1063</v>
      </c>
      <c r="C116" s="207" t="s">
        <v>1172</v>
      </c>
      <c r="D116" s="207" t="s">
        <v>1070</v>
      </c>
      <c r="E116" s="207" t="s">
        <v>1133</v>
      </c>
      <c r="F116" s="208">
        <v>902</v>
      </c>
      <c r="G116" s="208">
        <v>79.459999999999994</v>
      </c>
      <c r="H116" s="209">
        <v>64.78</v>
      </c>
      <c r="I116" s="210" t="s">
        <v>717</v>
      </c>
      <c r="J116" s="210" t="s">
        <v>110</v>
      </c>
    </row>
    <row r="117" spans="1:10">
      <c r="A117" s="204">
        <v>115</v>
      </c>
      <c r="B117" s="207" t="s">
        <v>1063</v>
      </c>
      <c r="C117" s="207" t="s">
        <v>1173</v>
      </c>
      <c r="D117" s="207" t="s">
        <v>1072</v>
      </c>
      <c r="E117" s="207" t="s">
        <v>1133</v>
      </c>
      <c r="F117" s="208">
        <v>903</v>
      </c>
      <c r="G117" s="208">
        <v>44.82</v>
      </c>
      <c r="H117" s="209">
        <v>36.54</v>
      </c>
      <c r="I117" s="210" t="s">
        <v>717</v>
      </c>
      <c r="J117" s="210" t="s">
        <v>1073</v>
      </c>
    </row>
    <row r="118" spans="1:10">
      <c r="A118" s="204">
        <v>116</v>
      </c>
      <c r="B118" s="207" t="s">
        <v>1063</v>
      </c>
      <c r="C118" s="207" t="s">
        <v>1174</v>
      </c>
      <c r="D118" s="207" t="s">
        <v>1072</v>
      </c>
      <c r="E118" s="207" t="s">
        <v>1133</v>
      </c>
      <c r="F118" s="208">
        <v>904</v>
      </c>
      <c r="G118" s="208">
        <v>44.82</v>
      </c>
      <c r="H118" s="209">
        <v>36.54</v>
      </c>
      <c r="I118" s="210" t="s">
        <v>717</v>
      </c>
      <c r="J118" s="210" t="s">
        <v>1073</v>
      </c>
    </row>
    <row r="119" spans="1:10">
      <c r="A119" s="204">
        <v>117</v>
      </c>
      <c r="B119" s="207" t="s">
        <v>1063</v>
      </c>
      <c r="C119" s="207" t="s">
        <v>1175</v>
      </c>
      <c r="D119" s="207" t="s">
        <v>1070</v>
      </c>
      <c r="E119" s="207" t="s">
        <v>1133</v>
      </c>
      <c r="F119" s="208">
        <v>905</v>
      </c>
      <c r="G119" s="208">
        <v>79.459999999999994</v>
      </c>
      <c r="H119" s="209">
        <v>64.78</v>
      </c>
      <c r="I119" s="210" t="s">
        <v>717</v>
      </c>
      <c r="J119" s="210" t="s">
        <v>110</v>
      </c>
    </row>
    <row r="120" spans="1:10">
      <c r="A120" s="204">
        <v>118</v>
      </c>
      <c r="B120" s="207" t="s">
        <v>1063</v>
      </c>
      <c r="C120" s="207" t="s">
        <v>1176</v>
      </c>
      <c r="D120" s="207" t="s">
        <v>1065</v>
      </c>
      <c r="E120" s="207" t="s">
        <v>1133</v>
      </c>
      <c r="F120" s="208">
        <v>906</v>
      </c>
      <c r="G120" s="208">
        <v>89.66</v>
      </c>
      <c r="H120" s="209">
        <v>73.09</v>
      </c>
      <c r="I120" s="204" t="s">
        <v>1067</v>
      </c>
      <c r="J120" s="204" t="s">
        <v>1068</v>
      </c>
    </row>
    <row r="121" spans="1:10">
      <c r="A121" s="204">
        <v>119</v>
      </c>
      <c r="B121" s="207" t="s">
        <v>1063</v>
      </c>
      <c r="C121" s="207" t="s">
        <v>1177</v>
      </c>
      <c r="D121" s="207" t="s">
        <v>1076</v>
      </c>
      <c r="E121" s="207" t="s">
        <v>1133</v>
      </c>
      <c r="F121" s="208">
        <v>1001</v>
      </c>
      <c r="G121" s="208">
        <v>86.69</v>
      </c>
      <c r="H121" s="209">
        <v>70.67</v>
      </c>
      <c r="I121" s="204" t="s">
        <v>1067</v>
      </c>
      <c r="J121" s="210" t="s">
        <v>110</v>
      </c>
    </row>
    <row r="122" spans="1:10">
      <c r="A122" s="204">
        <v>120</v>
      </c>
      <c r="B122" s="207" t="s">
        <v>1063</v>
      </c>
      <c r="C122" s="207" t="s">
        <v>1178</v>
      </c>
      <c r="D122" s="207" t="s">
        <v>1070</v>
      </c>
      <c r="E122" s="207" t="s">
        <v>1133</v>
      </c>
      <c r="F122" s="208">
        <v>1002</v>
      </c>
      <c r="G122" s="208">
        <v>79.459999999999994</v>
      </c>
      <c r="H122" s="209">
        <v>64.78</v>
      </c>
      <c r="I122" s="210" t="s">
        <v>717</v>
      </c>
      <c r="J122" s="210" t="s">
        <v>110</v>
      </c>
    </row>
    <row r="123" spans="1:10">
      <c r="A123" s="204">
        <v>121</v>
      </c>
      <c r="B123" s="207" t="s">
        <v>1063</v>
      </c>
      <c r="C123" s="207" t="s">
        <v>1179</v>
      </c>
      <c r="D123" s="207" t="s">
        <v>1072</v>
      </c>
      <c r="E123" s="207" t="s">
        <v>1133</v>
      </c>
      <c r="F123" s="208">
        <v>1003</v>
      </c>
      <c r="G123" s="208">
        <v>44.82</v>
      </c>
      <c r="H123" s="209">
        <v>36.54</v>
      </c>
      <c r="I123" s="210" t="s">
        <v>717</v>
      </c>
      <c r="J123" s="210" t="s">
        <v>1073</v>
      </c>
    </row>
    <row r="124" spans="1:10">
      <c r="A124" s="204">
        <v>122</v>
      </c>
      <c r="B124" s="207" t="s">
        <v>1063</v>
      </c>
      <c r="C124" s="207" t="s">
        <v>1180</v>
      </c>
      <c r="D124" s="207" t="s">
        <v>1072</v>
      </c>
      <c r="E124" s="207" t="s">
        <v>1133</v>
      </c>
      <c r="F124" s="208">
        <v>1004</v>
      </c>
      <c r="G124" s="208">
        <v>44.82</v>
      </c>
      <c r="H124" s="209">
        <v>36.54</v>
      </c>
      <c r="I124" s="210" t="s">
        <v>717</v>
      </c>
      <c r="J124" s="210" t="s">
        <v>1073</v>
      </c>
    </row>
    <row r="125" spans="1:10">
      <c r="A125" s="204">
        <v>123</v>
      </c>
      <c r="B125" s="207" t="s">
        <v>1063</v>
      </c>
      <c r="C125" s="207" t="s">
        <v>1181</v>
      </c>
      <c r="D125" s="207" t="s">
        <v>1070</v>
      </c>
      <c r="E125" s="207" t="s">
        <v>1133</v>
      </c>
      <c r="F125" s="208">
        <v>1005</v>
      </c>
      <c r="G125" s="208">
        <v>79.459999999999994</v>
      </c>
      <c r="H125" s="209">
        <v>64.78</v>
      </c>
      <c r="I125" s="210" t="s">
        <v>717</v>
      </c>
      <c r="J125" s="210" t="s">
        <v>110</v>
      </c>
    </row>
    <row r="126" spans="1:10">
      <c r="A126" s="204">
        <v>124</v>
      </c>
      <c r="B126" s="207" t="s">
        <v>1063</v>
      </c>
      <c r="C126" s="207" t="s">
        <v>1182</v>
      </c>
      <c r="D126" s="207" t="s">
        <v>1065</v>
      </c>
      <c r="E126" s="207" t="s">
        <v>1133</v>
      </c>
      <c r="F126" s="208">
        <v>1006</v>
      </c>
      <c r="G126" s="208">
        <v>89.66</v>
      </c>
      <c r="H126" s="209">
        <v>73.09</v>
      </c>
      <c r="I126" s="204" t="s">
        <v>1067</v>
      </c>
      <c r="J126" s="204" t="s">
        <v>1068</v>
      </c>
    </row>
    <row r="127" spans="1:10">
      <c r="A127" s="204">
        <v>125</v>
      </c>
      <c r="B127" s="207" t="s">
        <v>1063</v>
      </c>
      <c r="C127" s="207" t="s">
        <v>1183</v>
      </c>
      <c r="D127" s="207" t="s">
        <v>1076</v>
      </c>
      <c r="E127" s="207" t="s">
        <v>1133</v>
      </c>
      <c r="F127" s="208">
        <v>1101</v>
      </c>
      <c r="G127" s="208">
        <v>86.69</v>
      </c>
      <c r="H127" s="209">
        <v>70.67</v>
      </c>
      <c r="I127" s="204" t="s">
        <v>1067</v>
      </c>
      <c r="J127" s="210" t="s">
        <v>110</v>
      </c>
    </row>
    <row r="128" spans="1:10">
      <c r="A128" s="204">
        <v>126</v>
      </c>
      <c r="B128" s="207" t="s">
        <v>1063</v>
      </c>
      <c r="C128" s="207" t="s">
        <v>1183</v>
      </c>
      <c r="D128" s="207" t="s">
        <v>1070</v>
      </c>
      <c r="E128" s="207" t="s">
        <v>1133</v>
      </c>
      <c r="F128" s="208">
        <v>1102</v>
      </c>
      <c r="G128" s="208">
        <v>79.459999999999994</v>
      </c>
      <c r="H128" s="209">
        <v>64.78</v>
      </c>
      <c r="I128" s="210" t="s">
        <v>717</v>
      </c>
      <c r="J128" s="210" t="s">
        <v>110</v>
      </c>
    </row>
    <row r="129" spans="1:10">
      <c r="A129" s="204">
        <v>127</v>
      </c>
      <c r="B129" s="207" t="s">
        <v>1063</v>
      </c>
      <c r="C129" s="207" t="s">
        <v>1183</v>
      </c>
      <c r="D129" s="207" t="s">
        <v>1072</v>
      </c>
      <c r="E129" s="207" t="s">
        <v>1133</v>
      </c>
      <c r="F129" s="208">
        <v>1103</v>
      </c>
      <c r="G129" s="208">
        <v>44.82</v>
      </c>
      <c r="H129" s="209">
        <v>36.54</v>
      </c>
      <c r="I129" s="210" t="s">
        <v>717</v>
      </c>
      <c r="J129" s="210" t="s">
        <v>1073</v>
      </c>
    </row>
    <row r="130" spans="1:10">
      <c r="A130" s="204">
        <v>128</v>
      </c>
      <c r="B130" s="207" t="s">
        <v>1063</v>
      </c>
      <c r="C130" s="207" t="s">
        <v>1183</v>
      </c>
      <c r="D130" s="207" t="s">
        <v>1072</v>
      </c>
      <c r="E130" s="207" t="s">
        <v>1133</v>
      </c>
      <c r="F130" s="208">
        <v>1104</v>
      </c>
      <c r="G130" s="208">
        <v>44.82</v>
      </c>
      <c r="H130" s="209">
        <v>36.54</v>
      </c>
      <c r="I130" s="210" t="s">
        <v>717</v>
      </c>
      <c r="J130" s="210" t="s">
        <v>1073</v>
      </c>
    </row>
    <row r="131" spans="1:10">
      <c r="A131" s="204">
        <v>129</v>
      </c>
      <c r="B131" s="207" t="s">
        <v>1063</v>
      </c>
      <c r="C131" s="207" t="s">
        <v>1183</v>
      </c>
      <c r="D131" s="207" t="s">
        <v>1070</v>
      </c>
      <c r="E131" s="207" t="s">
        <v>1133</v>
      </c>
      <c r="F131" s="208">
        <v>1105</v>
      </c>
      <c r="G131" s="208">
        <v>79.459999999999994</v>
      </c>
      <c r="H131" s="209">
        <v>64.78</v>
      </c>
      <c r="I131" s="210" t="s">
        <v>717</v>
      </c>
      <c r="J131" s="210" t="s">
        <v>110</v>
      </c>
    </row>
    <row r="132" spans="1:10">
      <c r="A132" s="204">
        <v>130</v>
      </c>
      <c r="B132" s="207" t="s">
        <v>1063</v>
      </c>
      <c r="C132" s="207" t="s">
        <v>1183</v>
      </c>
      <c r="D132" s="207" t="s">
        <v>1065</v>
      </c>
      <c r="E132" s="207" t="s">
        <v>1133</v>
      </c>
      <c r="F132" s="208">
        <v>1106</v>
      </c>
      <c r="G132" s="208">
        <v>89.66</v>
      </c>
      <c r="H132" s="209">
        <v>73.09</v>
      </c>
      <c r="I132" s="204" t="s">
        <v>1067</v>
      </c>
      <c r="J132" s="204" t="s">
        <v>1068</v>
      </c>
    </row>
    <row r="133" spans="1:10">
      <c r="A133" s="204">
        <v>131</v>
      </c>
      <c r="B133" s="207" t="s">
        <v>1063</v>
      </c>
      <c r="C133" s="207" t="s">
        <v>1184</v>
      </c>
      <c r="D133" s="207" t="s">
        <v>1076</v>
      </c>
      <c r="E133" s="207" t="s">
        <v>1133</v>
      </c>
      <c r="F133" s="208">
        <v>1201</v>
      </c>
      <c r="G133" s="208">
        <v>87.37</v>
      </c>
      <c r="H133" s="209">
        <v>71.23</v>
      </c>
      <c r="I133" s="204" t="s">
        <v>1067</v>
      </c>
      <c r="J133" s="210" t="s">
        <v>110</v>
      </c>
    </row>
    <row r="134" spans="1:10">
      <c r="A134" s="204">
        <v>132</v>
      </c>
      <c r="B134" s="207" t="s">
        <v>1063</v>
      </c>
      <c r="C134" s="207" t="s">
        <v>1185</v>
      </c>
      <c r="D134" s="207" t="s">
        <v>1070</v>
      </c>
      <c r="E134" s="207" t="s">
        <v>1133</v>
      </c>
      <c r="F134" s="208">
        <v>1202</v>
      </c>
      <c r="G134" s="208">
        <v>79.459999999999994</v>
      </c>
      <c r="H134" s="209">
        <v>64.78</v>
      </c>
      <c r="I134" s="210" t="s">
        <v>717</v>
      </c>
      <c r="J134" s="210" t="s">
        <v>110</v>
      </c>
    </row>
    <row r="135" spans="1:10">
      <c r="A135" s="204">
        <v>133</v>
      </c>
      <c r="B135" s="207" t="s">
        <v>1063</v>
      </c>
      <c r="C135" s="207" t="s">
        <v>1186</v>
      </c>
      <c r="D135" s="207" t="s">
        <v>1072</v>
      </c>
      <c r="E135" s="207" t="s">
        <v>1133</v>
      </c>
      <c r="F135" s="208">
        <v>1203</v>
      </c>
      <c r="G135" s="208">
        <v>44.82</v>
      </c>
      <c r="H135" s="209">
        <v>36.54</v>
      </c>
      <c r="I135" s="210" t="s">
        <v>717</v>
      </c>
      <c r="J135" s="210" t="s">
        <v>1073</v>
      </c>
    </row>
    <row r="136" spans="1:10">
      <c r="A136" s="204">
        <v>134</v>
      </c>
      <c r="B136" s="207" t="s">
        <v>1063</v>
      </c>
      <c r="C136" s="207" t="s">
        <v>1187</v>
      </c>
      <c r="D136" s="207" t="s">
        <v>1072</v>
      </c>
      <c r="E136" s="207" t="s">
        <v>1133</v>
      </c>
      <c r="F136" s="208">
        <v>1204</v>
      </c>
      <c r="G136" s="208">
        <v>44.82</v>
      </c>
      <c r="H136" s="209">
        <v>36.54</v>
      </c>
      <c r="I136" s="210" t="s">
        <v>717</v>
      </c>
      <c r="J136" s="210" t="s">
        <v>1073</v>
      </c>
    </row>
    <row r="137" spans="1:10">
      <c r="A137" s="204">
        <v>135</v>
      </c>
      <c r="B137" s="207" t="s">
        <v>1063</v>
      </c>
      <c r="C137" s="207" t="s">
        <v>1188</v>
      </c>
      <c r="D137" s="207" t="s">
        <v>1070</v>
      </c>
      <c r="E137" s="207" t="s">
        <v>1133</v>
      </c>
      <c r="F137" s="208">
        <v>1205</v>
      </c>
      <c r="G137" s="208">
        <v>79.459999999999994</v>
      </c>
      <c r="H137" s="209">
        <v>64.78</v>
      </c>
      <c r="I137" s="210" t="s">
        <v>717</v>
      </c>
      <c r="J137" s="210" t="s">
        <v>110</v>
      </c>
    </row>
    <row r="138" spans="1:10">
      <c r="A138" s="204">
        <v>136</v>
      </c>
      <c r="B138" s="207" t="s">
        <v>1063</v>
      </c>
      <c r="C138" s="207" t="s">
        <v>1189</v>
      </c>
      <c r="D138" s="207" t="s">
        <v>1065</v>
      </c>
      <c r="E138" s="207" t="s">
        <v>1133</v>
      </c>
      <c r="F138" s="208">
        <v>1206</v>
      </c>
      <c r="G138" s="208">
        <v>89.66</v>
      </c>
      <c r="H138" s="209">
        <v>73.09</v>
      </c>
      <c r="I138" s="204" t="s">
        <v>1067</v>
      </c>
      <c r="J138" s="204" t="s">
        <v>1068</v>
      </c>
    </row>
    <row r="139" spans="1:10">
      <c r="A139" s="204">
        <v>137</v>
      </c>
      <c r="B139" s="207" t="s">
        <v>1063</v>
      </c>
      <c r="C139" s="207" t="s">
        <v>1190</v>
      </c>
      <c r="D139" s="207" t="s">
        <v>1076</v>
      </c>
      <c r="E139" s="207" t="s">
        <v>1133</v>
      </c>
      <c r="F139" s="208">
        <v>1301</v>
      </c>
      <c r="G139" s="208">
        <v>87.37</v>
      </c>
      <c r="H139" s="209">
        <v>71.23</v>
      </c>
      <c r="I139" s="204" t="s">
        <v>1067</v>
      </c>
      <c r="J139" s="210" t="s">
        <v>110</v>
      </c>
    </row>
    <row r="140" spans="1:10">
      <c r="A140" s="204">
        <v>138</v>
      </c>
      <c r="B140" s="207" t="s">
        <v>1063</v>
      </c>
      <c r="C140" s="207" t="s">
        <v>1191</v>
      </c>
      <c r="D140" s="207" t="s">
        <v>1070</v>
      </c>
      <c r="E140" s="207" t="s">
        <v>1133</v>
      </c>
      <c r="F140" s="208">
        <v>1302</v>
      </c>
      <c r="G140" s="208">
        <v>79.459999999999994</v>
      </c>
      <c r="H140" s="209">
        <v>64.78</v>
      </c>
      <c r="I140" s="210" t="s">
        <v>717</v>
      </c>
      <c r="J140" s="210" t="s">
        <v>110</v>
      </c>
    </row>
    <row r="141" spans="1:10">
      <c r="A141" s="204">
        <v>139</v>
      </c>
      <c r="B141" s="207" t="s">
        <v>1063</v>
      </c>
      <c r="C141" s="207" t="s">
        <v>1192</v>
      </c>
      <c r="D141" s="207" t="s">
        <v>1072</v>
      </c>
      <c r="E141" s="207" t="s">
        <v>1133</v>
      </c>
      <c r="F141" s="208">
        <v>1303</v>
      </c>
      <c r="G141" s="208">
        <v>44.82</v>
      </c>
      <c r="H141" s="209">
        <v>36.54</v>
      </c>
      <c r="I141" s="210" t="s">
        <v>717</v>
      </c>
      <c r="J141" s="210" t="s">
        <v>1073</v>
      </c>
    </row>
    <row r="142" spans="1:10">
      <c r="A142" s="204">
        <v>140</v>
      </c>
      <c r="B142" s="207" t="s">
        <v>1063</v>
      </c>
      <c r="C142" s="207" t="s">
        <v>1193</v>
      </c>
      <c r="D142" s="207" t="s">
        <v>1072</v>
      </c>
      <c r="E142" s="207" t="s">
        <v>1133</v>
      </c>
      <c r="F142" s="208">
        <v>1304</v>
      </c>
      <c r="G142" s="208">
        <v>44.82</v>
      </c>
      <c r="H142" s="209">
        <v>36.54</v>
      </c>
      <c r="I142" s="210" t="s">
        <v>717</v>
      </c>
      <c r="J142" s="210" t="s">
        <v>1073</v>
      </c>
    </row>
    <row r="143" spans="1:10">
      <c r="A143" s="204">
        <v>141</v>
      </c>
      <c r="B143" s="207" t="s">
        <v>1063</v>
      </c>
      <c r="C143" s="207" t="s">
        <v>1194</v>
      </c>
      <c r="D143" s="207" t="s">
        <v>1070</v>
      </c>
      <c r="E143" s="207" t="s">
        <v>1133</v>
      </c>
      <c r="F143" s="208">
        <v>1305</v>
      </c>
      <c r="G143" s="208">
        <v>79.459999999999994</v>
      </c>
      <c r="H143" s="209">
        <v>64.78</v>
      </c>
      <c r="I143" s="210" t="s">
        <v>717</v>
      </c>
      <c r="J143" s="210" t="s">
        <v>110</v>
      </c>
    </row>
    <row r="144" spans="1:10">
      <c r="A144" s="204">
        <v>142</v>
      </c>
      <c r="B144" s="207" t="s">
        <v>1063</v>
      </c>
      <c r="C144" s="207" t="s">
        <v>1195</v>
      </c>
      <c r="D144" s="207" t="s">
        <v>1065</v>
      </c>
      <c r="E144" s="207" t="s">
        <v>1133</v>
      </c>
      <c r="F144" s="208">
        <v>1306</v>
      </c>
      <c r="G144" s="208">
        <v>89.66</v>
      </c>
      <c r="H144" s="209">
        <v>73.09</v>
      </c>
      <c r="I144" s="204" t="s">
        <v>1067</v>
      </c>
      <c r="J144" s="204" t="s">
        <v>1068</v>
      </c>
    </row>
    <row r="145" spans="1:10">
      <c r="A145" s="204">
        <v>143</v>
      </c>
      <c r="B145" s="207" t="s">
        <v>1063</v>
      </c>
      <c r="C145" s="207" t="s">
        <v>1196</v>
      </c>
      <c r="D145" s="207" t="s">
        <v>1076</v>
      </c>
      <c r="E145" s="207" t="s">
        <v>1133</v>
      </c>
      <c r="F145" s="208">
        <v>1401</v>
      </c>
      <c r="G145" s="208">
        <v>87.37</v>
      </c>
      <c r="H145" s="209">
        <v>71.23</v>
      </c>
      <c r="I145" s="204" t="s">
        <v>1067</v>
      </c>
      <c r="J145" s="210" t="s">
        <v>110</v>
      </c>
    </row>
    <row r="146" spans="1:10">
      <c r="A146" s="204">
        <v>144</v>
      </c>
      <c r="B146" s="207" t="s">
        <v>1063</v>
      </c>
      <c r="C146" s="207" t="s">
        <v>1197</v>
      </c>
      <c r="D146" s="207" t="s">
        <v>1070</v>
      </c>
      <c r="E146" s="207" t="s">
        <v>1133</v>
      </c>
      <c r="F146" s="208">
        <v>1402</v>
      </c>
      <c r="G146" s="208">
        <v>79.459999999999994</v>
      </c>
      <c r="H146" s="209">
        <v>64.78</v>
      </c>
      <c r="I146" s="210" t="s">
        <v>717</v>
      </c>
      <c r="J146" s="210" t="s">
        <v>110</v>
      </c>
    </row>
    <row r="147" spans="1:10">
      <c r="A147" s="204">
        <v>145</v>
      </c>
      <c r="B147" s="207" t="s">
        <v>1063</v>
      </c>
      <c r="C147" s="207" t="s">
        <v>1198</v>
      </c>
      <c r="D147" s="207" t="s">
        <v>1072</v>
      </c>
      <c r="E147" s="207" t="s">
        <v>1133</v>
      </c>
      <c r="F147" s="208">
        <v>1403</v>
      </c>
      <c r="G147" s="208">
        <v>44.82</v>
      </c>
      <c r="H147" s="209">
        <v>36.54</v>
      </c>
      <c r="I147" s="210" t="s">
        <v>717</v>
      </c>
      <c r="J147" s="210" t="s">
        <v>1073</v>
      </c>
    </row>
    <row r="148" spans="1:10">
      <c r="A148" s="204">
        <v>146</v>
      </c>
      <c r="B148" s="207" t="s">
        <v>1063</v>
      </c>
      <c r="C148" s="207" t="s">
        <v>1199</v>
      </c>
      <c r="D148" s="207" t="s">
        <v>1072</v>
      </c>
      <c r="E148" s="207" t="s">
        <v>1133</v>
      </c>
      <c r="F148" s="208">
        <v>1404</v>
      </c>
      <c r="G148" s="208">
        <v>44.82</v>
      </c>
      <c r="H148" s="209">
        <v>36.54</v>
      </c>
      <c r="I148" s="210" t="s">
        <v>717</v>
      </c>
      <c r="J148" s="210" t="s">
        <v>1073</v>
      </c>
    </row>
    <row r="149" spans="1:10">
      <c r="A149" s="204">
        <v>147</v>
      </c>
      <c r="B149" s="207" t="s">
        <v>1063</v>
      </c>
      <c r="C149" s="207" t="s">
        <v>1200</v>
      </c>
      <c r="D149" s="207" t="s">
        <v>1070</v>
      </c>
      <c r="E149" s="207" t="s">
        <v>1133</v>
      </c>
      <c r="F149" s="208">
        <v>1405</v>
      </c>
      <c r="G149" s="208">
        <v>79.459999999999994</v>
      </c>
      <c r="H149" s="209">
        <v>64.78</v>
      </c>
      <c r="I149" s="210" t="s">
        <v>717</v>
      </c>
      <c r="J149" s="210" t="s">
        <v>110</v>
      </c>
    </row>
    <row r="150" spans="1:10">
      <c r="A150" s="204">
        <v>148</v>
      </c>
      <c r="B150" s="207" t="s">
        <v>1063</v>
      </c>
      <c r="C150" s="207" t="s">
        <v>1201</v>
      </c>
      <c r="D150" s="207" t="s">
        <v>1065</v>
      </c>
      <c r="E150" s="207" t="s">
        <v>1133</v>
      </c>
      <c r="F150" s="208">
        <v>1406</v>
      </c>
      <c r="G150" s="208">
        <v>89.66</v>
      </c>
      <c r="H150" s="209">
        <v>73.09</v>
      </c>
      <c r="I150" s="204" t="s">
        <v>1067</v>
      </c>
      <c r="J150" s="204" t="s">
        <v>1068</v>
      </c>
    </row>
    <row r="151" spans="1:10">
      <c r="A151" s="204">
        <v>149</v>
      </c>
      <c r="B151" s="207" t="s">
        <v>1063</v>
      </c>
      <c r="C151" s="207" t="s">
        <v>1202</v>
      </c>
      <c r="D151" s="207" t="s">
        <v>1076</v>
      </c>
      <c r="E151" s="207" t="s">
        <v>1133</v>
      </c>
      <c r="F151" s="208">
        <v>1501</v>
      </c>
      <c r="G151" s="208">
        <v>87.37</v>
      </c>
      <c r="H151" s="209">
        <v>71.23</v>
      </c>
      <c r="I151" s="204" t="s">
        <v>1067</v>
      </c>
      <c r="J151" s="210" t="s">
        <v>110</v>
      </c>
    </row>
    <row r="152" spans="1:10">
      <c r="A152" s="204">
        <v>150</v>
      </c>
      <c r="B152" s="207" t="s">
        <v>1063</v>
      </c>
      <c r="C152" s="207" t="s">
        <v>1203</v>
      </c>
      <c r="D152" s="207" t="s">
        <v>1070</v>
      </c>
      <c r="E152" s="207" t="s">
        <v>1133</v>
      </c>
      <c r="F152" s="208">
        <v>1502</v>
      </c>
      <c r="G152" s="208">
        <v>79.459999999999994</v>
      </c>
      <c r="H152" s="209">
        <v>64.78</v>
      </c>
      <c r="I152" s="210" t="s">
        <v>717</v>
      </c>
      <c r="J152" s="210" t="s">
        <v>110</v>
      </c>
    </row>
    <row r="153" spans="1:10">
      <c r="A153" s="204">
        <v>151</v>
      </c>
      <c r="B153" s="207" t="s">
        <v>1063</v>
      </c>
      <c r="C153" s="207" t="s">
        <v>1204</v>
      </c>
      <c r="D153" s="207" t="s">
        <v>1072</v>
      </c>
      <c r="E153" s="207" t="s">
        <v>1133</v>
      </c>
      <c r="F153" s="208">
        <v>1503</v>
      </c>
      <c r="G153" s="208">
        <v>44.82</v>
      </c>
      <c r="H153" s="209">
        <v>36.54</v>
      </c>
      <c r="I153" s="210" t="s">
        <v>717</v>
      </c>
      <c r="J153" s="210" t="s">
        <v>1073</v>
      </c>
    </row>
    <row r="154" spans="1:10">
      <c r="A154" s="204">
        <v>152</v>
      </c>
      <c r="B154" s="207" t="s">
        <v>1063</v>
      </c>
      <c r="C154" s="207" t="s">
        <v>1205</v>
      </c>
      <c r="D154" s="207" t="s">
        <v>1072</v>
      </c>
      <c r="E154" s="207" t="s">
        <v>1133</v>
      </c>
      <c r="F154" s="208">
        <v>1504</v>
      </c>
      <c r="G154" s="208">
        <v>44.82</v>
      </c>
      <c r="H154" s="209">
        <v>36.54</v>
      </c>
      <c r="I154" s="210" t="s">
        <v>717</v>
      </c>
      <c r="J154" s="210" t="s">
        <v>1073</v>
      </c>
    </row>
    <row r="155" spans="1:10">
      <c r="A155" s="204">
        <v>153</v>
      </c>
      <c r="B155" s="207" t="s">
        <v>1063</v>
      </c>
      <c r="C155" s="207" t="s">
        <v>1206</v>
      </c>
      <c r="D155" s="207" t="s">
        <v>1070</v>
      </c>
      <c r="E155" s="207" t="s">
        <v>1133</v>
      </c>
      <c r="F155" s="208">
        <v>1505</v>
      </c>
      <c r="G155" s="208">
        <v>79.459999999999994</v>
      </c>
      <c r="H155" s="209">
        <v>64.78</v>
      </c>
      <c r="I155" s="210" t="s">
        <v>717</v>
      </c>
      <c r="J155" s="210" t="s">
        <v>110</v>
      </c>
    </row>
    <row r="156" spans="1:10">
      <c r="A156" s="204">
        <v>154</v>
      </c>
      <c r="B156" s="207" t="s">
        <v>1063</v>
      </c>
      <c r="C156" s="207" t="s">
        <v>1207</v>
      </c>
      <c r="D156" s="207" t="s">
        <v>1065</v>
      </c>
      <c r="E156" s="207" t="s">
        <v>1133</v>
      </c>
      <c r="F156" s="208">
        <v>1506</v>
      </c>
      <c r="G156" s="208">
        <v>89.66</v>
      </c>
      <c r="H156" s="209">
        <v>73.09</v>
      </c>
      <c r="I156" s="204" t="s">
        <v>1067</v>
      </c>
      <c r="J156" s="204" t="s">
        <v>1068</v>
      </c>
    </row>
    <row r="157" spans="1:10">
      <c r="A157" s="204">
        <v>155</v>
      </c>
      <c r="B157" s="207" t="s">
        <v>1208</v>
      </c>
      <c r="C157" s="207" t="s">
        <v>1209</v>
      </c>
      <c r="D157" s="207" t="s">
        <v>1065</v>
      </c>
      <c r="E157" s="207" t="s">
        <v>1066</v>
      </c>
      <c r="F157" s="208">
        <v>101</v>
      </c>
      <c r="G157" s="208">
        <v>89.23</v>
      </c>
      <c r="H157" s="209">
        <v>73.06</v>
      </c>
      <c r="I157" s="204" t="s">
        <v>1067</v>
      </c>
      <c r="J157" s="204" t="s">
        <v>1068</v>
      </c>
    </row>
    <row r="158" spans="1:10">
      <c r="A158" s="204">
        <v>156</v>
      </c>
      <c r="B158" s="207" t="s">
        <v>1208</v>
      </c>
      <c r="C158" s="207" t="s">
        <v>1210</v>
      </c>
      <c r="D158" s="207" t="s">
        <v>1211</v>
      </c>
      <c r="E158" s="207" t="s">
        <v>1066</v>
      </c>
      <c r="F158" s="208">
        <v>102</v>
      </c>
      <c r="G158" s="208">
        <v>47.24</v>
      </c>
      <c r="H158" s="209">
        <v>38.68</v>
      </c>
      <c r="I158" s="210" t="s">
        <v>717</v>
      </c>
      <c r="J158" s="210" t="s">
        <v>1073</v>
      </c>
    </row>
    <row r="159" spans="1:10">
      <c r="A159" s="204">
        <v>157</v>
      </c>
      <c r="B159" s="207" t="s">
        <v>1208</v>
      </c>
      <c r="C159" s="207" t="s">
        <v>1212</v>
      </c>
      <c r="D159" s="207" t="s">
        <v>1213</v>
      </c>
      <c r="E159" s="207" t="s">
        <v>1066</v>
      </c>
      <c r="F159" s="208">
        <v>103</v>
      </c>
      <c r="G159" s="208">
        <v>87.61</v>
      </c>
      <c r="H159" s="209">
        <v>71.73</v>
      </c>
      <c r="I159" s="210" t="s">
        <v>717</v>
      </c>
      <c r="J159" s="210" t="s">
        <v>110</v>
      </c>
    </row>
    <row r="160" spans="1:10">
      <c r="A160" s="204">
        <v>158</v>
      </c>
      <c r="B160" s="207" t="s">
        <v>1208</v>
      </c>
      <c r="C160" s="207" t="s">
        <v>1214</v>
      </c>
      <c r="D160" s="207" t="s">
        <v>1076</v>
      </c>
      <c r="E160" s="207" t="s">
        <v>1066</v>
      </c>
      <c r="F160" s="208">
        <v>104</v>
      </c>
      <c r="G160" s="208">
        <v>86.21</v>
      </c>
      <c r="H160" s="209">
        <v>70.59</v>
      </c>
      <c r="I160" s="204" t="s">
        <v>1067</v>
      </c>
      <c r="J160" s="210" t="s">
        <v>110</v>
      </c>
    </row>
    <row r="161" spans="1:10">
      <c r="A161" s="204">
        <v>159</v>
      </c>
      <c r="B161" s="207" t="s">
        <v>1208</v>
      </c>
      <c r="C161" s="207" t="s">
        <v>1215</v>
      </c>
      <c r="D161" s="207" t="s">
        <v>1065</v>
      </c>
      <c r="E161" s="207" t="s">
        <v>1066</v>
      </c>
      <c r="F161" s="208">
        <v>201</v>
      </c>
      <c r="G161" s="208">
        <v>89.23</v>
      </c>
      <c r="H161" s="209">
        <v>73.06</v>
      </c>
      <c r="I161" s="204" t="s">
        <v>1067</v>
      </c>
      <c r="J161" s="204" t="s">
        <v>1068</v>
      </c>
    </row>
    <row r="162" spans="1:10">
      <c r="A162" s="204">
        <v>160</v>
      </c>
      <c r="B162" s="207" t="s">
        <v>1208</v>
      </c>
      <c r="C162" s="207" t="s">
        <v>1216</v>
      </c>
      <c r="D162" s="207" t="s">
        <v>1213</v>
      </c>
      <c r="E162" s="207" t="s">
        <v>1066</v>
      </c>
      <c r="F162" s="208">
        <v>202</v>
      </c>
      <c r="G162" s="208">
        <v>87.77</v>
      </c>
      <c r="H162" s="209">
        <v>71.86</v>
      </c>
      <c r="I162" s="210" t="s">
        <v>717</v>
      </c>
      <c r="J162" s="210" t="s">
        <v>110</v>
      </c>
    </row>
    <row r="163" spans="1:10">
      <c r="A163" s="204">
        <v>161</v>
      </c>
      <c r="B163" s="207" t="s">
        <v>1208</v>
      </c>
      <c r="C163" s="207" t="s">
        <v>1217</v>
      </c>
      <c r="D163" s="207" t="s">
        <v>1213</v>
      </c>
      <c r="E163" s="207" t="s">
        <v>1066</v>
      </c>
      <c r="F163" s="208">
        <v>203</v>
      </c>
      <c r="G163" s="208">
        <v>87.77</v>
      </c>
      <c r="H163" s="209">
        <v>71.86</v>
      </c>
      <c r="I163" s="210" t="s">
        <v>717</v>
      </c>
      <c r="J163" s="210" t="s">
        <v>110</v>
      </c>
    </row>
    <row r="164" spans="1:10">
      <c r="A164" s="204">
        <v>162</v>
      </c>
      <c r="B164" s="207" t="s">
        <v>1208</v>
      </c>
      <c r="C164" s="207" t="s">
        <v>1218</v>
      </c>
      <c r="D164" s="207" t="s">
        <v>1076</v>
      </c>
      <c r="E164" s="207" t="s">
        <v>1066</v>
      </c>
      <c r="F164" s="208">
        <v>204</v>
      </c>
      <c r="G164" s="208">
        <v>86.21</v>
      </c>
      <c r="H164" s="209">
        <v>70.59</v>
      </c>
      <c r="I164" s="204" t="s">
        <v>1067</v>
      </c>
      <c r="J164" s="210" t="s">
        <v>110</v>
      </c>
    </row>
    <row r="165" spans="1:10">
      <c r="A165" s="204">
        <v>163</v>
      </c>
      <c r="B165" s="207" t="s">
        <v>1208</v>
      </c>
      <c r="C165" s="207" t="s">
        <v>1219</v>
      </c>
      <c r="D165" s="207" t="s">
        <v>1065</v>
      </c>
      <c r="E165" s="207" t="s">
        <v>1066</v>
      </c>
      <c r="F165" s="208">
        <v>301</v>
      </c>
      <c r="G165" s="208">
        <v>89.23</v>
      </c>
      <c r="H165" s="209">
        <v>73.06</v>
      </c>
      <c r="I165" s="204" t="s">
        <v>1067</v>
      </c>
      <c r="J165" s="204" t="s">
        <v>1068</v>
      </c>
    </row>
    <row r="166" spans="1:10">
      <c r="A166" s="204">
        <v>164</v>
      </c>
      <c r="B166" s="207" t="s">
        <v>1208</v>
      </c>
      <c r="C166" s="207" t="s">
        <v>1220</v>
      </c>
      <c r="D166" s="207" t="s">
        <v>1213</v>
      </c>
      <c r="E166" s="207" t="s">
        <v>1066</v>
      </c>
      <c r="F166" s="208">
        <v>302</v>
      </c>
      <c r="G166" s="208">
        <v>87.77</v>
      </c>
      <c r="H166" s="209">
        <v>71.86</v>
      </c>
      <c r="I166" s="210" t="s">
        <v>717</v>
      </c>
      <c r="J166" s="210" t="s">
        <v>110</v>
      </c>
    </row>
    <row r="167" spans="1:10">
      <c r="A167" s="204">
        <v>165</v>
      </c>
      <c r="B167" s="207" t="s">
        <v>1208</v>
      </c>
      <c r="C167" s="207" t="s">
        <v>1221</v>
      </c>
      <c r="D167" s="207" t="s">
        <v>1213</v>
      </c>
      <c r="E167" s="207" t="s">
        <v>1066</v>
      </c>
      <c r="F167" s="208">
        <v>303</v>
      </c>
      <c r="G167" s="208">
        <v>87.77</v>
      </c>
      <c r="H167" s="209">
        <v>71.86</v>
      </c>
      <c r="I167" s="210" t="s">
        <v>717</v>
      </c>
      <c r="J167" s="210" t="s">
        <v>110</v>
      </c>
    </row>
    <row r="168" spans="1:10">
      <c r="A168" s="204">
        <v>166</v>
      </c>
      <c r="B168" s="207" t="s">
        <v>1208</v>
      </c>
      <c r="C168" s="207" t="s">
        <v>1222</v>
      </c>
      <c r="D168" s="207" t="s">
        <v>1076</v>
      </c>
      <c r="E168" s="207" t="s">
        <v>1066</v>
      </c>
      <c r="F168" s="208">
        <v>304</v>
      </c>
      <c r="G168" s="208">
        <v>86.21</v>
      </c>
      <c r="H168" s="209">
        <v>70.59</v>
      </c>
      <c r="I168" s="204" t="s">
        <v>1067</v>
      </c>
      <c r="J168" s="210" t="s">
        <v>110</v>
      </c>
    </row>
    <row r="169" spans="1:10">
      <c r="A169" s="204">
        <v>167</v>
      </c>
      <c r="B169" s="207" t="s">
        <v>1208</v>
      </c>
      <c r="C169" s="207" t="s">
        <v>1223</v>
      </c>
      <c r="D169" s="207" t="s">
        <v>1065</v>
      </c>
      <c r="E169" s="207" t="s">
        <v>1066</v>
      </c>
      <c r="F169" s="208">
        <v>401</v>
      </c>
      <c r="G169" s="208">
        <v>89.23</v>
      </c>
      <c r="H169" s="209">
        <v>73.06</v>
      </c>
      <c r="I169" s="204" t="s">
        <v>1067</v>
      </c>
      <c r="J169" s="204" t="s">
        <v>1068</v>
      </c>
    </row>
    <row r="170" spans="1:10">
      <c r="A170" s="204">
        <v>168</v>
      </c>
      <c r="B170" s="207" t="s">
        <v>1208</v>
      </c>
      <c r="C170" s="207" t="s">
        <v>1224</v>
      </c>
      <c r="D170" s="207" t="s">
        <v>1213</v>
      </c>
      <c r="E170" s="207" t="s">
        <v>1066</v>
      </c>
      <c r="F170" s="208">
        <v>402</v>
      </c>
      <c r="G170" s="208">
        <v>87.77</v>
      </c>
      <c r="H170" s="209">
        <v>71.86</v>
      </c>
      <c r="I170" s="210" t="s">
        <v>717</v>
      </c>
      <c r="J170" s="210" t="s">
        <v>110</v>
      </c>
    </row>
    <row r="171" spans="1:10">
      <c r="A171" s="204">
        <v>169</v>
      </c>
      <c r="B171" s="207" t="s">
        <v>1208</v>
      </c>
      <c r="C171" s="207" t="s">
        <v>1225</v>
      </c>
      <c r="D171" s="207" t="s">
        <v>1213</v>
      </c>
      <c r="E171" s="207" t="s">
        <v>1066</v>
      </c>
      <c r="F171" s="208">
        <v>403</v>
      </c>
      <c r="G171" s="208">
        <v>87.77</v>
      </c>
      <c r="H171" s="209">
        <v>71.86</v>
      </c>
      <c r="I171" s="210" t="s">
        <v>717</v>
      </c>
      <c r="J171" s="210" t="s">
        <v>110</v>
      </c>
    </row>
    <row r="172" spans="1:10">
      <c r="A172" s="204">
        <v>170</v>
      </c>
      <c r="B172" s="207" t="s">
        <v>1208</v>
      </c>
      <c r="C172" s="207" t="s">
        <v>1226</v>
      </c>
      <c r="D172" s="207" t="s">
        <v>1076</v>
      </c>
      <c r="E172" s="207" t="s">
        <v>1066</v>
      </c>
      <c r="F172" s="208">
        <v>404</v>
      </c>
      <c r="G172" s="208">
        <v>86.21</v>
      </c>
      <c r="H172" s="209">
        <v>70.59</v>
      </c>
      <c r="I172" s="204" t="s">
        <v>1067</v>
      </c>
      <c r="J172" s="210" t="s">
        <v>110</v>
      </c>
    </row>
    <row r="173" spans="1:10">
      <c r="A173" s="204">
        <v>171</v>
      </c>
      <c r="B173" s="207" t="s">
        <v>1208</v>
      </c>
      <c r="C173" s="207" t="s">
        <v>1227</v>
      </c>
      <c r="D173" s="207" t="s">
        <v>1065</v>
      </c>
      <c r="E173" s="207" t="s">
        <v>1066</v>
      </c>
      <c r="F173" s="208">
        <v>501</v>
      </c>
      <c r="G173" s="208">
        <v>89.23</v>
      </c>
      <c r="H173" s="209">
        <v>73.06</v>
      </c>
      <c r="I173" s="204" t="s">
        <v>1067</v>
      </c>
      <c r="J173" s="204" t="s">
        <v>1068</v>
      </c>
    </row>
    <row r="174" spans="1:10">
      <c r="A174" s="204">
        <v>172</v>
      </c>
      <c r="B174" s="207" t="s">
        <v>1208</v>
      </c>
      <c r="C174" s="207" t="s">
        <v>1228</v>
      </c>
      <c r="D174" s="207" t="s">
        <v>1213</v>
      </c>
      <c r="E174" s="207" t="s">
        <v>1066</v>
      </c>
      <c r="F174" s="208">
        <v>502</v>
      </c>
      <c r="G174" s="208">
        <v>87.77</v>
      </c>
      <c r="H174" s="209">
        <v>71.86</v>
      </c>
      <c r="I174" s="210" t="s">
        <v>717</v>
      </c>
      <c r="J174" s="210" t="s">
        <v>110</v>
      </c>
    </row>
    <row r="175" spans="1:10">
      <c r="A175" s="204">
        <v>173</v>
      </c>
      <c r="B175" s="207" t="s">
        <v>1208</v>
      </c>
      <c r="C175" s="207" t="s">
        <v>1229</v>
      </c>
      <c r="D175" s="207" t="s">
        <v>1213</v>
      </c>
      <c r="E175" s="207" t="s">
        <v>1066</v>
      </c>
      <c r="F175" s="208">
        <v>503</v>
      </c>
      <c r="G175" s="208">
        <v>87.77</v>
      </c>
      <c r="H175" s="209">
        <v>71.86</v>
      </c>
      <c r="I175" s="210" t="s">
        <v>717</v>
      </c>
      <c r="J175" s="210" t="s">
        <v>110</v>
      </c>
    </row>
    <row r="176" spans="1:10">
      <c r="A176" s="204">
        <v>174</v>
      </c>
      <c r="B176" s="207" t="s">
        <v>1208</v>
      </c>
      <c r="C176" s="207" t="s">
        <v>1230</v>
      </c>
      <c r="D176" s="207" t="s">
        <v>1076</v>
      </c>
      <c r="E176" s="207" t="s">
        <v>1066</v>
      </c>
      <c r="F176" s="208">
        <v>504</v>
      </c>
      <c r="G176" s="208">
        <v>86.21</v>
      </c>
      <c r="H176" s="209">
        <v>70.59</v>
      </c>
      <c r="I176" s="204" t="s">
        <v>1067</v>
      </c>
      <c r="J176" s="210" t="s">
        <v>110</v>
      </c>
    </row>
    <row r="177" spans="1:10">
      <c r="A177" s="204">
        <v>175</v>
      </c>
      <c r="B177" s="207" t="s">
        <v>1208</v>
      </c>
      <c r="C177" s="207" t="s">
        <v>1231</v>
      </c>
      <c r="D177" s="207" t="s">
        <v>1065</v>
      </c>
      <c r="E177" s="207" t="s">
        <v>1066</v>
      </c>
      <c r="F177" s="208">
        <v>601</v>
      </c>
      <c r="G177" s="208">
        <v>89.23</v>
      </c>
      <c r="H177" s="209">
        <v>73.06</v>
      </c>
      <c r="I177" s="204" t="s">
        <v>1067</v>
      </c>
      <c r="J177" s="204" t="s">
        <v>1068</v>
      </c>
    </row>
    <row r="178" spans="1:10">
      <c r="A178" s="204">
        <v>176</v>
      </c>
      <c r="B178" s="207" t="s">
        <v>1208</v>
      </c>
      <c r="C178" s="207" t="s">
        <v>1232</v>
      </c>
      <c r="D178" s="207" t="s">
        <v>1213</v>
      </c>
      <c r="E178" s="207" t="s">
        <v>1066</v>
      </c>
      <c r="F178" s="208">
        <v>602</v>
      </c>
      <c r="G178" s="208">
        <v>87.77</v>
      </c>
      <c r="H178" s="209">
        <v>71.86</v>
      </c>
      <c r="I178" s="210" t="s">
        <v>717</v>
      </c>
      <c r="J178" s="210" t="s">
        <v>110</v>
      </c>
    </row>
    <row r="179" spans="1:10">
      <c r="A179" s="204">
        <v>177</v>
      </c>
      <c r="B179" s="207" t="s">
        <v>1208</v>
      </c>
      <c r="C179" s="207" t="s">
        <v>1233</v>
      </c>
      <c r="D179" s="207" t="s">
        <v>1213</v>
      </c>
      <c r="E179" s="207" t="s">
        <v>1066</v>
      </c>
      <c r="F179" s="208">
        <v>603</v>
      </c>
      <c r="G179" s="208">
        <v>87.77</v>
      </c>
      <c r="H179" s="209">
        <v>71.86</v>
      </c>
      <c r="I179" s="210" t="s">
        <v>717</v>
      </c>
      <c r="J179" s="210" t="s">
        <v>110</v>
      </c>
    </row>
    <row r="180" spans="1:10">
      <c r="A180" s="204">
        <v>178</v>
      </c>
      <c r="B180" s="207" t="s">
        <v>1208</v>
      </c>
      <c r="C180" s="207" t="s">
        <v>1234</v>
      </c>
      <c r="D180" s="207" t="s">
        <v>1076</v>
      </c>
      <c r="E180" s="207" t="s">
        <v>1066</v>
      </c>
      <c r="F180" s="208">
        <v>604</v>
      </c>
      <c r="G180" s="208">
        <v>86.21</v>
      </c>
      <c r="H180" s="209">
        <v>70.59</v>
      </c>
      <c r="I180" s="204" t="s">
        <v>1067</v>
      </c>
      <c r="J180" s="210" t="s">
        <v>110</v>
      </c>
    </row>
    <row r="181" spans="1:10">
      <c r="A181" s="204">
        <v>179</v>
      </c>
      <c r="B181" s="207" t="s">
        <v>1208</v>
      </c>
      <c r="C181" s="207" t="s">
        <v>1235</v>
      </c>
      <c r="D181" s="207" t="s">
        <v>1065</v>
      </c>
      <c r="E181" s="207" t="s">
        <v>1066</v>
      </c>
      <c r="F181" s="208">
        <v>701</v>
      </c>
      <c r="G181" s="208">
        <v>89.23</v>
      </c>
      <c r="H181" s="209">
        <v>73.06</v>
      </c>
      <c r="I181" s="204" t="s">
        <v>1067</v>
      </c>
      <c r="J181" s="204" t="s">
        <v>1068</v>
      </c>
    </row>
    <row r="182" spans="1:10">
      <c r="A182" s="204">
        <v>180</v>
      </c>
      <c r="B182" s="207" t="s">
        <v>1208</v>
      </c>
      <c r="C182" s="207" t="s">
        <v>1236</v>
      </c>
      <c r="D182" s="207" t="s">
        <v>1213</v>
      </c>
      <c r="E182" s="207" t="s">
        <v>1066</v>
      </c>
      <c r="F182" s="208">
        <v>702</v>
      </c>
      <c r="G182" s="208">
        <v>87.77</v>
      </c>
      <c r="H182" s="209">
        <v>71.86</v>
      </c>
      <c r="I182" s="210" t="s">
        <v>717</v>
      </c>
      <c r="J182" s="210" t="s">
        <v>110</v>
      </c>
    </row>
    <row r="183" spans="1:10">
      <c r="A183" s="204">
        <v>181</v>
      </c>
      <c r="B183" s="207" t="s">
        <v>1208</v>
      </c>
      <c r="C183" s="207" t="s">
        <v>1237</v>
      </c>
      <c r="D183" s="207" t="s">
        <v>1213</v>
      </c>
      <c r="E183" s="207" t="s">
        <v>1066</v>
      </c>
      <c r="F183" s="208">
        <v>703</v>
      </c>
      <c r="G183" s="208">
        <v>87.77</v>
      </c>
      <c r="H183" s="209">
        <v>71.86</v>
      </c>
      <c r="I183" s="210" t="s">
        <v>717</v>
      </c>
      <c r="J183" s="210" t="s">
        <v>110</v>
      </c>
    </row>
    <row r="184" spans="1:10">
      <c r="A184" s="204">
        <v>182</v>
      </c>
      <c r="B184" s="207" t="s">
        <v>1208</v>
      </c>
      <c r="C184" s="207" t="s">
        <v>1238</v>
      </c>
      <c r="D184" s="207" t="s">
        <v>1076</v>
      </c>
      <c r="E184" s="207" t="s">
        <v>1066</v>
      </c>
      <c r="F184" s="208">
        <v>704</v>
      </c>
      <c r="G184" s="208">
        <v>86.21</v>
      </c>
      <c r="H184" s="209">
        <v>70.59</v>
      </c>
      <c r="I184" s="204" t="s">
        <v>1067</v>
      </c>
      <c r="J184" s="210" t="s">
        <v>110</v>
      </c>
    </row>
    <row r="185" spans="1:10">
      <c r="A185" s="204">
        <v>183</v>
      </c>
      <c r="B185" s="207" t="s">
        <v>1208</v>
      </c>
      <c r="C185" s="207" t="s">
        <v>1239</v>
      </c>
      <c r="D185" s="207" t="s">
        <v>1065</v>
      </c>
      <c r="E185" s="207" t="s">
        <v>1066</v>
      </c>
      <c r="F185" s="208">
        <v>801</v>
      </c>
      <c r="G185" s="208">
        <v>89.23</v>
      </c>
      <c r="H185" s="209">
        <v>73.06</v>
      </c>
      <c r="I185" s="204" t="s">
        <v>1067</v>
      </c>
      <c r="J185" s="204" t="s">
        <v>1068</v>
      </c>
    </row>
    <row r="186" spans="1:10">
      <c r="A186" s="204">
        <v>184</v>
      </c>
      <c r="B186" s="207" t="s">
        <v>1208</v>
      </c>
      <c r="C186" s="207" t="s">
        <v>1240</v>
      </c>
      <c r="D186" s="207" t="s">
        <v>1213</v>
      </c>
      <c r="E186" s="207" t="s">
        <v>1066</v>
      </c>
      <c r="F186" s="208">
        <v>802</v>
      </c>
      <c r="G186" s="208">
        <v>87.77</v>
      </c>
      <c r="H186" s="209">
        <v>71.86</v>
      </c>
      <c r="I186" s="210" t="s">
        <v>717</v>
      </c>
      <c r="J186" s="210" t="s">
        <v>110</v>
      </c>
    </row>
    <row r="187" spans="1:10">
      <c r="A187" s="204">
        <v>185</v>
      </c>
      <c r="B187" s="207" t="s">
        <v>1208</v>
      </c>
      <c r="C187" s="207" t="s">
        <v>1241</v>
      </c>
      <c r="D187" s="207" t="s">
        <v>1213</v>
      </c>
      <c r="E187" s="207" t="s">
        <v>1066</v>
      </c>
      <c r="F187" s="208">
        <v>803</v>
      </c>
      <c r="G187" s="208">
        <v>87.77</v>
      </c>
      <c r="H187" s="209">
        <v>71.86</v>
      </c>
      <c r="I187" s="210" t="s">
        <v>717</v>
      </c>
      <c r="J187" s="210" t="s">
        <v>110</v>
      </c>
    </row>
    <row r="188" spans="1:10">
      <c r="A188" s="204">
        <v>186</v>
      </c>
      <c r="B188" s="207" t="s">
        <v>1208</v>
      </c>
      <c r="C188" s="207" t="s">
        <v>1242</v>
      </c>
      <c r="D188" s="207" t="s">
        <v>1076</v>
      </c>
      <c r="E188" s="207" t="s">
        <v>1066</v>
      </c>
      <c r="F188" s="208">
        <v>804</v>
      </c>
      <c r="G188" s="208">
        <v>86.21</v>
      </c>
      <c r="H188" s="209">
        <v>70.59</v>
      </c>
      <c r="I188" s="204" t="s">
        <v>1067</v>
      </c>
      <c r="J188" s="210" t="s">
        <v>110</v>
      </c>
    </row>
    <row r="189" spans="1:10">
      <c r="A189" s="204">
        <v>187</v>
      </c>
      <c r="B189" s="207" t="s">
        <v>1208</v>
      </c>
      <c r="C189" s="207" t="s">
        <v>1243</v>
      </c>
      <c r="D189" s="207" t="s">
        <v>1065</v>
      </c>
      <c r="E189" s="207" t="s">
        <v>1066</v>
      </c>
      <c r="F189" s="208">
        <v>901</v>
      </c>
      <c r="G189" s="208">
        <v>89.23</v>
      </c>
      <c r="H189" s="209">
        <v>73.06</v>
      </c>
      <c r="I189" s="204" t="s">
        <v>1067</v>
      </c>
      <c r="J189" s="204" t="s">
        <v>1068</v>
      </c>
    </row>
    <row r="190" spans="1:10">
      <c r="A190" s="204">
        <v>188</v>
      </c>
      <c r="B190" s="207" t="s">
        <v>1208</v>
      </c>
      <c r="C190" s="207" t="s">
        <v>1244</v>
      </c>
      <c r="D190" s="207" t="s">
        <v>1213</v>
      </c>
      <c r="E190" s="207" t="s">
        <v>1066</v>
      </c>
      <c r="F190" s="208">
        <v>902</v>
      </c>
      <c r="G190" s="208">
        <v>87.77</v>
      </c>
      <c r="H190" s="209">
        <v>71.86</v>
      </c>
      <c r="I190" s="210" t="s">
        <v>717</v>
      </c>
      <c r="J190" s="210" t="s">
        <v>110</v>
      </c>
    </row>
    <row r="191" spans="1:10">
      <c r="A191" s="204">
        <v>189</v>
      </c>
      <c r="B191" s="207" t="s">
        <v>1208</v>
      </c>
      <c r="C191" s="207" t="s">
        <v>1245</v>
      </c>
      <c r="D191" s="207" t="s">
        <v>1213</v>
      </c>
      <c r="E191" s="207" t="s">
        <v>1066</v>
      </c>
      <c r="F191" s="208">
        <v>903</v>
      </c>
      <c r="G191" s="208">
        <v>87.77</v>
      </c>
      <c r="H191" s="209">
        <v>71.86</v>
      </c>
      <c r="I191" s="210" t="s">
        <v>717</v>
      </c>
      <c r="J191" s="210" t="s">
        <v>110</v>
      </c>
    </row>
    <row r="192" spans="1:10">
      <c r="A192" s="204">
        <v>190</v>
      </c>
      <c r="B192" s="207" t="s">
        <v>1208</v>
      </c>
      <c r="C192" s="207" t="s">
        <v>1246</v>
      </c>
      <c r="D192" s="207" t="s">
        <v>1076</v>
      </c>
      <c r="E192" s="207" t="s">
        <v>1066</v>
      </c>
      <c r="F192" s="208">
        <v>904</v>
      </c>
      <c r="G192" s="208">
        <v>86.21</v>
      </c>
      <c r="H192" s="209">
        <v>70.59</v>
      </c>
      <c r="I192" s="204" t="s">
        <v>1067</v>
      </c>
      <c r="J192" s="210" t="s">
        <v>110</v>
      </c>
    </row>
    <row r="193" spans="1:10">
      <c r="A193" s="204">
        <v>191</v>
      </c>
      <c r="B193" s="207" t="s">
        <v>1208</v>
      </c>
      <c r="C193" s="207" t="s">
        <v>1247</v>
      </c>
      <c r="D193" s="207" t="s">
        <v>1065</v>
      </c>
      <c r="E193" s="207" t="s">
        <v>1066</v>
      </c>
      <c r="F193" s="208">
        <v>1001</v>
      </c>
      <c r="G193" s="208">
        <v>89.23</v>
      </c>
      <c r="H193" s="209">
        <v>73.06</v>
      </c>
      <c r="I193" s="204" t="s">
        <v>1067</v>
      </c>
      <c r="J193" s="204" t="s">
        <v>1068</v>
      </c>
    </row>
    <row r="194" spans="1:10">
      <c r="A194" s="204">
        <v>192</v>
      </c>
      <c r="B194" s="207" t="s">
        <v>1208</v>
      </c>
      <c r="C194" s="207" t="s">
        <v>1248</v>
      </c>
      <c r="D194" s="207" t="s">
        <v>1213</v>
      </c>
      <c r="E194" s="207" t="s">
        <v>1066</v>
      </c>
      <c r="F194" s="208">
        <v>1002</v>
      </c>
      <c r="G194" s="208">
        <v>87.77</v>
      </c>
      <c r="H194" s="209">
        <v>71.86</v>
      </c>
      <c r="I194" s="210" t="s">
        <v>717</v>
      </c>
      <c r="J194" s="210" t="s">
        <v>110</v>
      </c>
    </row>
    <row r="195" spans="1:10">
      <c r="A195" s="204">
        <v>193</v>
      </c>
      <c r="B195" s="207" t="s">
        <v>1208</v>
      </c>
      <c r="C195" s="207" t="s">
        <v>1249</v>
      </c>
      <c r="D195" s="207" t="s">
        <v>1213</v>
      </c>
      <c r="E195" s="207" t="s">
        <v>1066</v>
      </c>
      <c r="F195" s="208">
        <v>1003</v>
      </c>
      <c r="G195" s="208">
        <v>87.77</v>
      </c>
      <c r="H195" s="209">
        <v>71.86</v>
      </c>
      <c r="I195" s="210" t="s">
        <v>717</v>
      </c>
      <c r="J195" s="210" t="s">
        <v>110</v>
      </c>
    </row>
    <row r="196" spans="1:10">
      <c r="A196" s="204">
        <v>194</v>
      </c>
      <c r="B196" s="207" t="s">
        <v>1208</v>
      </c>
      <c r="C196" s="207" t="s">
        <v>1250</v>
      </c>
      <c r="D196" s="207" t="s">
        <v>1076</v>
      </c>
      <c r="E196" s="207" t="s">
        <v>1066</v>
      </c>
      <c r="F196" s="208">
        <v>1004</v>
      </c>
      <c r="G196" s="208">
        <v>86.21</v>
      </c>
      <c r="H196" s="209">
        <v>70.59</v>
      </c>
      <c r="I196" s="204" t="s">
        <v>1067</v>
      </c>
      <c r="J196" s="210" t="s">
        <v>110</v>
      </c>
    </row>
    <row r="197" spans="1:10">
      <c r="A197" s="204">
        <v>195</v>
      </c>
      <c r="B197" s="207" t="s">
        <v>1208</v>
      </c>
      <c r="C197" s="207" t="s">
        <v>1251</v>
      </c>
      <c r="D197" s="207" t="s">
        <v>1065</v>
      </c>
      <c r="E197" s="207" t="s">
        <v>1066</v>
      </c>
      <c r="F197" s="208">
        <v>1101</v>
      </c>
      <c r="G197" s="208">
        <v>89.23</v>
      </c>
      <c r="H197" s="209">
        <v>73.06</v>
      </c>
      <c r="I197" s="204" t="s">
        <v>1067</v>
      </c>
      <c r="J197" s="204" t="s">
        <v>1068</v>
      </c>
    </row>
    <row r="198" spans="1:10">
      <c r="A198" s="204">
        <v>196</v>
      </c>
      <c r="B198" s="207" t="s">
        <v>1208</v>
      </c>
      <c r="C198" s="207" t="s">
        <v>1252</v>
      </c>
      <c r="D198" s="207" t="s">
        <v>1213</v>
      </c>
      <c r="E198" s="207" t="s">
        <v>1066</v>
      </c>
      <c r="F198" s="208">
        <v>1102</v>
      </c>
      <c r="G198" s="208">
        <v>87.77</v>
      </c>
      <c r="H198" s="209">
        <v>71.86</v>
      </c>
      <c r="I198" s="210" t="s">
        <v>717</v>
      </c>
      <c r="J198" s="210" t="s">
        <v>110</v>
      </c>
    </row>
    <row r="199" spans="1:10">
      <c r="A199" s="204">
        <v>197</v>
      </c>
      <c r="B199" s="207" t="s">
        <v>1208</v>
      </c>
      <c r="C199" s="207" t="s">
        <v>1253</v>
      </c>
      <c r="D199" s="207" t="s">
        <v>1213</v>
      </c>
      <c r="E199" s="207" t="s">
        <v>1066</v>
      </c>
      <c r="F199" s="208">
        <v>1103</v>
      </c>
      <c r="G199" s="208">
        <v>87.77</v>
      </c>
      <c r="H199" s="209">
        <v>71.86</v>
      </c>
      <c r="I199" s="210" t="s">
        <v>717</v>
      </c>
      <c r="J199" s="210" t="s">
        <v>110</v>
      </c>
    </row>
    <row r="200" spans="1:10">
      <c r="A200" s="204">
        <v>198</v>
      </c>
      <c r="B200" s="207" t="s">
        <v>1208</v>
      </c>
      <c r="C200" s="207" t="s">
        <v>1254</v>
      </c>
      <c r="D200" s="207" t="s">
        <v>1076</v>
      </c>
      <c r="E200" s="207" t="s">
        <v>1066</v>
      </c>
      <c r="F200" s="208">
        <v>1104</v>
      </c>
      <c r="G200" s="208">
        <v>86.21</v>
      </c>
      <c r="H200" s="209">
        <v>70.59</v>
      </c>
      <c r="I200" s="204" t="s">
        <v>1067</v>
      </c>
      <c r="J200" s="210" t="s">
        <v>110</v>
      </c>
    </row>
    <row r="201" spans="1:10">
      <c r="A201" s="204">
        <v>199</v>
      </c>
      <c r="B201" s="207" t="s">
        <v>1208</v>
      </c>
      <c r="C201" s="207" t="s">
        <v>1255</v>
      </c>
      <c r="D201" s="207" t="s">
        <v>1065</v>
      </c>
      <c r="E201" s="207" t="s">
        <v>1066</v>
      </c>
      <c r="F201" s="208">
        <v>1201</v>
      </c>
      <c r="G201" s="208">
        <v>89.23</v>
      </c>
      <c r="H201" s="209">
        <v>73.06</v>
      </c>
      <c r="I201" s="204" t="s">
        <v>1067</v>
      </c>
      <c r="J201" s="204" t="s">
        <v>1068</v>
      </c>
    </row>
    <row r="202" spans="1:10">
      <c r="A202" s="204">
        <v>200</v>
      </c>
      <c r="B202" s="207" t="s">
        <v>1208</v>
      </c>
      <c r="C202" s="207" t="s">
        <v>1256</v>
      </c>
      <c r="D202" s="207" t="s">
        <v>1213</v>
      </c>
      <c r="E202" s="207" t="s">
        <v>1066</v>
      </c>
      <c r="F202" s="208">
        <v>1202</v>
      </c>
      <c r="G202" s="208">
        <v>87.77</v>
      </c>
      <c r="H202" s="209">
        <v>71.86</v>
      </c>
      <c r="I202" s="210" t="s">
        <v>717</v>
      </c>
      <c r="J202" s="210" t="s">
        <v>110</v>
      </c>
    </row>
    <row r="203" spans="1:10">
      <c r="A203" s="204">
        <v>201</v>
      </c>
      <c r="B203" s="207" t="s">
        <v>1208</v>
      </c>
      <c r="C203" s="207" t="s">
        <v>1257</v>
      </c>
      <c r="D203" s="207" t="s">
        <v>1213</v>
      </c>
      <c r="E203" s="207" t="s">
        <v>1066</v>
      </c>
      <c r="F203" s="208">
        <v>1203</v>
      </c>
      <c r="G203" s="208">
        <v>87.77</v>
      </c>
      <c r="H203" s="209">
        <v>71.86</v>
      </c>
      <c r="I203" s="210" t="s">
        <v>717</v>
      </c>
      <c r="J203" s="210" t="s">
        <v>110</v>
      </c>
    </row>
    <row r="204" spans="1:10">
      <c r="A204" s="204">
        <v>202</v>
      </c>
      <c r="B204" s="207" t="s">
        <v>1208</v>
      </c>
      <c r="C204" s="207" t="s">
        <v>1258</v>
      </c>
      <c r="D204" s="207" t="s">
        <v>1076</v>
      </c>
      <c r="E204" s="207" t="s">
        <v>1066</v>
      </c>
      <c r="F204" s="208">
        <v>1204</v>
      </c>
      <c r="G204" s="208">
        <v>86.21</v>
      </c>
      <c r="H204" s="209">
        <v>70.59</v>
      </c>
      <c r="I204" s="204" t="s">
        <v>1067</v>
      </c>
      <c r="J204" s="210" t="s">
        <v>110</v>
      </c>
    </row>
    <row r="205" spans="1:10">
      <c r="A205" s="204">
        <v>203</v>
      </c>
      <c r="B205" s="207" t="s">
        <v>1208</v>
      </c>
      <c r="C205" s="207" t="s">
        <v>1259</v>
      </c>
      <c r="D205" s="207" t="s">
        <v>1065</v>
      </c>
      <c r="E205" s="207" t="s">
        <v>1066</v>
      </c>
      <c r="F205" s="208">
        <v>1301</v>
      </c>
      <c r="G205" s="208">
        <v>89.23</v>
      </c>
      <c r="H205" s="209">
        <v>73.06</v>
      </c>
      <c r="I205" s="204" t="s">
        <v>1067</v>
      </c>
      <c r="J205" s="204" t="s">
        <v>1068</v>
      </c>
    </row>
    <row r="206" spans="1:10">
      <c r="A206" s="204">
        <v>204</v>
      </c>
      <c r="B206" s="207" t="s">
        <v>1208</v>
      </c>
      <c r="C206" s="207" t="s">
        <v>1260</v>
      </c>
      <c r="D206" s="207" t="s">
        <v>1213</v>
      </c>
      <c r="E206" s="207" t="s">
        <v>1066</v>
      </c>
      <c r="F206" s="208">
        <v>1302</v>
      </c>
      <c r="G206" s="208">
        <v>87.77</v>
      </c>
      <c r="H206" s="209">
        <v>71.86</v>
      </c>
      <c r="I206" s="210" t="s">
        <v>717</v>
      </c>
      <c r="J206" s="210" t="s">
        <v>110</v>
      </c>
    </row>
    <row r="207" spans="1:10">
      <c r="A207" s="204">
        <v>205</v>
      </c>
      <c r="B207" s="207" t="s">
        <v>1208</v>
      </c>
      <c r="C207" s="207" t="s">
        <v>1261</v>
      </c>
      <c r="D207" s="207" t="s">
        <v>1213</v>
      </c>
      <c r="E207" s="207" t="s">
        <v>1066</v>
      </c>
      <c r="F207" s="208">
        <v>1303</v>
      </c>
      <c r="G207" s="208">
        <v>87.77</v>
      </c>
      <c r="H207" s="209">
        <v>71.86</v>
      </c>
      <c r="I207" s="210" t="s">
        <v>717</v>
      </c>
      <c r="J207" s="210" t="s">
        <v>110</v>
      </c>
    </row>
    <row r="208" spans="1:10">
      <c r="A208" s="204">
        <v>206</v>
      </c>
      <c r="B208" s="207" t="s">
        <v>1208</v>
      </c>
      <c r="C208" s="207" t="s">
        <v>1262</v>
      </c>
      <c r="D208" s="207" t="s">
        <v>1076</v>
      </c>
      <c r="E208" s="207" t="s">
        <v>1066</v>
      </c>
      <c r="F208" s="208">
        <v>1304</v>
      </c>
      <c r="G208" s="208">
        <v>86.21</v>
      </c>
      <c r="H208" s="209">
        <v>70.59</v>
      </c>
      <c r="I208" s="204" t="s">
        <v>1067</v>
      </c>
      <c r="J208" s="210" t="s">
        <v>110</v>
      </c>
    </row>
    <row r="209" spans="1:10">
      <c r="A209" s="204">
        <v>207</v>
      </c>
      <c r="B209" s="207" t="s">
        <v>1208</v>
      </c>
      <c r="C209" s="207" t="s">
        <v>1263</v>
      </c>
      <c r="D209" s="207" t="s">
        <v>1065</v>
      </c>
      <c r="E209" s="207" t="s">
        <v>1066</v>
      </c>
      <c r="F209" s="208">
        <v>1401</v>
      </c>
      <c r="G209" s="208">
        <v>89.23</v>
      </c>
      <c r="H209" s="209">
        <v>73.06</v>
      </c>
      <c r="I209" s="204" t="s">
        <v>1067</v>
      </c>
      <c r="J209" s="204" t="s">
        <v>1068</v>
      </c>
    </row>
    <row r="210" spans="1:10">
      <c r="A210" s="204">
        <v>208</v>
      </c>
      <c r="B210" s="207" t="s">
        <v>1208</v>
      </c>
      <c r="C210" s="207" t="s">
        <v>1264</v>
      </c>
      <c r="D210" s="207" t="s">
        <v>1213</v>
      </c>
      <c r="E210" s="207" t="s">
        <v>1066</v>
      </c>
      <c r="F210" s="208">
        <v>1402</v>
      </c>
      <c r="G210" s="208">
        <v>87.77</v>
      </c>
      <c r="H210" s="209">
        <v>71.86</v>
      </c>
      <c r="I210" s="210" t="s">
        <v>717</v>
      </c>
      <c r="J210" s="210" t="s">
        <v>110</v>
      </c>
    </row>
    <row r="211" spans="1:10">
      <c r="A211" s="204">
        <v>209</v>
      </c>
      <c r="B211" s="207" t="s">
        <v>1208</v>
      </c>
      <c r="C211" s="207" t="s">
        <v>1265</v>
      </c>
      <c r="D211" s="207" t="s">
        <v>1213</v>
      </c>
      <c r="E211" s="207" t="s">
        <v>1066</v>
      </c>
      <c r="F211" s="208">
        <v>1403</v>
      </c>
      <c r="G211" s="208">
        <v>87.77</v>
      </c>
      <c r="H211" s="209">
        <v>71.86</v>
      </c>
      <c r="I211" s="210" t="s">
        <v>717</v>
      </c>
      <c r="J211" s="210" t="s">
        <v>110</v>
      </c>
    </row>
    <row r="212" spans="1:10">
      <c r="A212" s="204">
        <v>210</v>
      </c>
      <c r="B212" s="207" t="s">
        <v>1208</v>
      </c>
      <c r="C212" s="207" t="s">
        <v>1266</v>
      </c>
      <c r="D212" s="207" t="s">
        <v>1076</v>
      </c>
      <c r="E212" s="207" t="s">
        <v>1066</v>
      </c>
      <c r="F212" s="208">
        <v>1404</v>
      </c>
      <c r="G212" s="208">
        <v>86.21</v>
      </c>
      <c r="H212" s="209">
        <v>70.59</v>
      </c>
      <c r="I212" s="204" t="s">
        <v>1067</v>
      </c>
      <c r="J212" s="210" t="s">
        <v>110</v>
      </c>
    </row>
    <row r="213" spans="1:10">
      <c r="A213" s="204">
        <v>211</v>
      </c>
      <c r="B213" s="207" t="s">
        <v>1208</v>
      </c>
      <c r="C213" s="207" t="s">
        <v>1267</v>
      </c>
      <c r="D213" s="207" t="s">
        <v>1065</v>
      </c>
      <c r="E213" s="207" t="s">
        <v>1066</v>
      </c>
      <c r="F213" s="208">
        <v>1501</v>
      </c>
      <c r="G213" s="208">
        <v>89.23</v>
      </c>
      <c r="H213" s="209">
        <v>73.06</v>
      </c>
      <c r="I213" s="204" t="s">
        <v>1067</v>
      </c>
      <c r="J213" s="204" t="s">
        <v>1068</v>
      </c>
    </row>
    <row r="214" spans="1:10">
      <c r="A214" s="204">
        <v>212</v>
      </c>
      <c r="B214" s="207" t="s">
        <v>1208</v>
      </c>
      <c r="C214" s="207" t="s">
        <v>1268</v>
      </c>
      <c r="D214" s="207" t="s">
        <v>1213</v>
      </c>
      <c r="E214" s="207" t="s">
        <v>1066</v>
      </c>
      <c r="F214" s="208">
        <v>1502</v>
      </c>
      <c r="G214" s="208">
        <v>87.77</v>
      </c>
      <c r="H214" s="209">
        <v>71.86</v>
      </c>
      <c r="I214" s="210" t="s">
        <v>717</v>
      </c>
      <c r="J214" s="210" t="s">
        <v>110</v>
      </c>
    </row>
    <row r="215" spans="1:10">
      <c r="A215" s="204">
        <v>213</v>
      </c>
      <c r="B215" s="207" t="s">
        <v>1208</v>
      </c>
      <c r="C215" s="207" t="s">
        <v>1269</v>
      </c>
      <c r="D215" s="207" t="s">
        <v>1213</v>
      </c>
      <c r="E215" s="207" t="s">
        <v>1066</v>
      </c>
      <c r="F215" s="208">
        <v>1503</v>
      </c>
      <c r="G215" s="208">
        <v>87.77</v>
      </c>
      <c r="H215" s="209">
        <v>71.86</v>
      </c>
      <c r="I215" s="210" t="s">
        <v>717</v>
      </c>
      <c r="J215" s="210" t="s">
        <v>110</v>
      </c>
    </row>
    <row r="216" spans="1:10">
      <c r="A216" s="204">
        <v>214</v>
      </c>
      <c r="B216" s="207" t="s">
        <v>1208</v>
      </c>
      <c r="C216" s="207" t="s">
        <v>1270</v>
      </c>
      <c r="D216" s="207" t="s">
        <v>1076</v>
      </c>
      <c r="E216" s="207" t="s">
        <v>1066</v>
      </c>
      <c r="F216" s="208">
        <v>1504</v>
      </c>
      <c r="G216" s="208">
        <v>86.21</v>
      </c>
      <c r="H216" s="209">
        <v>70.59</v>
      </c>
      <c r="I216" s="204" t="s">
        <v>1067</v>
      </c>
      <c r="J216" s="210" t="s">
        <v>110</v>
      </c>
    </row>
    <row r="217" spans="1:10">
      <c r="A217" s="204">
        <v>215</v>
      </c>
      <c r="B217" s="207" t="s">
        <v>1208</v>
      </c>
      <c r="C217" s="207" t="s">
        <v>1271</v>
      </c>
      <c r="D217" s="207" t="s">
        <v>1076</v>
      </c>
      <c r="E217" s="207" t="s">
        <v>1133</v>
      </c>
      <c r="F217" s="208">
        <v>101</v>
      </c>
      <c r="G217" s="208">
        <v>86.21</v>
      </c>
      <c r="H217" s="209">
        <v>70.59</v>
      </c>
      <c r="I217" s="204" t="s">
        <v>1067</v>
      </c>
      <c r="J217" s="210" t="s">
        <v>110</v>
      </c>
    </row>
    <row r="218" spans="1:10">
      <c r="A218" s="204">
        <v>216</v>
      </c>
      <c r="B218" s="207" t="s">
        <v>1208</v>
      </c>
      <c r="C218" s="207" t="s">
        <v>1272</v>
      </c>
      <c r="D218" s="207" t="s">
        <v>1213</v>
      </c>
      <c r="E218" s="207" t="s">
        <v>1133</v>
      </c>
      <c r="F218" s="208">
        <v>102</v>
      </c>
      <c r="G218" s="208">
        <v>87.61</v>
      </c>
      <c r="H218" s="209">
        <v>71.73</v>
      </c>
      <c r="I218" s="210" t="s">
        <v>717</v>
      </c>
      <c r="J218" s="210" t="s">
        <v>110</v>
      </c>
    </row>
    <row r="219" spans="1:10">
      <c r="A219" s="204">
        <v>217</v>
      </c>
      <c r="B219" s="207" t="s">
        <v>1208</v>
      </c>
      <c r="C219" s="207" t="s">
        <v>1273</v>
      </c>
      <c r="D219" s="207" t="s">
        <v>1274</v>
      </c>
      <c r="E219" s="207" t="s">
        <v>1133</v>
      </c>
      <c r="F219" s="208">
        <v>103</v>
      </c>
      <c r="G219" s="208">
        <v>89.23</v>
      </c>
      <c r="H219" s="209">
        <v>73.06</v>
      </c>
      <c r="I219" s="204" t="s">
        <v>1067</v>
      </c>
      <c r="J219" s="204" t="s">
        <v>1068</v>
      </c>
    </row>
    <row r="220" spans="1:10">
      <c r="A220" s="204">
        <v>218</v>
      </c>
      <c r="B220" s="207" t="s">
        <v>1208</v>
      </c>
      <c r="C220" s="207" t="s">
        <v>1273</v>
      </c>
      <c r="D220" s="207" t="s">
        <v>1211</v>
      </c>
      <c r="E220" s="207" t="s">
        <v>1133</v>
      </c>
      <c r="F220" s="208">
        <v>103</v>
      </c>
      <c r="G220" s="208">
        <v>47.24</v>
      </c>
      <c r="H220" s="209">
        <v>38.68</v>
      </c>
      <c r="I220" s="210" t="s">
        <v>717</v>
      </c>
      <c r="J220" s="210" t="s">
        <v>1073</v>
      </c>
    </row>
    <row r="221" spans="1:10">
      <c r="A221" s="204">
        <v>219</v>
      </c>
      <c r="B221" s="207" t="s">
        <v>1208</v>
      </c>
      <c r="C221" s="207" t="s">
        <v>1275</v>
      </c>
      <c r="D221" s="207" t="s">
        <v>1076</v>
      </c>
      <c r="E221" s="207" t="s">
        <v>1133</v>
      </c>
      <c r="F221" s="208">
        <v>201</v>
      </c>
      <c r="G221" s="208">
        <v>86.21</v>
      </c>
      <c r="H221" s="209">
        <v>70.59</v>
      </c>
      <c r="I221" s="204" t="s">
        <v>1067</v>
      </c>
      <c r="J221" s="210" t="s">
        <v>110</v>
      </c>
    </row>
    <row r="222" spans="1:10">
      <c r="A222" s="204">
        <v>220</v>
      </c>
      <c r="B222" s="207" t="s">
        <v>1208</v>
      </c>
      <c r="C222" s="207" t="s">
        <v>1276</v>
      </c>
      <c r="D222" s="207" t="s">
        <v>1213</v>
      </c>
      <c r="E222" s="207" t="s">
        <v>1133</v>
      </c>
      <c r="F222" s="208">
        <v>202</v>
      </c>
      <c r="G222" s="208">
        <v>87.77</v>
      </c>
      <c r="H222" s="209">
        <v>71.86</v>
      </c>
      <c r="I222" s="210" t="s">
        <v>717</v>
      </c>
      <c r="J222" s="210" t="s">
        <v>110</v>
      </c>
    </row>
    <row r="223" spans="1:10">
      <c r="A223" s="204">
        <v>221</v>
      </c>
      <c r="B223" s="207" t="s">
        <v>1208</v>
      </c>
      <c r="C223" s="207" t="s">
        <v>1277</v>
      </c>
      <c r="D223" s="207" t="s">
        <v>1213</v>
      </c>
      <c r="E223" s="207" t="s">
        <v>1133</v>
      </c>
      <c r="F223" s="208">
        <v>203</v>
      </c>
      <c r="G223" s="208">
        <v>87.77</v>
      </c>
      <c r="H223" s="209">
        <v>71.86</v>
      </c>
      <c r="I223" s="210" t="s">
        <v>717</v>
      </c>
      <c r="J223" s="210" t="s">
        <v>110</v>
      </c>
    </row>
    <row r="224" spans="1:10">
      <c r="A224" s="204">
        <v>222</v>
      </c>
      <c r="B224" s="207" t="s">
        <v>1208</v>
      </c>
      <c r="C224" s="207" t="s">
        <v>1278</v>
      </c>
      <c r="D224" s="207" t="s">
        <v>1065</v>
      </c>
      <c r="E224" s="207" t="s">
        <v>1133</v>
      </c>
      <c r="F224" s="208">
        <v>204</v>
      </c>
      <c r="G224" s="208">
        <v>89.23</v>
      </c>
      <c r="H224" s="209">
        <v>73.06</v>
      </c>
      <c r="I224" s="204" t="s">
        <v>1067</v>
      </c>
      <c r="J224" s="204" t="s">
        <v>1068</v>
      </c>
    </row>
    <row r="225" spans="1:10">
      <c r="A225" s="204">
        <v>223</v>
      </c>
      <c r="B225" s="207" t="s">
        <v>1208</v>
      </c>
      <c r="C225" s="207" t="s">
        <v>1279</v>
      </c>
      <c r="D225" s="207" t="s">
        <v>1076</v>
      </c>
      <c r="E225" s="207" t="s">
        <v>1133</v>
      </c>
      <c r="F225" s="208">
        <v>301</v>
      </c>
      <c r="G225" s="208">
        <v>86.21</v>
      </c>
      <c r="H225" s="209">
        <v>70.59</v>
      </c>
      <c r="I225" s="204" t="s">
        <v>1067</v>
      </c>
      <c r="J225" s="210" t="s">
        <v>110</v>
      </c>
    </row>
    <row r="226" spans="1:10">
      <c r="A226" s="204">
        <v>224</v>
      </c>
      <c r="B226" s="207" t="s">
        <v>1208</v>
      </c>
      <c r="C226" s="207" t="s">
        <v>1280</v>
      </c>
      <c r="D226" s="207" t="s">
        <v>1213</v>
      </c>
      <c r="E226" s="207" t="s">
        <v>1133</v>
      </c>
      <c r="F226" s="208">
        <v>302</v>
      </c>
      <c r="G226" s="208">
        <v>87.77</v>
      </c>
      <c r="H226" s="209">
        <v>71.86</v>
      </c>
      <c r="I226" s="210" t="s">
        <v>717</v>
      </c>
      <c r="J226" s="210" t="s">
        <v>110</v>
      </c>
    </row>
    <row r="227" spans="1:10">
      <c r="A227" s="204">
        <v>225</v>
      </c>
      <c r="B227" s="207" t="s">
        <v>1208</v>
      </c>
      <c r="C227" s="207" t="s">
        <v>1281</v>
      </c>
      <c r="D227" s="207" t="s">
        <v>1213</v>
      </c>
      <c r="E227" s="207" t="s">
        <v>1133</v>
      </c>
      <c r="F227" s="208">
        <v>303</v>
      </c>
      <c r="G227" s="208">
        <v>87.77</v>
      </c>
      <c r="H227" s="209">
        <v>71.86</v>
      </c>
      <c r="I227" s="210" t="s">
        <v>717</v>
      </c>
      <c r="J227" s="210" t="s">
        <v>110</v>
      </c>
    </row>
    <row r="228" spans="1:10">
      <c r="A228" s="204">
        <v>226</v>
      </c>
      <c r="B228" s="207" t="s">
        <v>1208</v>
      </c>
      <c r="C228" s="207" t="s">
        <v>1282</v>
      </c>
      <c r="D228" s="207" t="s">
        <v>1065</v>
      </c>
      <c r="E228" s="207" t="s">
        <v>1133</v>
      </c>
      <c r="F228" s="208">
        <v>304</v>
      </c>
      <c r="G228" s="208">
        <v>89.23</v>
      </c>
      <c r="H228" s="209">
        <v>73.06</v>
      </c>
      <c r="I228" s="204" t="s">
        <v>1067</v>
      </c>
      <c r="J228" s="204" t="s">
        <v>1068</v>
      </c>
    </row>
    <row r="229" spans="1:10">
      <c r="A229" s="204">
        <v>227</v>
      </c>
      <c r="B229" s="207" t="s">
        <v>1208</v>
      </c>
      <c r="C229" s="207" t="s">
        <v>1283</v>
      </c>
      <c r="D229" s="207" t="s">
        <v>1076</v>
      </c>
      <c r="E229" s="207" t="s">
        <v>1133</v>
      </c>
      <c r="F229" s="208">
        <v>401</v>
      </c>
      <c r="G229" s="208">
        <v>86.21</v>
      </c>
      <c r="H229" s="209">
        <v>70.59</v>
      </c>
      <c r="I229" s="204" t="s">
        <v>1067</v>
      </c>
      <c r="J229" s="210" t="s">
        <v>110</v>
      </c>
    </row>
    <row r="230" spans="1:10">
      <c r="A230" s="204">
        <v>228</v>
      </c>
      <c r="B230" s="207" t="s">
        <v>1208</v>
      </c>
      <c r="C230" s="207" t="s">
        <v>1284</v>
      </c>
      <c r="D230" s="207" t="s">
        <v>1213</v>
      </c>
      <c r="E230" s="207" t="s">
        <v>1133</v>
      </c>
      <c r="F230" s="208">
        <v>402</v>
      </c>
      <c r="G230" s="208">
        <v>87.77</v>
      </c>
      <c r="H230" s="209">
        <v>71.86</v>
      </c>
      <c r="I230" s="210" t="s">
        <v>717</v>
      </c>
      <c r="J230" s="210" t="s">
        <v>110</v>
      </c>
    </row>
    <row r="231" spans="1:10">
      <c r="A231" s="204">
        <v>229</v>
      </c>
      <c r="B231" s="207" t="s">
        <v>1208</v>
      </c>
      <c r="C231" s="207" t="s">
        <v>1285</v>
      </c>
      <c r="D231" s="207" t="s">
        <v>1213</v>
      </c>
      <c r="E231" s="207" t="s">
        <v>1133</v>
      </c>
      <c r="F231" s="208">
        <v>403</v>
      </c>
      <c r="G231" s="208">
        <v>87.77</v>
      </c>
      <c r="H231" s="209">
        <v>71.86</v>
      </c>
      <c r="I231" s="210" t="s">
        <v>717</v>
      </c>
      <c r="J231" s="210" t="s">
        <v>110</v>
      </c>
    </row>
    <row r="232" spans="1:10">
      <c r="A232" s="204">
        <v>230</v>
      </c>
      <c r="B232" s="207" t="s">
        <v>1208</v>
      </c>
      <c r="C232" s="207" t="s">
        <v>1286</v>
      </c>
      <c r="D232" s="207" t="s">
        <v>1065</v>
      </c>
      <c r="E232" s="207" t="s">
        <v>1133</v>
      </c>
      <c r="F232" s="208">
        <v>404</v>
      </c>
      <c r="G232" s="208">
        <v>89.23</v>
      </c>
      <c r="H232" s="209">
        <v>73.06</v>
      </c>
      <c r="I232" s="204" t="s">
        <v>1067</v>
      </c>
      <c r="J232" s="204" t="s">
        <v>1068</v>
      </c>
    </row>
    <row r="233" spans="1:10">
      <c r="A233" s="204">
        <v>231</v>
      </c>
      <c r="B233" s="207" t="s">
        <v>1208</v>
      </c>
      <c r="C233" s="207" t="s">
        <v>1287</v>
      </c>
      <c r="D233" s="207" t="s">
        <v>1076</v>
      </c>
      <c r="E233" s="207" t="s">
        <v>1133</v>
      </c>
      <c r="F233" s="208">
        <v>501</v>
      </c>
      <c r="G233" s="208">
        <v>86.21</v>
      </c>
      <c r="H233" s="209">
        <v>70.59</v>
      </c>
      <c r="I233" s="204" t="s">
        <v>1067</v>
      </c>
      <c r="J233" s="210" t="s">
        <v>110</v>
      </c>
    </row>
    <row r="234" spans="1:10">
      <c r="A234" s="204">
        <v>232</v>
      </c>
      <c r="B234" s="207" t="s">
        <v>1208</v>
      </c>
      <c r="C234" s="207" t="s">
        <v>1288</v>
      </c>
      <c r="D234" s="207" t="s">
        <v>1213</v>
      </c>
      <c r="E234" s="207" t="s">
        <v>1133</v>
      </c>
      <c r="F234" s="208">
        <v>502</v>
      </c>
      <c r="G234" s="208">
        <v>87.77</v>
      </c>
      <c r="H234" s="209">
        <v>71.86</v>
      </c>
      <c r="I234" s="210" t="s">
        <v>717</v>
      </c>
      <c r="J234" s="210" t="s">
        <v>110</v>
      </c>
    </row>
    <row r="235" spans="1:10">
      <c r="A235" s="204">
        <v>233</v>
      </c>
      <c r="B235" s="207" t="s">
        <v>1208</v>
      </c>
      <c r="C235" s="207" t="s">
        <v>1289</v>
      </c>
      <c r="D235" s="207" t="s">
        <v>1213</v>
      </c>
      <c r="E235" s="207" t="s">
        <v>1133</v>
      </c>
      <c r="F235" s="208">
        <v>503</v>
      </c>
      <c r="G235" s="208">
        <v>87.77</v>
      </c>
      <c r="H235" s="209">
        <v>71.86</v>
      </c>
      <c r="I235" s="210" t="s">
        <v>717</v>
      </c>
      <c r="J235" s="210" t="s">
        <v>110</v>
      </c>
    </row>
    <row r="236" spans="1:10">
      <c r="A236" s="204">
        <v>234</v>
      </c>
      <c r="B236" s="207" t="s">
        <v>1208</v>
      </c>
      <c r="C236" s="207" t="s">
        <v>1290</v>
      </c>
      <c r="D236" s="207" t="s">
        <v>1065</v>
      </c>
      <c r="E236" s="207" t="s">
        <v>1133</v>
      </c>
      <c r="F236" s="208">
        <v>504</v>
      </c>
      <c r="G236" s="208">
        <v>89.23</v>
      </c>
      <c r="H236" s="209">
        <v>73.06</v>
      </c>
      <c r="I236" s="204" t="s">
        <v>1067</v>
      </c>
      <c r="J236" s="204" t="s">
        <v>1068</v>
      </c>
    </row>
    <row r="237" spans="1:10">
      <c r="A237" s="204">
        <v>235</v>
      </c>
      <c r="B237" s="207" t="s">
        <v>1208</v>
      </c>
      <c r="C237" s="207" t="s">
        <v>1291</v>
      </c>
      <c r="D237" s="207" t="s">
        <v>1076</v>
      </c>
      <c r="E237" s="207" t="s">
        <v>1133</v>
      </c>
      <c r="F237" s="208">
        <v>601</v>
      </c>
      <c r="G237" s="208">
        <v>86.21</v>
      </c>
      <c r="H237" s="209">
        <v>70.59</v>
      </c>
      <c r="I237" s="204" t="s">
        <v>1067</v>
      </c>
      <c r="J237" s="210" t="s">
        <v>110</v>
      </c>
    </row>
    <row r="238" spans="1:10">
      <c r="A238" s="204">
        <v>236</v>
      </c>
      <c r="B238" s="207" t="s">
        <v>1208</v>
      </c>
      <c r="C238" s="207" t="s">
        <v>1292</v>
      </c>
      <c r="D238" s="207" t="s">
        <v>1213</v>
      </c>
      <c r="E238" s="207" t="s">
        <v>1133</v>
      </c>
      <c r="F238" s="208">
        <v>602</v>
      </c>
      <c r="G238" s="208">
        <v>87.77</v>
      </c>
      <c r="H238" s="209">
        <v>71.86</v>
      </c>
      <c r="I238" s="210" t="s">
        <v>717</v>
      </c>
      <c r="J238" s="210" t="s">
        <v>110</v>
      </c>
    </row>
    <row r="239" spans="1:10">
      <c r="A239" s="204">
        <v>237</v>
      </c>
      <c r="B239" s="207" t="s">
        <v>1208</v>
      </c>
      <c r="C239" s="207" t="s">
        <v>1293</v>
      </c>
      <c r="D239" s="207" t="s">
        <v>1213</v>
      </c>
      <c r="E239" s="207" t="s">
        <v>1133</v>
      </c>
      <c r="F239" s="208">
        <v>603</v>
      </c>
      <c r="G239" s="208">
        <v>87.77</v>
      </c>
      <c r="H239" s="209">
        <v>71.86</v>
      </c>
      <c r="I239" s="210" t="s">
        <v>717</v>
      </c>
      <c r="J239" s="210" t="s">
        <v>110</v>
      </c>
    </row>
    <row r="240" spans="1:10">
      <c r="A240" s="204">
        <v>238</v>
      </c>
      <c r="B240" s="207" t="s">
        <v>1208</v>
      </c>
      <c r="C240" s="207" t="s">
        <v>1294</v>
      </c>
      <c r="D240" s="207" t="s">
        <v>1065</v>
      </c>
      <c r="E240" s="207" t="s">
        <v>1133</v>
      </c>
      <c r="F240" s="208">
        <v>604</v>
      </c>
      <c r="G240" s="208">
        <v>89.23</v>
      </c>
      <c r="H240" s="209">
        <v>73.06</v>
      </c>
      <c r="I240" s="204" t="s">
        <v>1067</v>
      </c>
      <c r="J240" s="204" t="s">
        <v>1068</v>
      </c>
    </row>
    <row r="241" spans="1:10">
      <c r="A241" s="204">
        <v>239</v>
      </c>
      <c r="B241" s="207" t="s">
        <v>1208</v>
      </c>
      <c r="C241" s="207" t="s">
        <v>1295</v>
      </c>
      <c r="D241" s="207" t="s">
        <v>1076</v>
      </c>
      <c r="E241" s="207" t="s">
        <v>1133</v>
      </c>
      <c r="F241" s="208">
        <v>701</v>
      </c>
      <c r="G241" s="208">
        <v>86.21</v>
      </c>
      <c r="H241" s="209">
        <v>70.59</v>
      </c>
      <c r="I241" s="204" t="s">
        <v>1067</v>
      </c>
      <c r="J241" s="210" t="s">
        <v>110</v>
      </c>
    </row>
    <row r="242" spans="1:10">
      <c r="A242" s="204">
        <v>240</v>
      </c>
      <c r="B242" s="207" t="s">
        <v>1208</v>
      </c>
      <c r="C242" s="207" t="s">
        <v>1296</v>
      </c>
      <c r="D242" s="207" t="s">
        <v>1213</v>
      </c>
      <c r="E242" s="207" t="s">
        <v>1133</v>
      </c>
      <c r="F242" s="208">
        <v>702</v>
      </c>
      <c r="G242" s="208">
        <v>87.77</v>
      </c>
      <c r="H242" s="209">
        <v>71.86</v>
      </c>
      <c r="I242" s="210" t="s">
        <v>717</v>
      </c>
      <c r="J242" s="210" t="s">
        <v>110</v>
      </c>
    </row>
    <row r="243" spans="1:10">
      <c r="A243" s="204">
        <v>241</v>
      </c>
      <c r="B243" s="207" t="s">
        <v>1208</v>
      </c>
      <c r="C243" s="207" t="s">
        <v>1297</v>
      </c>
      <c r="D243" s="207" t="s">
        <v>1213</v>
      </c>
      <c r="E243" s="207" t="s">
        <v>1133</v>
      </c>
      <c r="F243" s="208">
        <v>703</v>
      </c>
      <c r="G243" s="208">
        <v>87.77</v>
      </c>
      <c r="H243" s="209">
        <v>71.86</v>
      </c>
      <c r="I243" s="210" t="s">
        <v>717</v>
      </c>
      <c r="J243" s="210" t="s">
        <v>110</v>
      </c>
    </row>
    <row r="244" spans="1:10">
      <c r="A244" s="204">
        <v>242</v>
      </c>
      <c r="B244" s="207" t="s">
        <v>1208</v>
      </c>
      <c r="C244" s="207" t="s">
        <v>1298</v>
      </c>
      <c r="D244" s="207" t="s">
        <v>1065</v>
      </c>
      <c r="E244" s="207" t="s">
        <v>1133</v>
      </c>
      <c r="F244" s="208">
        <v>704</v>
      </c>
      <c r="G244" s="208">
        <v>89.23</v>
      </c>
      <c r="H244" s="209">
        <v>73.06</v>
      </c>
      <c r="I244" s="204" t="s">
        <v>1067</v>
      </c>
      <c r="J244" s="204" t="s">
        <v>1068</v>
      </c>
    </row>
    <row r="245" spans="1:10">
      <c r="A245" s="204">
        <v>243</v>
      </c>
      <c r="B245" s="207" t="s">
        <v>1208</v>
      </c>
      <c r="C245" s="207" t="s">
        <v>1299</v>
      </c>
      <c r="D245" s="207" t="s">
        <v>1076</v>
      </c>
      <c r="E245" s="207" t="s">
        <v>1133</v>
      </c>
      <c r="F245" s="208">
        <v>801</v>
      </c>
      <c r="G245" s="208">
        <v>86.21</v>
      </c>
      <c r="H245" s="209">
        <v>70.59</v>
      </c>
      <c r="I245" s="204" t="s">
        <v>1067</v>
      </c>
      <c r="J245" s="210" t="s">
        <v>110</v>
      </c>
    </row>
    <row r="246" spans="1:10">
      <c r="A246" s="204">
        <v>244</v>
      </c>
      <c r="B246" s="207" t="s">
        <v>1208</v>
      </c>
      <c r="C246" s="207" t="s">
        <v>1300</v>
      </c>
      <c r="D246" s="207" t="s">
        <v>1213</v>
      </c>
      <c r="E246" s="207" t="s">
        <v>1133</v>
      </c>
      <c r="F246" s="208">
        <v>802</v>
      </c>
      <c r="G246" s="208">
        <v>87.77</v>
      </c>
      <c r="H246" s="209">
        <v>71.86</v>
      </c>
      <c r="I246" s="210" t="s">
        <v>717</v>
      </c>
      <c r="J246" s="210" t="s">
        <v>110</v>
      </c>
    </row>
    <row r="247" spans="1:10">
      <c r="A247" s="204">
        <v>245</v>
      </c>
      <c r="B247" s="207" t="s">
        <v>1208</v>
      </c>
      <c r="C247" s="207" t="s">
        <v>1301</v>
      </c>
      <c r="D247" s="207" t="s">
        <v>1213</v>
      </c>
      <c r="E247" s="207" t="s">
        <v>1133</v>
      </c>
      <c r="F247" s="208">
        <v>803</v>
      </c>
      <c r="G247" s="208">
        <v>87.77</v>
      </c>
      <c r="H247" s="209">
        <v>71.86</v>
      </c>
      <c r="I247" s="210" t="s">
        <v>717</v>
      </c>
      <c r="J247" s="210" t="s">
        <v>110</v>
      </c>
    </row>
    <row r="248" spans="1:10">
      <c r="A248" s="204">
        <v>246</v>
      </c>
      <c r="B248" s="207" t="s">
        <v>1208</v>
      </c>
      <c r="C248" s="207" t="s">
        <v>1302</v>
      </c>
      <c r="D248" s="207" t="s">
        <v>1065</v>
      </c>
      <c r="E248" s="207" t="s">
        <v>1133</v>
      </c>
      <c r="F248" s="208">
        <v>804</v>
      </c>
      <c r="G248" s="208">
        <v>89.23</v>
      </c>
      <c r="H248" s="209">
        <v>73.06</v>
      </c>
      <c r="I248" s="204" t="s">
        <v>1067</v>
      </c>
      <c r="J248" s="204" t="s">
        <v>1068</v>
      </c>
    </row>
    <row r="249" spans="1:10">
      <c r="A249" s="204">
        <v>247</v>
      </c>
      <c r="B249" s="207" t="s">
        <v>1208</v>
      </c>
      <c r="C249" s="207" t="s">
        <v>1303</v>
      </c>
      <c r="D249" s="207" t="s">
        <v>1076</v>
      </c>
      <c r="E249" s="207" t="s">
        <v>1133</v>
      </c>
      <c r="F249" s="208">
        <v>901</v>
      </c>
      <c r="G249" s="208">
        <v>86.21</v>
      </c>
      <c r="H249" s="209">
        <v>70.59</v>
      </c>
      <c r="I249" s="204" t="s">
        <v>1067</v>
      </c>
      <c r="J249" s="210" t="s">
        <v>110</v>
      </c>
    </row>
    <row r="250" spans="1:10">
      <c r="A250" s="204">
        <v>248</v>
      </c>
      <c r="B250" s="207" t="s">
        <v>1208</v>
      </c>
      <c r="C250" s="207" t="s">
        <v>1304</v>
      </c>
      <c r="D250" s="207" t="s">
        <v>1213</v>
      </c>
      <c r="E250" s="207" t="s">
        <v>1133</v>
      </c>
      <c r="F250" s="208">
        <v>902</v>
      </c>
      <c r="G250" s="208">
        <v>87.77</v>
      </c>
      <c r="H250" s="209">
        <v>71.86</v>
      </c>
      <c r="I250" s="210" t="s">
        <v>717</v>
      </c>
      <c r="J250" s="210" t="s">
        <v>110</v>
      </c>
    </row>
    <row r="251" spans="1:10">
      <c r="A251" s="204">
        <v>249</v>
      </c>
      <c r="B251" s="207" t="s">
        <v>1208</v>
      </c>
      <c r="C251" s="207" t="s">
        <v>1305</v>
      </c>
      <c r="D251" s="207" t="s">
        <v>1213</v>
      </c>
      <c r="E251" s="207" t="s">
        <v>1133</v>
      </c>
      <c r="F251" s="208">
        <v>903</v>
      </c>
      <c r="G251" s="208">
        <v>87.77</v>
      </c>
      <c r="H251" s="209">
        <v>71.86</v>
      </c>
      <c r="I251" s="210" t="s">
        <v>717</v>
      </c>
      <c r="J251" s="210" t="s">
        <v>110</v>
      </c>
    </row>
    <row r="252" spans="1:10">
      <c r="A252" s="204">
        <v>250</v>
      </c>
      <c r="B252" s="207" t="s">
        <v>1208</v>
      </c>
      <c r="C252" s="207" t="s">
        <v>1306</v>
      </c>
      <c r="D252" s="207" t="s">
        <v>1065</v>
      </c>
      <c r="E252" s="207" t="s">
        <v>1133</v>
      </c>
      <c r="F252" s="208">
        <v>904</v>
      </c>
      <c r="G252" s="208">
        <v>89.23</v>
      </c>
      <c r="H252" s="209">
        <v>73.06</v>
      </c>
      <c r="I252" s="204" t="s">
        <v>1067</v>
      </c>
      <c r="J252" s="204" t="s">
        <v>1068</v>
      </c>
    </row>
    <row r="253" spans="1:10">
      <c r="A253" s="204">
        <v>251</v>
      </c>
      <c r="B253" s="207" t="s">
        <v>1208</v>
      </c>
      <c r="C253" s="207" t="s">
        <v>1307</v>
      </c>
      <c r="D253" s="207" t="s">
        <v>1076</v>
      </c>
      <c r="E253" s="207" t="s">
        <v>1133</v>
      </c>
      <c r="F253" s="208">
        <v>1001</v>
      </c>
      <c r="G253" s="208">
        <v>86.21</v>
      </c>
      <c r="H253" s="209">
        <v>70.59</v>
      </c>
      <c r="I253" s="204" t="s">
        <v>1067</v>
      </c>
      <c r="J253" s="210" t="s">
        <v>110</v>
      </c>
    </row>
    <row r="254" spans="1:10">
      <c r="A254" s="204">
        <v>252</v>
      </c>
      <c r="B254" s="207" t="s">
        <v>1208</v>
      </c>
      <c r="C254" s="207" t="s">
        <v>1308</v>
      </c>
      <c r="D254" s="207" t="s">
        <v>1213</v>
      </c>
      <c r="E254" s="207" t="s">
        <v>1133</v>
      </c>
      <c r="F254" s="208">
        <v>1002</v>
      </c>
      <c r="G254" s="208">
        <v>87.77</v>
      </c>
      <c r="H254" s="209">
        <v>71.86</v>
      </c>
      <c r="I254" s="210" t="s">
        <v>717</v>
      </c>
      <c r="J254" s="210" t="s">
        <v>110</v>
      </c>
    </row>
    <row r="255" spans="1:10">
      <c r="A255" s="204">
        <v>253</v>
      </c>
      <c r="B255" s="207" t="s">
        <v>1208</v>
      </c>
      <c r="C255" s="207" t="s">
        <v>1309</v>
      </c>
      <c r="D255" s="207" t="s">
        <v>1213</v>
      </c>
      <c r="E255" s="207" t="s">
        <v>1133</v>
      </c>
      <c r="F255" s="208">
        <v>1003</v>
      </c>
      <c r="G255" s="208">
        <v>87.77</v>
      </c>
      <c r="H255" s="209">
        <v>71.86</v>
      </c>
      <c r="I255" s="210" t="s">
        <v>717</v>
      </c>
      <c r="J255" s="210" t="s">
        <v>110</v>
      </c>
    </row>
    <row r="256" spans="1:10">
      <c r="A256" s="204">
        <v>254</v>
      </c>
      <c r="B256" s="207" t="s">
        <v>1208</v>
      </c>
      <c r="C256" s="207" t="s">
        <v>1310</v>
      </c>
      <c r="D256" s="207" t="s">
        <v>1065</v>
      </c>
      <c r="E256" s="207" t="s">
        <v>1133</v>
      </c>
      <c r="F256" s="208">
        <v>1004</v>
      </c>
      <c r="G256" s="208">
        <v>89.23</v>
      </c>
      <c r="H256" s="209">
        <v>73.06</v>
      </c>
      <c r="I256" s="204" t="s">
        <v>1067</v>
      </c>
      <c r="J256" s="204" t="s">
        <v>1068</v>
      </c>
    </row>
    <row r="257" spans="1:10">
      <c r="A257" s="204">
        <v>255</v>
      </c>
      <c r="B257" s="207" t="s">
        <v>1208</v>
      </c>
      <c r="C257" s="207" t="s">
        <v>1311</v>
      </c>
      <c r="D257" s="207" t="s">
        <v>1076</v>
      </c>
      <c r="E257" s="207" t="s">
        <v>1133</v>
      </c>
      <c r="F257" s="208">
        <v>1101</v>
      </c>
      <c r="G257" s="208">
        <v>86.21</v>
      </c>
      <c r="H257" s="209">
        <v>70.59</v>
      </c>
      <c r="I257" s="204" t="s">
        <v>1067</v>
      </c>
      <c r="J257" s="210" t="s">
        <v>110</v>
      </c>
    </row>
    <row r="258" spans="1:10">
      <c r="A258" s="204">
        <v>256</v>
      </c>
      <c r="B258" s="207" t="s">
        <v>1208</v>
      </c>
      <c r="C258" s="207" t="s">
        <v>1312</v>
      </c>
      <c r="D258" s="207" t="s">
        <v>1213</v>
      </c>
      <c r="E258" s="207" t="s">
        <v>1133</v>
      </c>
      <c r="F258" s="208">
        <v>1102</v>
      </c>
      <c r="G258" s="208">
        <v>87.77</v>
      </c>
      <c r="H258" s="209">
        <v>71.86</v>
      </c>
      <c r="I258" s="210" t="s">
        <v>717</v>
      </c>
      <c r="J258" s="210" t="s">
        <v>110</v>
      </c>
    </row>
    <row r="259" spans="1:10">
      <c r="A259" s="204">
        <v>257</v>
      </c>
      <c r="B259" s="207" t="s">
        <v>1208</v>
      </c>
      <c r="C259" s="207" t="s">
        <v>1313</v>
      </c>
      <c r="D259" s="207" t="s">
        <v>1213</v>
      </c>
      <c r="E259" s="207" t="s">
        <v>1133</v>
      </c>
      <c r="F259" s="208">
        <v>1103</v>
      </c>
      <c r="G259" s="208">
        <v>87.77</v>
      </c>
      <c r="H259" s="209">
        <v>71.86</v>
      </c>
      <c r="I259" s="210" t="s">
        <v>717</v>
      </c>
      <c r="J259" s="210" t="s">
        <v>110</v>
      </c>
    </row>
    <row r="260" spans="1:10">
      <c r="A260" s="204">
        <v>258</v>
      </c>
      <c r="B260" s="207" t="s">
        <v>1208</v>
      </c>
      <c r="C260" s="207" t="s">
        <v>1314</v>
      </c>
      <c r="D260" s="207" t="s">
        <v>1065</v>
      </c>
      <c r="E260" s="207" t="s">
        <v>1133</v>
      </c>
      <c r="F260" s="208">
        <v>1104</v>
      </c>
      <c r="G260" s="208">
        <v>89.23</v>
      </c>
      <c r="H260" s="209">
        <v>73.06</v>
      </c>
      <c r="I260" s="204" t="s">
        <v>1067</v>
      </c>
      <c r="J260" s="204" t="s">
        <v>1068</v>
      </c>
    </row>
    <row r="261" spans="1:10">
      <c r="A261" s="204">
        <v>259</v>
      </c>
      <c r="B261" s="207" t="s">
        <v>1208</v>
      </c>
      <c r="C261" s="207" t="s">
        <v>1315</v>
      </c>
      <c r="D261" s="207" t="s">
        <v>1076</v>
      </c>
      <c r="E261" s="207" t="s">
        <v>1133</v>
      </c>
      <c r="F261" s="208">
        <v>1201</v>
      </c>
      <c r="G261" s="208">
        <v>86.21</v>
      </c>
      <c r="H261" s="209">
        <v>70.59</v>
      </c>
      <c r="I261" s="204" t="s">
        <v>1067</v>
      </c>
      <c r="J261" s="210" t="s">
        <v>110</v>
      </c>
    </row>
    <row r="262" spans="1:10">
      <c r="A262" s="204">
        <v>260</v>
      </c>
      <c r="B262" s="207" t="s">
        <v>1208</v>
      </c>
      <c r="C262" s="207" t="s">
        <v>1316</v>
      </c>
      <c r="D262" s="207" t="s">
        <v>1213</v>
      </c>
      <c r="E262" s="207" t="s">
        <v>1133</v>
      </c>
      <c r="F262" s="208">
        <v>1202</v>
      </c>
      <c r="G262" s="208">
        <v>87.77</v>
      </c>
      <c r="H262" s="209">
        <v>71.86</v>
      </c>
      <c r="I262" s="210" t="s">
        <v>717</v>
      </c>
      <c r="J262" s="210" t="s">
        <v>110</v>
      </c>
    </row>
    <row r="263" spans="1:10">
      <c r="A263" s="204">
        <v>261</v>
      </c>
      <c r="B263" s="207" t="s">
        <v>1208</v>
      </c>
      <c r="C263" s="207" t="s">
        <v>1317</v>
      </c>
      <c r="D263" s="207" t="s">
        <v>1213</v>
      </c>
      <c r="E263" s="207" t="s">
        <v>1133</v>
      </c>
      <c r="F263" s="208">
        <v>1203</v>
      </c>
      <c r="G263" s="208">
        <v>87.77</v>
      </c>
      <c r="H263" s="209">
        <v>71.86</v>
      </c>
      <c r="I263" s="210" t="s">
        <v>717</v>
      </c>
      <c r="J263" s="210" t="s">
        <v>110</v>
      </c>
    </row>
    <row r="264" spans="1:10">
      <c r="A264" s="204">
        <v>262</v>
      </c>
      <c r="B264" s="207" t="s">
        <v>1208</v>
      </c>
      <c r="C264" s="207" t="s">
        <v>1318</v>
      </c>
      <c r="D264" s="207" t="s">
        <v>1065</v>
      </c>
      <c r="E264" s="207" t="s">
        <v>1133</v>
      </c>
      <c r="F264" s="208">
        <v>1204</v>
      </c>
      <c r="G264" s="208">
        <v>89.23</v>
      </c>
      <c r="H264" s="209">
        <v>73.06</v>
      </c>
      <c r="I264" s="204" t="s">
        <v>1067</v>
      </c>
      <c r="J264" s="204" t="s">
        <v>1068</v>
      </c>
    </row>
    <row r="265" spans="1:10">
      <c r="A265" s="204">
        <v>263</v>
      </c>
      <c r="B265" s="207" t="s">
        <v>1208</v>
      </c>
      <c r="C265" s="207" t="s">
        <v>1319</v>
      </c>
      <c r="D265" s="207" t="s">
        <v>1076</v>
      </c>
      <c r="E265" s="207" t="s">
        <v>1133</v>
      </c>
      <c r="F265" s="208">
        <v>1301</v>
      </c>
      <c r="G265" s="208">
        <v>86.21</v>
      </c>
      <c r="H265" s="209">
        <v>70.59</v>
      </c>
      <c r="I265" s="204" t="s">
        <v>1067</v>
      </c>
      <c r="J265" s="210" t="s">
        <v>110</v>
      </c>
    </row>
    <row r="266" spans="1:10">
      <c r="A266" s="204">
        <v>264</v>
      </c>
      <c r="B266" s="207" t="s">
        <v>1208</v>
      </c>
      <c r="C266" s="207" t="s">
        <v>1320</v>
      </c>
      <c r="D266" s="207" t="s">
        <v>1213</v>
      </c>
      <c r="E266" s="207" t="s">
        <v>1133</v>
      </c>
      <c r="F266" s="208">
        <v>1302</v>
      </c>
      <c r="G266" s="208">
        <v>87.77</v>
      </c>
      <c r="H266" s="209">
        <v>71.86</v>
      </c>
      <c r="I266" s="210" t="s">
        <v>717</v>
      </c>
      <c r="J266" s="210" t="s">
        <v>110</v>
      </c>
    </row>
    <row r="267" spans="1:10">
      <c r="A267" s="204">
        <v>265</v>
      </c>
      <c r="B267" s="207" t="s">
        <v>1208</v>
      </c>
      <c r="C267" s="207" t="s">
        <v>1321</v>
      </c>
      <c r="D267" s="207" t="s">
        <v>1213</v>
      </c>
      <c r="E267" s="207" t="s">
        <v>1133</v>
      </c>
      <c r="F267" s="208">
        <v>1303</v>
      </c>
      <c r="G267" s="208">
        <v>87.77</v>
      </c>
      <c r="H267" s="209">
        <v>71.86</v>
      </c>
      <c r="I267" s="210" t="s">
        <v>717</v>
      </c>
      <c r="J267" s="210" t="s">
        <v>110</v>
      </c>
    </row>
    <row r="268" spans="1:10">
      <c r="A268" s="204">
        <v>266</v>
      </c>
      <c r="B268" s="207" t="s">
        <v>1208</v>
      </c>
      <c r="C268" s="207" t="s">
        <v>1322</v>
      </c>
      <c r="D268" s="207" t="s">
        <v>1065</v>
      </c>
      <c r="E268" s="207" t="s">
        <v>1133</v>
      </c>
      <c r="F268" s="208">
        <v>1304</v>
      </c>
      <c r="G268" s="208">
        <v>89.23</v>
      </c>
      <c r="H268" s="209">
        <v>73.06</v>
      </c>
      <c r="I268" s="204" t="s">
        <v>1067</v>
      </c>
      <c r="J268" s="204" t="s">
        <v>1068</v>
      </c>
    </row>
    <row r="269" spans="1:10">
      <c r="A269" s="204">
        <v>267</v>
      </c>
      <c r="B269" s="207" t="s">
        <v>1208</v>
      </c>
      <c r="C269" s="207" t="s">
        <v>1323</v>
      </c>
      <c r="D269" s="207" t="s">
        <v>1076</v>
      </c>
      <c r="E269" s="207" t="s">
        <v>1133</v>
      </c>
      <c r="F269" s="208">
        <v>1401</v>
      </c>
      <c r="G269" s="208">
        <v>86.21</v>
      </c>
      <c r="H269" s="209">
        <v>70.59</v>
      </c>
      <c r="I269" s="204" t="s">
        <v>1067</v>
      </c>
      <c r="J269" s="210" t="s">
        <v>110</v>
      </c>
    </row>
    <row r="270" spans="1:10">
      <c r="A270" s="204">
        <v>268</v>
      </c>
      <c r="B270" s="207" t="s">
        <v>1208</v>
      </c>
      <c r="C270" s="207" t="s">
        <v>1324</v>
      </c>
      <c r="D270" s="207" t="s">
        <v>1213</v>
      </c>
      <c r="E270" s="207" t="s">
        <v>1133</v>
      </c>
      <c r="F270" s="208">
        <v>1402</v>
      </c>
      <c r="G270" s="208">
        <v>87.77</v>
      </c>
      <c r="H270" s="209">
        <v>71.86</v>
      </c>
      <c r="I270" s="210" t="s">
        <v>717</v>
      </c>
      <c r="J270" s="210" t="s">
        <v>110</v>
      </c>
    </row>
    <row r="271" spans="1:10">
      <c r="A271" s="204">
        <v>269</v>
      </c>
      <c r="B271" s="207" t="s">
        <v>1208</v>
      </c>
      <c r="C271" s="207" t="s">
        <v>1325</v>
      </c>
      <c r="D271" s="207" t="s">
        <v>1213</v>
      </c>
      <c r="E271" s="207" t="s">
        <v>1133</v>
      </c>
      <c r="F271" s="208">
        <v>1403</v>
      </c>
      <c r="G271" s="208">
        <v>87.77</v>
      </c>
      <c r="H271" s="209">
        <v>71.86</v>
      </c>
      <c r="I271" s="210" t="s">
        <v>717</v>
      </c>
      <c r="J271" s="210" t="s">
        <v>110</v>
      </c>
    </row>
    <row r="272" spans="1:10">
      <c r="A272" s="204">
        <v>270</v>
      </c>
      <c r="B272" s="207" t="s">
        <v>1208</v>
      </c>
      <c r="C272" s="207" t="s">
        <v>1326</v>
      </c>
      <c r="D272" s="207" t="s">
        <v>1065</v>
      </c>
      <c r="E272" s="207" t="s">
        <v>1133</v>
      </c>
      <c r="F272" s="208">
        <v>1404</v>
      </c>
      <c r="G272" s="208">
        <v>89.23</v>
      </c>
      <c r="H272" s="209">
        <v>73.06</v>
      </c>
      <c r="I272" s="204" t="s">
        <v>1067</v>
      </c>
      <c r="J272" s="204" t="s">
        <v>1068</v>
      </c>
    </row>
    <row r="273" spans="1:10">
      <c r="A273" s="204">
        <v>271</v>
      </c>
      <c r="B273" s="207" t="s">
        <v>1208</v>
      </c>
      <c r="C273" s="207" t="s">
        <v>1327</v>
      </c>
      <c r="D273" s="207" t="s">
        <v>1076</v>
      </c>
      <c r="E273" s="207" t="s">
        <v>1133</v>
      </c>
      <c r="F273" s="208">
        <v>1501</v>
      </c>
      <c r="G273" s="208">
        <v>86.21</v>
      </c>
      <c r="H273" s="209">
        <v>70.59</v>
      </c>
      <c r="I273" s="204" t="s">
        <v>1067</v>
      </c>
      <c r="J273" s="210" t="s">
        <v>110</v>
      </c>
    </row>
    <row r="274" spans="1:10">
      <c r="A274" s="204">
        <v>272</v>
      </c>
      <c r="B274" s="207" t="s">
        <v>1208</v>
      </c>
      <c r="C274" s="207" t="s">
        <v>1328</v>
      </c>
      <c r="D274" s="207" t="s">
        <v>1213</v>
      </c>
      <c r="E274" s="207" t="s">
        <v>1133</v>
      </c>
      <c r="F274" s="208">
        <v>1502</v>
      </c>
      <c r="G274" s="208">
        <v>87.77</v>
      </c>
      <c r="H274" s="209">
        <v>71.86</v>
      </c>
      <c r="I274" s="210" t="s">
        <v>717</v>
      </c>
      <c r="J274" s="210" t="s">
        <v>110</v>
      </c>
    </row>
    <row r="275" spans="1:10">
      <c r="A275" s="204">
        <v>273</v>
      </c>
      <c r="B275" s="207" t="s">
        <v>1208</v>
      </c>
      <c r="C275" s="207" t="s">
        <v>1329</v>
      </c>
      <c r="D275" s="207" t="s">
        <v>1213</v>
      </c>
      <c r="E275" s="207" t="s">
        <v>1133</v>
      </c>
      <c r="F275" s="208">
        <v>1503</v>
      </c>
      <c r="G275" s="208">
        <v>87.77</v>
      </c>
      <c r="H275" s="209">
        <v>71.86</v>
      </c>
      <c r="I275" s="210" t="s">
        <v>717</v>
      </c>
      <c r="J275" s="210" t="s">
        <v>110</v>
      </c>
    </row>
    <row r="276" spans="1:10">
      <c r="A276" s="204">
        <v>274</v>
      </c>
      <c r="B276" s="207" t="s">
        <v>1208</v>
      </c>
      <c r="C276" s="207" t="s">
        <v>1330</v>
      </c>
      <c r="D276" s="207" t="s">
        <v>1065</v>
      </c>
      <c r="E276" s="207" t="s">
        <v>1133</v>
      </c>
      <c r="F276" s="208">
        <v>1504</v>
      </c>
      <c r="G276" s="208">
        <v>89.23</v>
      </c>
      <c r="H276" s="209">
        <v>73.06</v>
      </c>
      <c r="I276" s="204" t="s">
        <v>1067</v>
      </c>
      <c r="J276" s="204" t="s">
        <v>1068</v>
      </c>
    </row>
    <row r="277" spans="1:10">
      <c r="A277" s="204">
        <v>275</v>
      </c>
      <c r="B277" s="207" t="s">
        <v>1331</v>
      </c>
      <c r="C277" s="207" t="s">
        <v>1332</v>
      </c>
      <c r="D277" s="207" t="s">
        <v>1076</v>
      </c>
      <c r="E277" s="207" t="s">
        <v>1066</v>
      </c>
      <c r="F277" s="208">
        <v>101</v>
      </c>
      <c r="G277" s="208">
        <v>87.08</v>
      </c>
      <c r="H277" s="209">
        <v>71.319999999999993</v>
      </c>
      <c r="I277" s="204" t="s">
        <v>1067</v>
      </c>
      <c r="J277" s="210" t="s">
        <v>110</v>
      </c>
    </row>
    <row r="278" spans="1:10">
      <c r="A278" s="204">
        <v>276</v>
      </c>
      <c r="B278" s="207" t="s">
        <v>1331</v>
      </c>
      <c r="C278" s="207" t="s">
        <v>1333</v>
      </c>
      <c r="D278" s="207" t="s">
        <v>1211</v>
      </c>
      <c r="E278" s="207" t="s">
        <v>1066</v>
      </c>
      <c r="F278" s="208">
        <v>102</v>
      </c>
      <c r="G278" s="208">
        <v>47.23</v>
      </c>
      <c r="H278" s="209">
        <v>38.68</v>
      </c>
      <c r="I278" s="210" t="s">
        <v>717</v>
      </c>
      <c r="J278" s="210" t="s">
        <v>1073</v>
      </c>
    </row>
    <row r="279" spans="1:10">
      <c r="A279" s="204">
        <v>277</v>
      </c>
      <c r="B279" s="207" t="s">
        <v>1331</v>
      </c>
      <c r="C279" s="207" t="s">
        <v>1334</v>
      </c>
      <c r="D279" s="207" t="s">
        <v>1213</v>
      </c>
      <c r="E279" s="207" t="s">
        <v>1066</v>
      </c>
      <c r="F279" s="208">
        <v>103</v>
      </c>
      <c r="G279" s="208">
        <v>87.58</v>
      </c>
      <c r="H279" s="209">
        <v>71.73</v>
      </c>
      <c r="I279" s="210" t="s">
        <v>717</v>
      </c>
      <c r="J279" s="210" t="s">
        <v>110</v>
      </c>
    </row>
    <row r="280" spans="1:10">
      <c r="A280" s="204">
        <v>278</v>
      </c>
      <c r="B280" s="207" t="s">
        <v>1331</v>
      </c>
      <c r="C280" s="207" t="s">
        <v>1335</v>
      </c>
      <c r="D280" s="207" t="s">
        <v>1076</v>
      </c>
      <c r="E280" s="207" t="s">
        <v>1066</v>
      </c>
      <c r="F280" s="208">
        <v>104</v>
      </c>
      <c r="G280" s="208">
        <v>86.19</v>
      </c>
      <c r="H280" s="209">
        <v>70.59</v>
      </c>
      <c r="I280" s="204" t="s">
        <v>1067</v>
      </c>
      <c r="J280" s="210" t="s">
        <v>110</v>
      </c>
    </row>
    <row r="281" spans="1:10">
      <c r="A281" s="204">
        <v>279</v>
      </c>
      <c r="B281" s="207" t="s">
        <v>1331</v>
      </c>
      <c r="C281" s="207" t="s">
        <v>1336</v>
      </c>
      <c r="D281" s="207" t="s">
        <v>1076</v>
      </c>
      <c r="E281" s="207" t="s">
        <v>1066</v>
      </c>
      <c r="F281" s="208">
        <v>201</v>
      </c>
      <c r="G281" s="208">
        <v>87.08</v>
      </c>
      <c r="H281" s="209">
        <v>71.319999999999993</v>
      </c>
      <c r="I281" s="204" t="s">
        <v>1067</v>
      </c>
      <c r="J281" s="210" t="s">
        <v>110</v>
      </c>
    </row>
    <row r="282" spans="1:10">
      <c r="A282" s="204">
        <v>280</v>
      </c>
      <c r="B282" s="207" t="s">
        <v>1331</v>
      </c>
      <c r="C282" s="207" t="s">
        <v>1337</v>
      </c>
      <c r="D282" s="207" t="s">
        <v>1213</v>
      </c>
      <c r="E282" s="207" t="s">
        <v>1066</v>
      </c>
      <c r="F282" s="208">
        <v>202</v>
      </c>
      <c r="G282" s="208">
        <v>87.74</v>
      </c>
      <c r="H282" s="209">
        <v>71.86</v>
      </c>
      <c r="I282" s="210" t="s">
        <v>717</v>
      </c>
      <c r="J282" s="210" t="s">
        <v>110</v>
      </c>
    </row>
    <row r="283" spans="1:10">
      <c r="A283" s="204">
        <v>281</v>
      </c>
      <c r="B283" s="207" t="s">
        <v>1331</v>
      </c>
      <c r="C283" s="207" t="s">
        <v>1338</v>
      </c>
      <c r="D283" s="207" t="s">
        <v>1213</v>
      </c>
      <c r="E283" s="207" t="s">
        <v>1066</v>
      </c>
      <c r="F283" s="208">
        <v>203</v>
      </c>
      <c r="G283" s="208">
        <v>87.74</v>
      </c>
      <c r="H283" s="209">
        <v>71.86</v>
      </c>
      <c r="I283" s="210" t="s">
        <v>717</v>
      </c>
      <c r="J283" s="210" t="s">
        <v>110</v>
      </c>
    </row>
    <row r="284" spans="1:10">
      <c r="A284" s="204">
        <v>282</v>
      </c>
      <c r="B284" s="207" t="s">
        <v>1331</v>
      </c>
      <c r="C284" s="207" t="s">
        <v>1339</v>
      </c>
      <c r="D284" s="207" t="s">
        <v>1076</v>
      </c>
      <c r="E284" s="207" t="s">
        <v>1066</v>
      </c>
      <c r="F284" s="208">
        <v>204</v>
      </c>
      <c r="G284" s="208">
        <v>86.19</v>
      </c>
      <c r="H284" s="209">
        <v>70.59</v>
      </c>
      <c r="I284" s="204" t="s">
        <v>1067</v>
      </c>
      <c r="J284" s="210" t="s">
        <v>110</v>
      </c>
    </row>
    <row r="285" spans="1:10">
      <c r="A285" s="204">
        <v>283</v>
      </c>
      <c r="B285" s="207" t="s">
        <v>1331</v>
      </c>
      <c r="C285" s="207" t="s">
        <v>1340</v>
      </c>
      <c r="D285" s="207" t="s">
        <v>1076</v>
      </c>
      <c r="E285" s="207" t="s">
        <v>1066</v>
      </c>
      <c r="F285" s="208">
        <v>301</v>
      </c>
      <c r="G285" s="208">
        <v>87.08</v>
      </c>
      <c r="H285" s="209">
        <v>71.319999999999993</v>
      </c>
      <c r="I285" s="204" t="s">
        <v>1067</v>
      </c>
      <c r="J285" s="210" t="s">
        <v>110</v>
      </c>
    </row>
    <row r="286" spans="1:10">
      <c r="A286" s="204">
        <v>284</v>
      </c>
      <c r="B286" s="207" t="s">
        <v>1331</v>
      </c>
      <c r="C286" s="207" t="s">
        <v>1341</v>
      </c>
      <c r="D286" s="207" t="s">
        <v>1213</v>
      </c>
      <c r="E286" s="207" t="s">
        <v>1066</v>
      </c>
      <c r="F286" s="208">
        <v>302</v>
      </c>
      <c r="G286" s="208">
        <v>87.74</v>
      </c>
      <c r="H286" s="209">
        <v>71.86</v>
      </c>
      <c r="I286" s="210" t="s">
        <v>717</v>
      </c>
      <c r="J286" s="210" t="s">
        <v>110</v>
      </c>
    </row>
    <row r="287" spans="1:10">
      <c r="A287" s="204">
        <v>285</v>
      </c>
      <c r="B287" s="207" t="s">
        <v>1331</v>
      </c>
      <c r="C287" s="207" t="s">
        <v>1342</v>
      </c>
      <c r="D287" s="207" t="s">
        <v>1213</v>
      </c>
      <c r="E287" s="207" t="s">
        <v>1066</v>
      </c>
      <c r="F287" s="208">
        <v>303</v>
      </c>
      <c r="G287" s="208">
        <v>87.74</v>
      </c>
      <c r="H287" s="209">
        <v>71.86</v>
      </c>
      <c r="I287" s="210" t="s">
        <v>717</v>
      </c>
      <c r="J287" s="210" t="s">
        <v>110</v>
      </c>
    </row>
    <row r="288" spans="1:10">
      <c r="A288" s="204">
        <v>286</v>
      </c>
      <c r="B288" s="207" t="s">
        <v>1331</v>
      </c>
      <c r="C288" s="207" t="s">
        <v>1343</v>
      </c>
      <c r="D288" s="207" t="s">
        <v>1076</v>
      </c>
      <c r="E288" s="207" t="s">
        <v>1066</v>
      </c>
      <c r="F288" s="208">
        <v>304</v>
      </c>
      <c r="G288" s="208">
        <v>86.19</v>
      </c>
      <c r="H288" s="209">
        <v>70.59</v>
      </c>
      <c r="I288" s="204" t="s">
        <v>1067</v>
      </c>
      <c r="J288" s="210" t="s">
        <v>110</v>
      </c>
    </row>
    <row r="289" spans="1:10">
      <c r="A289" s="204">
        <v>287</v>
      </c>
      <c r="B289" s="207" t="s">
        <v>1331</v>
      </c>
      <c r="C289" s="207" t="s">
        <v>1344</v>
      </c>
      <c r="D289" s="207" t="s">
        <v>1076</v>
      </c>
      <c r="E289" s="207" t="s">
        <v>1066</v>
      </c>
      <c r="F289" s="208">
        <v>401</v>
      </c>
      <c r="G289" s="208">
        <v>87.08</v>
      </c>
      <c r="H289" s="209">
        <v>71.319999999999993</v>
      </c>
      <c r="I289" s="204" t="s">
        <v>1067</v>
      </c>
      <c r="J289" s="210" t="s">
        <v>110</v>
      </c>
    </row>
    <row r="290" spans="1:10">
      <c r="A290" s="204">
        <v>288</v>
      </c>
      <c r="B290" s="207" t="s">
        <v>1331</v>
      </c>
      <c r="C290" s="207" t="s">
        <v>1345</v>
      </c>
      <c r="D290" s="207" t="s">
        <v>1213</v>
      </c>
      <c r="E290" s="207" t="s">
        <v>1066</v>
      </c>
      <c r="F290" s="208">
        <v>402</v>
      </c>
      <c r="G290" s="208">
        <v>87.74</v>
      </c>
      <c r="H290" s="209">
        <v>71.86</v>
      </c>
      <c r="I290" s="210" t="s">
        <v>717</v>
      </c>
      <c r="J290" s="210" t="s">
        <v>110</v>
      </c>
    </row>
    <row r="291" spans="1:10">
      <c r="A291" s="204">
        <v>289</v>
      </c>
      <c r="B291" s="207" t="s">
        <v>1331</v>
      </c>
      <c r="C291" s="207" t="s">
        <v>1346</v>
      </c>
      <c r="D291" s="207" t="s">
        <v>1213</v>
      </c>
      <c r="E291" s="207" t="s">
        <v>1066</v>
      </c>
      <c r="F291" s="208">
        <v>403</v>
      </c>
      <c r="G291" s="208">
        <v>87.74</v>
      </c>
      <c r="H291" s="209">
        <v>71.86</v>
      </c>
      <c r="I291" s="210" t="s">
        <v>717</v>
      </c>
      <c r="J291" s="210" t="s">
        <v>110</v>
      </c>
    </row>
    <row r="292" spans="1:10">
      <c r="A292" s="204">
        <v>290</v>
      </c>
      <c r="B292" s="207" t="s">
        <v>1331</v>
      </c>
      <c r="C292" s="207" t="s">
        <v>1347</v>
      </c>
      <c r="D292" s="207" t="s">
        <v>1076</v>
      </c>
      <c r="E292" s="207" t="s">
        <v>1066</v>
      </c>
      <c r="F292" s="208">
        <v>404</v>
      </c>
      <c r="G292" s="208">
        <v>86.19</v>
      </c>
      <c r="H292" s="209">
        <v>70.59</v>
      </c>
      <c r="I292" s="204" t="s">
        <v>1067</v>
      </c>
      <c r="J292" s="210" t="s">
        <v>110</v>
      </c>
    </row>
    <row r="293" spans="1:10">
      <c r="A293" s="204">
        <v>291</v>
      </c>
      <c r="B293" s="207" t="s">
        <v>1331</v>
      </c>
      <c r="C293" s="207" t="s">
        <v>1348</v>
      </c>
      <c r="D293" s="207" t="s">
        <v>1076</v>
      </c>
      <c r="E293" s="207" t="s">
        <v>1066</v>
      </c>
      <c r="F293" s="208">
        <v>501</v>
      </c>
      <c r="G293" s="208">
        <v>87.08</v>
      </c>
      <c r="H293" s="209">
        <v>71.319999999999993</v>
      </c>
      <c r="I293" s="204" t="s">
        <v>1067</v>
      </c>
      <c r="J293" s="210" t="s">
        <v>110</v>
      </c>
    </row>
    <row r="294" spans="1:10">
      <c r="A294" s="204">
        <v>292</v>
      </c>
      <c r="B294" s="207" t="s">
        <v>1331</v>
      </c>
      <c r="C294" s="207" t="s">
        <v>1349</v>
      </c>
      <c r="D294" s="207" t="s">
        <v>1213</v>
      </c>
      <c r="E294" s="207" t="s">
        <v>1066</v>
      </c>
      <c r="F294" s="208">
        <v>502</v>
      </c>
      <c r="G294" s="208">
        <v>87.74</v>
      </c>
      <c r="H294" s="209">
        <v>71.86</v>
      </c>
      <c r="I294" s="210" t="s">
        <v>717</v>
      </c>
      <c r="J294" s="210" t="s">
        <v>110</v>
      </c>
    </row>
    <row r="295" spans="1:10">
      <c r="A295" s="204">
        <v>293</v>
      </c>
      <c r="B295" s="207" t="s">
        <v>1331</v>
      </c>
      <c r="C295" s="207" t="s">
        <v>1350</v>
      </c>
      <c r="D295" s="207" t="s">
        <v>1213</v>
      </c>
      <c r="E295" s="207" t="s">
        <v>1066</v>
      </c>
      <c r="F295" s="208">
        <v>503</v>
      </c>
      <c r="G295" s="208">
        <v>87.74</v>
      </c>
      <c r="H295" s="209">
        <v>71.86</v>
      </c>
      <c r="I295" s="210" t="s">
        <v>717</v>
      </c>
      <c r="J295" s="210" t="s">
        <v>110</v>
      </c>
    </row>
    <row r="296" spans="1:10">
      <c r="A296" s="204">
        <v>294</v>
      </c>
      <c r="B296" s="207" t="s">
        <v>1331</v>
      </c>
      <c r="C296" s="207" t="s">
        <v>1351</v>
      </c>
      <c r="D296" s="207" t="s">
        <v>1076</v>
      </c>
      <c r="E296" s="207" t="s">
        <v>1066</v>
      </c>
      <c r="F296" s="208">
        <v>504</v>
      </c>
      <c r="G296" s="208">
        <v>86.19</v>
      </c>
      <c r="H296" s="209">
        <v>70.59</v>
      </c>
      <c r="I296" s="204" t="s">
        <v>1067</v>
      </c>
      <c r="J296" s="210" t="s">
        <v>110</v>
      </c>
    </row>
    <row r="297" spans="1:10">
      <c r="A297" s="204">
        <v>295</v>
      </c>
      <c r="B297" s="207" t="s">
        <v>1331</v>
      </c>
      <c r="C297" s="207" t="s">
        <v>1352</v>
      </c>
      <c r="D297" s="207" t="s">
        <v>1076</v>
      </c>
      <c r="E297" s="207" t="s">
        <v>1066</v>
      </c>
      <c r="F297" s="208">
        <v>601</v>
      </c>
      <c r="G297" s="208">
        <v>87.08</v>
      </c>
      <c r="H297" s="209">
        <v>71.319999999999993</v>
      </c>
      <c r="I297" s="204" t="s">
        <v>1067</v>
      </c>
      <c r="J297" s="210" t="s">
        <v>110</v>
      </c>
    </row>
    <row r="298" spans="1:10">
      <c r="A298" s="204">
        <v>296</v>
      </c>
      <c r="B298" s="207" t="s">
        <v>1331</v>
      </c>
      <c r="C298" s="207" t="s">
        <v>1353</v>
      </c>
      <c r="D298" s="207" t="s">
        <v>1213</v>
      </c>
      <c r="E298" s="207" t="s">
        <v>1066</v>
      </c>
      <c r="F298" s="208">
        <v>602</v>
      </c>
      <c r="G298" s="208">
        <v>87.74</v>
      </c>
      <c r="H298" s="209">
        <v>71.86</v>
      </c>
      <c r="I298" s="210" t="s">
        <v>717</v>
      </c>
      <c r="J298" s="210" t="s">
        <v>110</v>
      </c>
    </row>
    <row r="299" spans="1:10">
      <c r="A299" s="204">
        <v>297</v>
      </c>
      <c r="B299" s="207" t="s">
        <v>1331</v>
      </c>
      <c r="C299" s="207" t="s">
        <v>1354</v>
      </c>
      <c r="D299" s="207" t="s">
        <v>1213</v>
      </c>
      <c r="E299" s="207" t="s">
        <v>1066</v>
      </c>
      <c r="F299" s="208">
        <v>603</v>
      </c>
      <c r="G299" s="208">
        <v>87.74</v>
      </c>
      <c r="H299" s="209">
        <v>71.86</v>
      </c>
      <c r="I299" s="210" t="s">
        <v>717</v>
      </c>
      <c r="J299" s="210" t="s">
        <v>110</v>
      </c>
    </row>
    <row r="300" spans="1:10">
      <c r="A300" s="204">
        <v>298</v>
      </c>
      <c r="B300" s="207" t="s">
        <v>1331</v>
      </c>
      <c r="C300" s="207" t="s">
        <v>1355</v>
      </c>
      <c r="D300" s="207" t="s">
        <v>1076</v>
      </c>
      <c r="E300" s="207" t="s">
        <v>1066</v>
      </c>
      <c r="F300" s="208">
        <v>604</v>
      </c>
      <c r="G300" s="208">
        <v>86.19</v>
      </c>
      <c r="H300" s="209">
        <v>70.59</v>
      </c>
      <c r="I300" s="204" t="s">
        <v>1067</v>
      </c>
      <c r="J300" s="210" t="s">
        <v>110</v>
      </c>
    </row>
    <row r="301" spans="1:10">
      <c r="A301" s="204">
        <v>299</v>
      </c>
      <c r="B301" s="207" t="s">
        <v>1331</v>
      </c>
      <c r="C301" s="207" t="s">
        <v>1356</v>
      </c>
      <c r="D301" s="207" t="s">
        <v>1076</v>
      </c>
      <c r="E301" s="207" t="s">
        <v>1066</v>
      </c>
      <c r="F301" s="208">
        <v>701</v>
      </c>
      <c r="G301" s="208">
        <v>87.08</v>
      </c>
      <c r="H301" s="209">
        <v>71.319999999999993</v>
      </c>
      <c r="I301" s="204" t="s">
        <v>1067</v>
      </c>
      <c r="J301" s="210" t="s">
        <v>110</v>
      </c>
    </row>
    <row r="302" spans="1:10">
      <c r="A302" s="204">
        <v>300</v>
      </c>
      <c r="B302" s="207" t="s">
        <v>1331</v>
      </c>
      <c r="C302" s="207" t="s">
        <v>1357</v>
      </c>
      <c r="D302" s="207" t="s">
        <v>1213</v>
      </c>
      <c r="E302" s="207" t="s">
        <v>1066</v>
      </c>
      <c r="F302" s="208">
        <v>702</v>
      </c>
      <c r="G302" s="208">
        <v>87.74</v>
      </c>
      <c r="H302" s="209">
        <v>71.86</v>
      </c>
      <c r="I302" s="210" t="s">
        <v>717</v>
      </c>
      <c r="J302" s="210" t="s">
        <v>110</v>
      </c>
    </row>
    <row r="303" spans="1:10">
      <c r="A303" s="204">
        <v>301</v>
      </c>
      <c r="B303" s="207" t="s">
        <v>1331</v>
      </c>
      <c r="C303" s="207" t="s">
        <v>1358</v>
      </c>
      <c r="D303" s="207" t="s">
        <v>1213</v>
      </c>
      <c r="E303" s="207" t="s">
        <v>1066</v>
      </c>
      <c r="F303" s="208">
        <v>703</v>
      </c>
      <c r="G303" s="208">
        <v>87.74</v>
      </c>
      <c r="H303" s="209">
        <v>71.86</v>
      </c>
      <c r="I303" s="210" t="s">
        <v>717</v>
      </c>
      <c r="J303" s="210" t="s">
        <v>110</v>
      </c>
    </row>
    <row r="304" spans="1:10">
      <c r="A304" s="204">
        <v>302</v>
      </c>
      <c r="B304" s="207" t="s">
        <v>1331</v>
      </c>
      <c r="C304" s="207" t="s">
        <v>1359</v>
      </c>
      <c r="D304" s="207" t="s">
        <v>1076</v>
      </c>
      <c r="E304" s="207" t="s">
        <v>1066</v>
      </c>
      <c r="F304" s="208">
        <v>704</v>
      </c>
      <c r="G304" s="208">
        <v>86.19</v>
      </c>
      <c r="H304" s="209">
        <v>70.59</v>
      </c>
      <c r="I304" s="204" t="s">
        <v>1067</v>
      </c>
      <c r="J304" s="210" t="s">
        <v>110</v>
      </c>
    </row>
    <row r="305" spans="1:10">
      <c r="A305" s="204">
        <v>303</v>
      </c>
      <c r="B305" s="207" t="s">
        <v>1331</v>
      </c>
      <c r="C305" s="207" t="s">
        <v>1360</v>
      </c>
      <c r="D305" s="207" t="s">
        <v>1076</v>
      </c>
      <c r="E305" s="207" t="s">
        <v>1066</v>
      </c>
      <c r="F305" s="208">
        <v>801</v>
      </c>
      <c r="G305" s="208">
        <v>87.08</v>
      </c>
      <c r="H305" s="209">
        <v>71.319999999999993</v>
      </c>
      <c r="I305" s="204" t="s">
        <v>1067</v>
      </c>
      <c r="J305" s="210" t="s">
        <v>110</v>
      </c>
    </row>
    <row r="306" spans="1:10">
      <c r="A306" s="204">
        <v>304</v>
      </c>
      <c r="B306" s="207" t="s">
        <v>1331</v>
      </c>
      <c r="C306" s="207" t="s">
        <v>1361</v>
      </c>
      <c r="D306" s="207" t="s">
        <v>1213</v>
      </c>
      <c r="E306" s="207" t="s">
        <v>1066</v>
      </c>
      <c r="F306" s="208">
        <v>802</v>
      </c>
      <c r="G306" s="208">
        <v>87.74</v>
      </c>
      <c r="H306" s="209">
        <v>71.86</v>
      </c>
      <c r="I306" s="210" t="s">
        <v>717</v>
      </c>
      <c r="J306" s="210" t="s">
        <v>110</v>
      </c>
    </row>
    <row r="307" spans="1:10">
      <c r="A307" s="204">
        <v>305</v>
      </c>
      <c r="B307" s="207" t="s">
        <v>1331</v>
      </c>
      <c r="C307" s="207" t="s">
        <v>1362</v>
      </c>
      <c r="D307" s="207" t="s">
        <v>1213</v>
      </c>
      <c r="E307" s="207" t="s">
        <v>1066</v>
      </c>
      <c r="F307" s="208">
        <v>803</v>
      </c>
      <c r="G307" s="208">
        <v>87.74</v>
      </c>
      <c r="H307" s="209">
        <v>71.86</v>
      </c>
      <c r="I307" s="210" t="s">
        <v>717</v>
      </c>
      <c r="J307" s="210" t="s">
        <v>110</v>
      </c>
    </row>
    <row r="308" spans="1:10">
      <c r="A308" s="204">
        <v>306</v>
      </c>
      <c r="B308" s="207" t="s">
        <v>1331</v>
      </c>
      <c r="C308" s="207" t="s">
        <v>1363</v>
      </c>
      <c r="D308" s="207" t="s">
        <v>1076</v>
      </c>
      <c r="E308" s="207" t="s">
        <v>1066</v>
      </c>
      <c r="F308" s="208">
        <v>804</v>
      </c>
      <c r="G308" s="208">
        <v>86.19</v>
      </c>
      <c r="H308" s="209">
        <v>70.59</v>
      </c>
      <c r="I308" s="204" t="s">
        <v>1067</v>
      </c>
      <c r="J308" s="210" t="s">
        <v>110</v>
      </c>
    </row>
    <row r="309" spans="1:10">
      <c r="A309" s="204">
        <v>307</v>
      </c>
      <c r="B309" s="207" t="s">
        <v>1331</v>
      </c>
      <c r="C309" s="207" t="s">
        <v>1364</v>
      </c>
      <c r="D309" s="207" t="s">
        <v>1076</v>
      </c>
      <c r="E309" s="207" t="s">
        <v>1066</v>
      </c>
      <c r="F309" s="208">
        <v>901</v>
      </c>
      <c r="G309" s="208">
        <v>87.08</v>
      </c>
      <c r="H309" s="209">
        <v>71.319999999999993</v>
      </c>
      <c r="I309" s="204" t="s">
        <v>1067</v>
      </c>
      <c r="J309" s="210" t="s">
        <v>110</v>
      </c>
    </row>
    <row r="310" spans="1:10">
      <c r="A310" s="204">
        <v>308</v>
      </c>
      <c r="B310" s="207" t="s">
        <v>1331</v>
      </c>
      <c r="C310" s="207" t="s">
        <v>1365</v>
      </c>
      <c r="D310" s="207" t="s">
        <v>1213</v>
      </c>
      <c r="E310" s="207" t="s">
        <v>1066</v>
      </c>
      <c r="F310" s="208">
        <v>902</v>
      </c>
      <c r="G310" s="208">
        <v>87.74</v>
      </c>
      <c r="H310" s="209">
        <v>71.86</v>
      </c>
      <c r="I310" s="210" t="s">
        <v>717</v>
      </c>
      <c r="J310" s="210" t="s">
        <v>110</v>
      </c>
    </row>
    <row r="311" spans="1:10">
      <c r="A311" s="204">
        <v>309</v>
      </c>
      <c r="B311" s="207" t="s">
        <v>1331</v>
      </c>
      <c r="C311" s="207" t="s">
        <v>1366</v>
      </c>
      <c r="D311" s="207" t="s">
        <v>1213</v>
      </c>
      <c r="E311" s="207" t="s">
        <v>1066</v>
      </c>
      <c r="F311" s="208">
        <v>903</v>
      </c>
      <c r="G311" s="208">
        <v>87.74</v>
      </c>
      <c r="H311" s="209">
        <v>71.86</v>
      </c>
      <c r="I311" s="210" t="s">
        <v>717</v>
      </c>
      <c r="J311" s="210" t="s">
        <v>110</v>
      </c>
    </row>
    <row r="312" spans="1:10">
      <c r="A312" s="204">
        <v>310</v>
      </c>
      <c r="B312" s="207" t="s">
        <v>1331</v>
      </c>
      <c r="C312" s="207" t="s">
        <v>1367</v>
      </c>
      <c r="D312" s="207" t="s">
        <v>1076</v>
      </c>
      <c r="E312" s="207" t="s">
        <v>1066</v>
      </c>
      <c r="F312" s="208">
        <v>904</v>
      </c>
      <c r="G312" s="208">
        <v>86.19</v>
      </c>
      <c r="H312" s="209">
        <v>70.59</v>
      </c>
      <c r="I312" s="204" t="s">
        <v>1067</v>
      </c>
      <c r="J312" s="210" t="s">
        <v>110</v>
      </c>
    </row>
    <row r="313" spans="1:10">
      <c r="A313" s="204">
        <v>311</v>
      </c>
      <c r="B313" s="207" t="s">
        <v>1331</v>
      </c>
      <c r="C313" s="207" t="s">
        <v>1368</v>
      </c>
      <c r="D313" s="207" t="s">
        <v>1076</v>
      </c>
      <c r="E313" s="207" t="s">
        <v>1066</v>
      </c>
      <c r="F313" s="208">
        <v>1001</v>
      </c>
      <c r="G313" s="208">
        <v>87.08</v>
      </c>
      <c r="H313" s="209">
        <v>71.319999999999993</v>
      </c>
      <c r="I313" s="204" t="s">
        <v>1067</v>
      </c>
      <c r="J313" s="210" t="s">
        <v>110</v>
      </c>
    </row>
    <row r="314" spans="1:10">
      <c r="A314" s="204">
        <v>312</v>
      </c>
      <c r="B314" s="207" t="s">
        <v>1331</v>
      </c>
      <c r="C314" s="207" t="s">
        <v>1369</v>
      </c>
      <c r="D314" s="207" t="s">
        <v>1213</v>
      </c>
      <c r="E314" s="207" t="s">
        <v>1066</v>
      </c>
      <c r="F314" s="208">
        <v>1002</v>
      </c>
      <c r="G314" s="208">
        <v>87.74</v>
      </c>
      <c r="H314" s="209">
        <v>71.86</v>
      </c>
      <c r="I314" s="210" t="s">
        <v>717</v>
      </c>
      <c r="J314" s="210" t="s">
        <v>110</v>
      </c>
    </row>
    <row r="315" spans="1:10">
      <c r="A315" s="204">
        <v>313</v>
      </c>
      <c r="B315" s="207" t="s">
        <v>1331</v>
      </c>
      <c r="C315" s="207" t="s">
        <v>1370</v>
      </c>
      <c r="D315" s="207" t="s">
        <v>1213</v>
      </c>
      <c r="E315" s="207" t="s">
        <v>1066</v>
      </c>
      <c r="F315" s="208">
        <v>1003</v>
      </c>
      <c r="G315" s="208">
        <v>87.74</v>
      </c>
      <c r="H315" s="209">
        <v>71.86</v>
      </c>
      <c r="I315" s="210" t="s">
        <v>717</v>
      </c>
      <c r="J315" s="210" t="s">
        <v>110</v>
      </c>
    </row>
    <row r="316" spans="1:10">
      <c r="A316" s="204">
        <v>314</v>
      </c>
      <c r="B316" s="207" t="s">
        <v>1331</v>
      </c>
      <c r="C316" s="207" t="s">
        <v>1371</v>
      </c>
      <c r="D316" s="207" t="s">
        <v>1076</v>
      </c>
      <c r="E316" s="207" t="s">
        <v>1066</v>
      </c>
      <c r="F316" s="208">
        <v>1004</v>
      </c>
      <c r="G316" s="208">
        <v>86.19</v>
      </c>
      <c r="H316" s="209">
        <v>70.59</v>
      </c>
      <c r="I316" s="204" t="s">
        <v>1067</v>
      </c>
      <c r="J316" s="210" t="s">
        <v>110</v>
      </c>
    </row>
    <row r="317" spans="1:10">
      <c r="A317" s="204">
        <v>315</v>
      </c>
      <c r="B317" s="207" t="s">
        <v>1331</v>
      </c>
      <c r="C317" s="207" t="s">
        <v>1372</v>
      </c>
      <c r="D317" s="207" t="s">
        <v>1076</v>
      </c>
      <c r="E317" s="207" t="s">
        <v>1066</v>
      </c>
      <c r="F317" s="208">
        <v>1101</v>
      </c>
      <c r="G317" s="208">
        <v>87.08</v>
      </c>
      <c r="H317" s="209">
        <v>71.319999999999993</v>
      </c>
      <c r="I317" s="204" t="s">
        <v>1067</v>
      </c>
      <c r="J317" s="210" t="s">
        <v>110</v>
      </c>
    </row>
    <row r="318" spans="1:10">
      <c r="A318" s="204">
        <v>316</v>
      </c>
      <c r="B318" s="207" t="s">
        <v>1331</v>
      </c>
      <c r="C318" s="207" t="s">
        <v>1373</v>
      </c>
      <c r="D318" s="207" t="s">
        <v>1213</v>
      </c>
      <c r="E318" s="207" t="s">
        <v>1066</v>
      </c>
      <c r="F318" s="208">
        <v>1102</v>
      </c>
      <c r="G318" s="208">
        <v>87.74</v>
      </c>
      <c r="H318" s="209">
        <v>71.86</v>
      </c>
      <c r="I318" s="210" t="s">
        <v>717</v>
      </c>
      <c r="J318" s="210" t="s">
        <v>110</v>
      </c>
    </row>
    <row r="319" spans="1:10">
      <c r="A319" s="204">
        <v>317</v>
      </c>
      <c r="B319" s="207" t="s">
        <v>1331</v>
      </c>
      <c r="C319" s="207" t="s">
        <v>1374</v>
      </c>
      <c r="D319" s="207" t="s">
        <v>1213</v>
      </c>
      <c r="E319" s="207" t="s">
        <v>1066</v>
      </c>
      <c r="F319" s="208">
        <v>1103</v>
      </c>
      <c r="G319" s="208">
        <v>87.74</v>
      </c>
      <c r="H319" s="209">
        <v>71.86</v>
      </c>
      <c r="I319" s="210" t="s">
        <v>717</v>
      </c>
      <c r="J319" s="210" t="s">
        <v>110</v>
      </c>
    </row>
    <row r="320" spans="1:10">
      <c r="A320" s="204">
        <v>318</v>
      </c>
      <c r="B320" s="207" t="s">
        <v>1331</v>
      </c>
      <c r="C320" s="207" t="s">
        <v>1375</v>
      </c>
      <c r="D320" s="207" t="s">
        <v>1076</v>
      </c>
      <c r="E320" s="207" t="s">
        <v>1066</v>
      </c>
      <c r="F320" s="208">
        <v>1104</v>
      </c>
      <c r="G320" s="208">
        <v>86.19</v>
      </c>
      <c r="H320" s="209">
        <v>70.59</v>
      </c>
      <c r="I320" s="204" t="s">
        <v>1067</v>
      </c>
      <c r="J320" s="210" t="s">
        <v>110</v>
      </c>
    </row>
    <row r="321" spans="1:10">
      <c r="A321" s="204">
        <v>319</v>
      </c>
      <c r="B321" s="207" t="s">
        <v>1331</v>
      </c>
      <c r="C321" s="207" t="s">
        <v>1376</v>
      </c>
      <c r="D321" s="207" t="s">
        <v>1076</v>
      </c>
      <c r="E321" s="207" t="s">
        <v>1066</v>
      </c>
      <c r="F321" s="208">
        <v>1201</v>
      </c>
      <c r="G321" s="208">
        <v>87.08</v>
      </c>
      <c r="H321" s="209">
        <v>71.319999999999993</v>
      </c>
      <c r="I321" s="204" t="s">
        <v>1067</v>
      </c>
      <c r="J321" s="210" t="s">
        <v>110</v>
      </c>
    </row>
    <row r="322" spans="1:10">
      <c r="A322" s="204">
        <v>320</v>
      </c>
      <c r="B322" s="207" t="s">
        <v>1331</v>
      </c>
      <c r="C322" s="207" t="s">
        <v>1377</v>
      </c>
      <c r="D322" s="207" t="s">
        <v>1213</v>
      </c>
      <c r="E322" s="207" t="s">
        <v>1066</v>
      </c>
      <c r="F322" s="208">
        <v>1202</v>
      </c>
      <c r="G322" s="208">
        <v>87.74</v>
      </c>
      <c r="H322" s="209">
        <v>71.86</v>
      </c>
      <c r="I322" s="210" t="s">
        <v>717</v>
      </c>
      <c r="J322" s="210" t="s">
        <v>110</v>
      </c>
    </row>
    <row r="323" spans="1:10">
      <c r="A323" s="204">
        <v>321</v>
      </c>
      <c r="B323" s="207" t="s">
        <v>1331</v>
      </c>
      <c r="C323" s="207" t="s">
        <v>1378</v>
      </c>
      <c r="D323" s="207" t="s">
        <v>1213</v>
      </c>
      <c r="E323" s="207" t="s">
        <v>1066</v>
      </c>
      <c r="F323" s="208">
        <v>1203</v>
      </c>
      <c r="G323" s="208">
        <v>87.74</v>
      </c>
      <c r="H323" s="209">
        <v>71.86</v>
      </c>
      <c r="I323" s="210" t="s">
        <v>717</v>
      </c>
      <c r="J323" s="210" t="s">
        <v>110</v>
      </c>
    </row>
    <row r="324" spans="1:10">
      <c r="A324" s="204">
        <v>322</v>
      </c>
      <c r="B324" s="207" t="s">
        <v>1331</v>
      </c>
      <c r="C324" s="207" t="s">
        <v>1379</v>
      </c>
      <c r="D324" s="207" t="s">
        <v>1076</v>
      </c>
      <c r="E324" s="207" t="s">
        <v>1066</v>
      </c>
      <c r="F324" s="208">
        <v>1204</v>
      </c>
      <c r="G324" s="208">
        <v>86.19</v>
      </c>
      <c r="H324" s="209">
        <v>70.59</v>
      </c>
      <c r="I324" s="204" t="s">
        <v>1067</v>
      </c>
      <c r="J324" s="210" t="s">
        <v>110</v>
      </c>
    </row>
    <row r="325" spans="1:10">
      <c r="A325" s="204">
        <v>323</v>
      </c>
      <c r="B325" s="207" t="s">
        <v>1331</v>
      </c>
      <c r="C325" s="207" t="s">
        <v>1380</v>
      </c>
      <c r="D325" s="207" t="s">
        <v>1076</v>
      </c>
      <c r="E325" s="207" t="s">
        <v>1066</v>
      </c>
      <c r="F325" s="208">
        <v>1301</v>
      </c>
      <c r="G325" s="208">
        <v>87.08</v>
      </c>
      <c r="H325" s="209">
        <v>71.319999999999993</v>
      </c>
      <c r="I325" s="204" t="s">
        <v>1067</v>
      </c>
      <c r="J325" s="210" t="s">
        <v>110</v>
      </c>
    </row>
    <row r="326" spans="1:10">
      <c r="A326" s="204">
        <v>324</v>
      </c>
      <c r="B326" s="207" t="s">
        <v>1331</v>
      </c>
      <c r="C326" s="207" t="s">
        <v>1381</v>
      </c>
      <c r="D326" s="207" t="s">
        <v>1213</v>
      </c>
      <c r="E326" s="207" t="s">
        <v>1066</v>
      </c>
      <c r="F326" s="208">
        <v>1302</v>
      </c>
      <c r="G326" s="208">
        <v>87.74</v>
      </c>
      <c r="H326" s="209">
        <v>71.86</v>
      </c>
      <c r="I326" s="210" t="s">
        <v>717</v>
      </c>
      <c r="J326" s="210" t="s">
        <v>110</v>
      </c>
    </row>
    <row r="327" spans="1:10">
      <c r="A327" s="204">
        <v>325</v>
      </c>
      <c r="B327" s="207" t="s">
        <v>1331</v>
      </c>
      <c r="C327" s="207" t="s">
        <v>1382</v>
      </c>
      <c r="D327" s="207" t="s">
        <v>1213</v>
      </c>
      <c r="E327" s="207" t="s">
        <v>1066</v>
      </c>
      <c r="F327" s="208">
        <v>1303</v>
      </c>
      <c r="G327" s="208">
        <v>87.74</v>
      </c>
      <c r="H327" s="209">
        <v>71.86</v>
      </c>
      <c r="I327" s="210" t="s">
        <v>717</v>
      </c>
      <c r="J327" s="210" t="s">
        <v>110</v>
      </c>
    </row>
    <row r="328" spans="1:10">
      <c r="A328" s="204">
        <v>326</v>
      </c>
      <c r="B328" s="207" t="s">
        <v>1331</v>
      </c>
      <c r="C328" s="207" t="s">
        <v>1383</v>
      </c>
      <c r="D328" s="207" t="s">
        <v>1076</v>
      </c>
      <c r="E328" s="207" t="s">
        <v>1066</v>
      </c>
      <c r="F328" s="208">
        <v>1304</v>
      </c>
      <c r="G328" s="208">
        <v>86.19</v>
      </c>
      <c r="H328" s="209">
        <v>70.59</v>
      </c>
      <c r="I328" s="204" t="s">
        <v>1067</v>
      </c>
      <c r="J328" s="210" t="s">
        <v>110</v>
      </c>
    </row>
    <row r="329" spans="1:10">
      <c r="A329" s="204">
        <v>327</v>
      </c>
      <c r="B329" s="207" t="s">
        <v>1331</v>
      </c>
      <c r="C329" s="207" t="s">
        <v>1384</v>
      </c>
      <c r="D329" s="207" t="s">
        <v>1076</v>
      </c>
      <c r="E329" s="207" t="s">
        <v>1066</v>
      </c>
      <c r="F329" s="208">
        <v>1401</v>
      </c>
      <c r="G329" s="208">
        <v>87.08</v>
      </c>
      <c r="H329" s="209">
        <v>71.319999999999993</v>
      </c>
      <c r="I329" s="204" t="s">
        <v>1067</v>
      </c>
      <c r="J329" s="210" t="s">
        <v>110</v>
      </c>
    </row>
    <row r="330" spans="1:10">
      <c r="A330" s="204">
        <v>328</v>
      </c>
      <c r="B330" s="207" t="s">
        <v>1331</v>
      </c>
      <c r="C330" s="207" t="s">
        <v>1385</v>
      </c>
      <c r="D330" s="207" t="s">
        <v>1213</v>
      </c>
      <c r="E330" s="207" t="s">
        <v>1066</v>
      </c>
      <c r="F330" s="208">
        <v>1402</v>
      </c>
      <c r="G330" s="208">
        <v>87.74</v>
      </c>
      <c r="H330" s="209">
        <v>71.86</v>
      </c>
      <c r="I330" s="210" t="s">
        <v>717</v>
      </c>
      <c r="J330" s="210" t="s">
        <v>110</v>
      </c>
    </row>
    <row r="331" spans="1:10">
      <c r="A331" s="204">
        <v>329</v>
      </c>
      <c r="B331" s="207" t="s">
        <v>1331</v>
      </c>
      <c r="C331" s="207" t="s">
        <v>1386</v>
      </c>
      <c r="D331" s="207" t="s">
        <v>1213</v>
      </c>
      <c r="E331" s="207" t="s">
        <v>1066</v>
      </c>
      <c r="F331" s="208">
        <v>1403</v>
      </c>
      <c r="G331" s="208">
        <v>87.74</v>
      </c>
      <c r="H331" s="209">
        <v>71.86</v>
      </c>
      <c r="I331" s="210" t="s">
        <v>717</v>
      </c>
      <c r="J331" s="210" t="s">
        <v>110</v>
      </c>
    </row>
    <row r="332" spans="1:10">
      <c r="A332" s="204">
        <v>330</v>
      </c>
      <c r="B332" s="207" t="s">
        <v>1331</v>
      </c>
      <c r="C332" s="207" t="s">
        <v>1387</v>
      </c>
      <c r="D332" s="207" t="s">
        <v>1076</v>
      </c>
      <c r="E332" s="207" t="s">
        <v>1066</v>
      </c>
      <c r="F332" s="208">
        <v>1404</v>
      </c>
      <c r="G332" s="208">
        <v>86.19</v>
      </c>
      <c r="H332" s="209">
        <v>70.59</v>
      </c>
      <c r="I332" s="204" t="s">
        <v>1067</v>
      </c>
      <c r="J332" s="210" t="s">
        <v>110</v>
      </c>
    </row>
    <row r="333" spans="1:10">
      <c r="A333" s="204">
        <v>331</v>
      </c>
      <c r="B333" s="207" t="s">
        <v>1331</v>
      </c>
      <c r="C333" s="207" t="s">
        <v>1388</v>
      </c>
      <c r="D333" s="207" t="s">
        <v>1076</v>
      </c>
      <c r="E333" s="207" t="s">
        <v>1066</v>
      </c>
      <c r="F333" s="208">
        <v>1501</v>
      </c>
      <c r="G333" s="208">
        <v>87.08</v>
      </c>
      <c r="H333" s="209">
        <v>71.319999999999993</v>
      </c>
      <c r="I333" s="204" t="s">
        <v>1067</v>
      </c>
      <c r="J333" s="210" t="s">
        <v>110</v>
      </c>
    </row>
    <row r="334" spans="1:10">
      <c r="A334" s="204">
        <v>332</v>
      </c>
      <c r="B334" s="207" t="s">
        <v>1331</v>
      </c>
      <c r="C334" s="207" t="s">
        <v>1389</v>
      </c>
      <c r="D334" s="207" t="s">
        <v>1213</v>
      </c>
      <c r="E334" s="207" t="s">
        <v>1066</v>
      </c>
      <c r="F334" s="208">
        <v>1502</v>
      </c>
      <c r="G334" s="208">
        <v>87.74</v>
      </c>
      <c r="H334" s="209">
        <v>71.86</v>
      </c>
      <c r="I334" s="210" t="s">
        <v>717</v>
      </c>
      <c r="J334" s="210" t="s">
        <v>110</v>
      </c>
    </row>
    <row r="335" spans="1:10">
      <c r="A335" s="204">
        <v>333</v>
      </c>
      <c r="B335" s="207" t="s">
        <v>1331</v>
      </c>
      <c r="C335" s="207" t="s">
        <v>1390</v>
      </c>
      <c r="D335" s="207" t="s">
        <v>1213</v>
      </c>
      <c r="E335" s="207" t="s">
        <v>1066</v>
      </c>
      <c r="F335" s="208">
        <v>1503</v>
      </c>
      <c r="G335" s="208">
        <v>87.74</v>
      </c>
      <c r="H335" s="209">
        <v>71.86</v>
      </c>
      <c r="I335" s="210" t="s">
        <v>717</v>
      </c>
      <c r="J335" s="210" t="s">
        <v>110</v>
      </c>
    </row>
    <row r="336" spans="1:10">
      <c r="A336" s="204">
        <v>334</v>
      </c>
      <c r="B336" s="207" t="s">
        <v>1331</v>
      </c>
      <c r="C336" s="207" t="s">
        <v>1391</v>
      </c>
      <c r="D336" s="207" t="s">
        <v>1076</v>
      </c>
      <c r="E336" s="207" t="s">
        <v>1066</v>
      </c>
      <c r="F336" s="208">
        <v>1504</v>
      </c>
      <c r="G336" s="208">
        <v>86.19</v>
      </c>
      <c r="H336" s="209">
        <v>70.59</v>
      </c>
      <c r="I336" s="204" t="s">
        <v>1067</v>
      </c>
      <c r="J336" s="210" t="s">
        <v>110</v>
      </c>
    </row>
    <row r="337" spans="1:10">
      <c r="A337" s="204">
        <v>335</v>
      </c>
      <c r="B337" s="207" t="s">
        <v>1331</v>
      </c>
      <c r="C337" s="207" t="s">
        <v>1392</v>
      </c>
      <c r="D337" s="207" t="s">
        <v>1076</v>
      </c>
      <c r="E337" s="207" t="s">
        <v>1133</v>
      </c>
      <c r="F337" s="208">
        <v>101</v>
      </c>
      <c r="G337" s="208">
        <v>86.29</v>
      </c>
      <c r="H337" s="209">
        <v>70.67</v>
      </c>
      <c r="I337" s="204" t="s">
        <v>1067</v>
      </c>
      <c r="J337" s="210" t="s">
        <v>110</v>
      </c>
    </row>
    <row r="338" spans="1:10">
      <c r="A338" s="204">
        <v>336</v>
      </c>
      <c r="B338" s="207" t="s">
        <v>1331</v>
      </c>
      <c r="C338" s="207" t="s">
        <v>1393</v>
      </c>
      <c r="D338" s="207" t="s">
        <v>1070</v>
      </c>
      <c r="E338" s="207" t="s">
        <v>1133</v>
      </c>
      <c r="F338" s="208">
        <v>102</v>
      </c>
      <c r="G338" s="208">
        <v>79.099999999999994</v>
      </c>
      <c r="H338" s="209">
        <v>64.78</v>
      </c>
      <c r="I338" s="210" t="s">
        <v>717</v>
      </c>
      <c r="J338" s="210" t="s">
        <v>110</v>
      </c>
    </row>
    <row r="339" spans="1:10">
      <c r="A339" s="204">
        <v>337</v>
      </c>
      <c r="B339" s="207" t="s">
        <v>1331</v>
      </c>
      <c r="C339" s="207" t="s">
        <v>1394</v>
      </c>
      <c r="D339" s="207" t="s">
        <v>1072</v>
      </c>
      <c r="E339" s="207" t="s">
        <v>1133</v>
      </c>
      <c r="F339" s="208">
        <v>103</v>
      </c>
      <c r="G339" s="208">
        <v>44.61</v>
      </c>
      <c r="H339" s="209">
        <v>36.54</v>
      </c>
      <c r="I339" s="210" t="s">
        <v>717</v>
      </c>
      <c r="J339" s="210" t="s">
        <v>1073</v>
      </c>
    </row>
    <row r="340" spans="1:10">
      <c r="A340" s="204">
        <v>338</v>
      </c>
      <c r="B340" s="207" t="s">
        <v>1331</v>
      </c>
      <c r="C340" s="207" t="s">
        <v>1395</v>
      </c>
      <c r="D340" s="207" t="s">
        <v>1070</v>
      </c>
      <c r="E340" s="207" t="s">
        <v>1133</v>
      </c>
      <c r="F340" s="208">
        <v>104</v>
      </c>
      <c r="G340" s="208">
        <v>79.099999999999994</v>
      </c>
      <c r="H340" s="209">
        <v>64.78</v>
      </c>
      <c r="I340" s="210" t="s">
        <v>717</v>
      </c>
      <c r="J340" s="210" t="s">
        <v>110</v>
      </c>
    </row>
    <row r="341" spans="1:10">
      <c r="A341" s="204">
        <v>339</v>
      </c>
      <c r="B341" s="207" t="s">
        <v>1331</v>
      </c>
      <c r="C341" s="207" t="s">
        <v>1396</v>
      </c>
      <c r="D341" s="207" t="s">
        <v>1065</v>
      </c>
      <c r="E341" s="207" t="s">
        <v>1133</v>
      </c>
      <c r="F341" s="208">
        <v>105</v>
      </c>
      <c r="G341" s="208">
        <v>89.24</v>
      </c>
      <c r="H341" s="209">
        <v>73.09</v>
      </c>
      <c r="I341" s="204" t="s">
        <v>1067</v>
      </c>
      <c r="J341" s="204" t="s">
        <v>1068</v>
      </c>
    </row>
    <row r="342" spans="1:10">
      <c r="A342" s="204">
        <v>340</v>
      </c>
      <c r="B342" s="207" t="s">
        <v>1331</v>
      </c>
      <c r="C342" s="207" t="s">
        <v>1397</v>
      </c>
      <c r="D342" s="207" t="s">
        <v>1076</v>
      </c>
      <c r="E342" s="207" t="s">
        <v>1133</v>
      </c>
      <c r="F342" s="208">
        <v>201</v>
      </c>
      <c r="G342" s="208">
        <v>86.29</v>
      </c>
      <c r="H342" s="209">
        <v>70.67</v>
      </c>
      <c r="I342" s="204" t="s">
        <v>1067</v>
      </c>
      <c r="J342" s="210" t="s">
        <v>110</v>
      </c>
    </row>
    <row r="343" spans="1:10">
      <c r="A343" s="204">
        <v>341</v>
      </c>
      <c r="B343" s="207" t="s">
        <v>1331</v>
      </c>
      <c r="C343" s="207" t="s">
        <v>1398</v>
      </c>
      <c r="D343" s="207" t="s">
        <v>1070</v>
      </c>
      <c r="E343" s="207" t="s">
        <v>1133</v>
      </c>
      <c r="F343" s="208">
        <v>202</v>
      </c>
      <c r="G343" s="208">
        <v>79.099999999999994</v>
      </c>
      <c r="H343" s="209">
        <v>64.78</v>
      </c>
      <c r="I343" s="210" t="s">
        <v>717</v>
      </c>
      <c r="J343" s="210" t="s">
        <v>110</v>
      </c>
    </row>
    <row r="344" spans="1:10">
      <c r="A344" s="204">
        <v>342</v>
      </c>
      <c r="B344" s="207" t="s">
        <v>1331</v>
      </c>
      <c r="C344" s="207" t="s">
        <v>1399</v>
      </c>
      <c r="D344" s="207" t="s">
        <v>1072</v>
      </c>
      <c r="E344" s="207" t="s">
        <v>1133</v>
      </c>
      <c r="F344" s="208">
        <v>203</v>
      </c>
      <c r="G344" s="208">
        <v>44.61</v>
      </c>
      <c r="H344" s="209">
        <v>36.54</v>
      </c>
      <c r="I344" s="210" t="s">
        <v>717</v>
      </c>
      <c r="J344" s="210" t="s">
        <v>1073</v>
      </c>
    </row>
    <row r="345" spans="1:10">
      <c r="A345" s="204">
        <v>343</v>
      </c>
      <c r="B345" s="207" t="s">
        <v>1331</v>
      </c>
      <c r="C345" s="207" t="s">
        <v>1400</v>
      </c>
      <c r="D345" s="207" t="s">
        <v>1072</v>
      </c>
      <c r="E345" s="207" t="s">
        <v>1133</v>
      </c>
      <c r="F345" s="208">
        <v>204</v>
      </c>
      <c r="G345" s="208">
        <v>44.61</v>
      </c>
      <c r="H345" s="209">
        <v>36.54</v>
      </c>
      <c r="I345" s="210" t="s">
        <v>717</v>
      </c>
      <c r="J345" s="210" t="s">
        <v>1073</v>
      </c>
    </row>
    <row r="346" spans="1:10">
      <c r="A346" s="204">
        <v>344</v>
      </c>
      <c r="B346" s="207" t="s">
        <v>1331</v>
      </c>
      <c r="C346" s="207" t="s">
        <v>1401</v>
      </c>
      <c r="D346" s="207" t="s">
        <v>1070</v>
      </c>
      <c r="E346" s="207" t="s">
        <v>1133</v>
      </c>
      <c r="F346" s="208">
        <v>205</v>
      </c>
      <c r="G346" s="208">
        <v>79.099999999999994</v>
      </c>
      <c r="H346" s="209">
        <v>64.78</v>
      </c>
      <c r="I346" s="210" t="s">
        <v>717</v>
      </c>
      <c r="J346" s="210" t="s">
        <v>110</v>
      </c>
    </row>
    <row r="347" spans="1:10">
      <c r="A347" s="204">
        <v>345</v>
      </c>
      <c r="B347" s="207" t="s">
        <v>1331</v>
      </c>
      <c r="C347" s="207" t="s">
        <v>1402</v>
      </c>
      <c r="D347" s="207" t="s">
        <v>1065</v>
      </c>
      <c r="E347" s="207" t="s">
        <v>1133</v>
      </c>
      <c r="F347" s="208">
        <v>206</v>
      </c>
      <c r="G347" s="208">
        <v>89.24</v>
      </c>
      <c r="H347" s="209">
        <v>73.09</v>
      </c>
      <c r="I347" s="204" t="s">
        <v>1067</v>
      </c>
      <c r="J347" s="204" t="s">
        <v>1068</v>
      </c>
    </row>
    <row r="348" spans="1:10">
      <c r="A348" s="204">
        <v>346</v>
      </c>
      <c r="B348" s="207" t="s">
        <v>1331</v>
      </c>
      <c r="C348" s="207" t="s">
        <v>1403</v>
      </c>
      <c r="D348" s="207" t="s">
        <v>1076</v>
      </c>
      <c r="E348" s="207" t="s">
        <v>1133</v>
      </c>
      <c r="F348" s="208">
        <v>301</v>
      </c>
      <c r="G348" s="208">
        <v>86.29</v>
      </c>
      <c r="H348" s="209">
        <v>70.67</v>
      </c>
      <c r="I348" s="204" t="s">
        <v>1067</v>
      </c>
      <c r="J348" s="210" t="s">
        <v>110</v>
      </c>
    </row>
    <row r="349" spans="1:10">
      <c r="A349" s="204">
        <v>347</v>
      </c>
      <c r="B349" s="207" t="s">
        <v>1331</v>
      </c>
      <c r="C349" s="207" t="s">
        <v>1404</v>
      </c>
      <c r="D349" s="207" t="s">
        <v>1070</v>
      </c>
      <c r="E349" s="207" t="s">
        <v>1133</v>
      </c>
      <c r="F349" s="208">
        <v>302</v>
      </c>
      <c r="G349" s="208">
        <v>79.099999999999994</v>
      </c>
      <c r="H349" s="209">
        <v>64.78</v>
      </c>
      <c r="I349" s="210" t="s">
        <v>717</v>
      </c>
      <c r="J349" s="210" t="s">
        <v>110</v>
      </c>
    </row>
    <row r="350" spans="1:10">
      <c r="A350" s="204">
        <v>348</v>
      </c>
      <c r="B350" s="207" t="s">
        <v>1331</v>
      </c>
      <c r="C350" s="207" t="s">
        <v>1405</v>
      </c>
      <c r="D350" s="207" t="s">
        <v>1072</v>
      </c>
      <c r="E350" s="207" t="s">
        <v>1133</v>
      </c>
      <c r="F350" s="208">
        <v>303</v>
      </c>
      <c r="G350" s="208">
        <v>44.61</v>
      </c>
      <c r="H350" s="209">
        <v>36.54</v>
      </c>
      <c r="I350" s="210" t="s">
        <v>717</v>
      </c>
      <c r="J350" s="210" t="s">
        <v>1073</v>
      </c>
    </row>
    <row r="351" spans="1:10">
      <c r="A351" s="204">
        <v>349</v>
      </c>
      <c r="B351" s="207" t="s">
        <v>1331</v>
      </c>
      <c r="C351" s="207" t="s">
        <v>1406</v>
      </c>
      <c r="D351" s="207" t="s">
        <v>1072</v>
      </c>
      <c r="E351" s="207" t="s">
        <v>1133</v>
      </c>
      <c r="F351" s="208">
        <v>304</v>
      </c>
      <c r="G351" s="208">
        <v>44.61</v>
      </c>
      <c r="H351" s="209">
        <v>36.54</v>
      </c>
      <c r="I351" s="210" t="s">
        <v>717</v>
      </c>
      <c r="J351" s="210" t="s">
        <v>1073</v>
      </c>
    </row>
    <row r="352" spans="1:10">
      <c r="A352" s="204">
        <v>350</v>
      </c>
      <c r="B352" s="207" t="s">
        <v>1331</v>
      </c>
      <c r="C352" s="207" t="s">
        <v>1407</v>
      </c>
      <c r="D352" s="207" t="s">
        <v>1070</v>
      </c>
      <c r="E352" s="207" t="s">
        <v>1133</v>
      </c>
      <c r="F352" s="208">
        <v>305</v>
      </c>
      <c r="G352" s="208">
        <v>79.099999999999994</v>
      </c>
      <c r="H352" s="209">
        <v>64.78</v>
      </c>
      <c r="I352" s="210" t="s">
        <v>717</v>
      </c>
      <c r="J352" s="210" t="s">
        <v>110</v>
      </c>
    </row>
    <row r="353" spans="1:12">
      <c r="A353" s="204">
        <v>351</v>
      </c>
      <c r="B353" s="207" t="s">
        <v>1331</v>
      </c>
      <c r="C353" s="207" t="s">
        <v>1408</v>
      </c>
      <c r="D353" s="207" t="s">
        <v>1065</v>
      </c>
      <c r="E353" s="207" t="s">
        <v>1133</v>
      </c>
      <c r="F353" s="208">
        <v>306</v>
      </c>
      <c r="G353" s="208">
        <v>89.24</v>
      </c>
      <c r="H353" s="209">
        <v>73.09</v>
      </c>
      <c r="I353" s="204" t="s">
        <v>1067</v>
      </c>
      <c r="J353" s="204" t="s">
        <v>1068</v>
      </c>
    </row>
    <row r="354" spans="1:12">
      <c r="A354" s="204">
        <v>352</v>
      </c>
      <c r="B354" s="207" t="s">
        <v>1331</v>
      </c>
      <c r="C354" s="207" t="s">
        <v>1409</v>
      </c>
      <c r="D354" s="207" t="s">
        <v>1076</v>
      </c>
      <c r="E354" s="207" t="s">
        <v>1133</v>
      </c>
      <c r="F354" s="208">
        <v>401</v>
      </c>
      <c r="G354" s="208">
        <v>86.29</v>
      </c>
      <c r="H354" s="209">
        <v>70.67</v>
      </c>
      <c r="I354" s="204" t="s">
        <v>1067</v>
      </c>
      <c r="J354" s="210" t="s">
        <v>110</v>
      </c>
    </row>
    <row r="355" spans="1:12">
      <c r="A355" s="204">
        <v>353</v>
      </c>
      <c r="B355" s="207" t="s">
        <v>1331</v>
      </c>
      <c r="C355" s="207" t="s">
        <v>1410</v>
      </c>
      <c r="D355" s="207" t="s">
        <v>1070</v>
      </c>
      <c r="E355" s="207" t="s">
        <v>1133</v>
      </c>
      <c r="F355" s="208">
        <v>402</v>
      </c>
      <c r="G355" s="208">
        <v>79.099999999999994</v>
      </c>
      <c r="H355" s="209">
        <v>64.78</v>
      </c>
      <c r="I355" s="210" t="s">
        <v>717</v>
      </c>
      <c r="J355" s="210" t="s">
        <v>110</v>
      </c>
    </row>
    <row r="356" spans="1:12">
      <c r="A356" s="204">
        <v>354</v>
      </c>
      <c r="B356" s="207" t="s">
        <v>1331</v>
      </c>
      <c r="C356" s="207" t="s">
        <v>1411</v>
      </c>
      <c r="D356" s="207" t="s">
        <v>1072</v>
      </c>
      <c r="E356" s="207" t="s">
        <v>1133</v>
      </c>
      <c r="F356" s="208">
        <v>403</v>
      </c>
      <c r="G356" s="208">
        <v>44.61</v>
      </c>
      <c r="H356" s="209">
        <v>36.54</v>
      </c>
      <c r="I356" s="210" t="s">
        <v>717</v>
      </c>
      <c r="J356" s="210" t="s">
        <v>1073</v>
      </c>
    </row>
    <row r="357" spans="1:12">
      <c r="A357" s="204">
        <v>355</v>
      </c>
      <c r="B357" s="207" t="s">
        <v>1331</v>
      </c>
      <c r="C357" s="207" t="s">
        <v>1412</v>
      </c>
      <c r="D357" s="207" t="s">
        <v>1072</v>
      </c>
      <c r="E357" s="207" t="s">
        <v>1133</v>
      </c>
      <c r="F357" s="208">
        <v>404</v>
      </c>
      <c r="G357" s="208">
        <v>44.61</v>
      </c>
      <c r="H357" s="209">
        <v>36.54</v>
      </c>
      <c r="I357" s="210" t="s">
        <v>717</v>
      </c>
      <c r="J357" s="210" t="s">
        <v>1073</v>
      </c>
    </row>
    <row r="358" spans="1:12">
      <c r="A358" s="204">
        <v>356</v>
      </c>
      <c r="B358" s="207" t="s">
        <v>1331</v>
      </c>
      <c r="C358" s="207" t="s">
        <v>1413</v>
      </c>
      <c r="D358" s="207" t="s">
        <v>1070</v>
      </c>
      <c r="E358" s="207" t="s">
        <v>1133</v>
      </c>
      <c r="F358" s="208">
        <v>405</v>
      </c>
      <c r="G358" s="208">
        <v>79.099999999999994</v>
      </c>
      <c r="H358" s="209">
        <v>64.78</v>
      </c>
      <c r="I358" s="210" t="s">
        <v>717</v>
      </c>
      <c r="J358" s="210" t="s">
        <v>110</v>
      </c>
    </row>
    <row r="359" spans="1:12">
      <c r="A359" s="204">
        <v>357</v>
      </c>
      <c r="B359" s="207" t="s">
        <v>1331</v>
      </c>
      <c r="C359" s="207" t="s">
        <v>1414</v>
      </c>
      <c r="D359" s="207" t="s">
        <v>1065</v>
      </c>
      <c r="E359" s="207" t="s">
        <v>1133</v>
      </c>
      <c r="F359" s="208">
        <v>406</v>
      </c>
      <c r="G359" s="208">
        <v>89.24</v>
      </c>
      <c r="H359" s="209">
        <v>73.09</v>
      </c>
      <c r="I359" s="204" t="s">
        <v>1067</v>
      </c>
      <c r="J359" s="204" t="s">
        <v>1068</v>
      </c>
    </row>
    <row r="360" spans="1:12">
      <c r="A360" s="204">
        <v>358</v>
      </c>
      <c r="B360" s="207" t="s">
        <v>1331</v>
      </c>
      <c r="C360" s="207" t="s">
        <v>1415</v>
      </c>
      <c r="D360" s="207" t="s">
        <v>1076</v>
      </c>
      <c r="E360" s="207" t="s">
        <v>1133</v>
      </c>
      <c r="F360" s="208">
        <v>501</v>
      </c>
      <c r="G360" s="208">
        <v>86.29</v>
      </c>
      <c r="H360" s="209">
        <v>70.67</v>
      </c>
      <c r="I360" s="204" t="s">
        <v>1067</v>
      </c>
      <c r="J360" s="210" t="s">
        <v>110</v>
      </c>
    </row>
    <row r="361" spans="1:12">
      <c r="A361" s="204">
        <v>359</v>
      </c>
      <c r="B361" s="207" t="s">
        <v>1331</v>
      </c>
      <c r="C361" s="207" t="s">
        <v>1416</v>
      </c>
      <c r="D361" s="207" t="s">
        <v>1070</v>
      </c>
      <c r="E361" s="207" t="s">
        <v>1133</v>
      </c>
      <c r="F361" s="208">
        <v>502</v>
      </c>
      <c r="G361" s="208">
        <v>79.099999999999994</v>
      </c>
      <c r="H361" s="209">
        <v>64.78</v>
      </c>
      <c r="I361" s="210" t="s">
        <v>717</v>
      </c>
      <c r="J361" s="210" t="s">
        <v>110</v>
      </c>
    </row>
    <row r="362" spans="1:12">
      <c r="A362" s="204">
        <v>360</v>
      </c>
      <c r="B362" s="207" t="s">
        <v>1331</v>
      </c>
      <c r="C362" s="207" t="s">
        <v>1417</v>
      </c>
      <c r="D362" s="207" t="s">
        <v>1072</v>
      </c>
      <c r="E362" s="207" t="s">
        <v>1133</v>
      </c>
      <c r="F362" s="208">
        <v>503</v>
      </c>
      <c r="G362" s="208">
        <v>44.61</v>
      </c>
      <c r="H362" s="209">
        <v>36.54</v>
      </c>
      <c r="I362" s="210" t="s">
        <v>717</v>
      </c>
      <c r="J362" s="210" t="s">
        <v>1073</v>
      </c>
    </row>
    <row r="363" spans="1:12">
      <c r="A363" s="204">
        <v>361</v>
      </c>
      <c r="B363" s="207" t="s">
        <v>1331</v>
      </c>
      <c r="C363" s="207" t="s">
        <v>1418</v>
      </c>
      <c r="D363" s="207" t="s">
        <v>1072</v>
      </c>
      <c r="E363" s="207" t="s">
        <v>1133</v>
      </c>
      <c r="F363" s="208">
        <v>504</v>
      </c>
      <c r="G363" s="208">
        <v>44.61</v>
      </c>
      <c r="H363" s="209">
        <v>36.54</v>
      </c>
      <c r="I363" s="210" t="s">
        <v>717</v>
      </c>
      <c r="J363" s="210" t="s">
        <v>1073</v>
      </c>
    </row>
    <row r="364" spans="1:12">
      <c r="A364" s="204">
        <v>362</v>
      </c>
      <c r="B364" s="207" t="s">
        <v>1331</v>
      </c>
      <c r="C364" s="207" t="s">
        <v>1419</v>
      </c>
      <c r="D364" s="207" t="s">
        <v>1070</v>
      </c>
      <c r="E364" s="207" t="s">
        <v>1133</v>
      </c>
      <c r="F364" s="208">
        <v>505</v>
      </c>
      <c r="G364" s="208">
        <v>79.099999999999994</v>
      </c>
      <c r="H364" s="209">
        <v>64.78</v>
      </c>
      <c r="I364" s="210" t="s">
        <v>717</v>
      </c>
      <c r="J364" s="210" t="s">
        <v>110</v>
      </c>
    </row>
    <row r="365" spans="1:12">
      <c r="A365" s="204">
        <v>363</v>
      </c>
      <c r="B365" s="207" t="s">
        <v>1331</v>
      </c>
      <c r="C365" s="207" t="s">
        <v>1420</v>
      </c>
      <c r="D365" s="207" t="s">
        <v>1065</v>
      </c>
      <c r="E365" s="207" t="s">
        <v>1133</v>
      </c>
      <c r="F365" s="208">
        <v>506</v>
      </c>
      <c r="G365" s="208">
        <v>89.24</v>
      </c>
      <c r="H365" s="209">
        <v>73.09</v>
      </c>
      <c r="I365" s="204" t="s">
        <v>1067</v>
      </c>
      <c r="J365" s="204" t="s">
        <v>1068</v>
      </c>
    </row>
    <row r="366" spans="1:12">
      <c r="A366" s="204">
        <v>364</v>
      </c>
      <c r="B366" s="207" t="s">
        <v>1331</v>
      </c>
      <c r="C366" s="207" t="s">
        <v>1421</v>
      </c>
      <c r="D366" s="207" t="s">
        <v>1076</v>
      </c>
      <c r="E366" s="207" t="s">
        <v>1133</v>
      </c>
      <c r="F366" s="208">
        <v>601</v>
      </c>
      <c r="G366" s="208">
        <v>86.29</v>
      </c>
      <c r="H366" s="209">
        <v>70.67</v>
      </c>
      <c r="I366" s="204" t="s">
        <v>1067</v>
      </c>
      <c r="J366" s="210" t="s">
        <v>110</v>
      </c>
    </row>
    <row r="367" spans="1:12">
      <c r="A367" s="204">
        <v>365</v>
      </c>
      <c r="B367" s="207" t="s">
        <v>1331</v>
      </c>
      <c r="C367" s="207" t="s">
        <v>1422</v>
      </c>
      <c r="D367" s="207" t="s">
        <v>1070</v>
      </c>
      <c r="E367" s="207" t="s">
        <v>1133</v>
      </c>
      <c r="F367" s="208">
        <v>602</v>
      </c>
      <c r="G367" s="208">
        <v>79.099999999999994</v>
      </c>
      <c r="H367" s="209">
        <v>64.78</v>
      </c>
      <c r="I367" s="210" t="s">
        <v>717</v>
      </c>
      <c r="J367" s="210" t="s">
        <v>110</v>
      </c>
    </row>
    <row r="368" spans="1:12">
      <c r="A368" s="204">
        <v>366</v>
      </c>
      <c r="B368" s="207" t="s">
        <v>1331</v>
      </c>
      <c r="C368" s="207" t="s">
        <v>1423</v>
      </c>
      <c r="D368" s="207" t="s">
        <v>1072</v>
      </c>
      <c r="E368" s="207" t="s">
        <v>1133</v>
      </c>
      <c r="F368" s="208">
        <v>603</v>
      </c>
      <c r="G368" s="208">
        <v>44.61</v>
      </c>
      <c r="H368" s="209">
        <v>36.54</v>
      </c>
      <c r="I368" s="210" t="s">
        <v>717</v>
      </c>
      <c r="J368" s="210" t="s">
        <v>1073</v>
      </c>
      <c r="K368" s="193"/>
      <c r="L368" s="193"/>
    </row>
    <row r="369" spans="1:10">
      <c r="A369" s="204">
        <v>367</v>
      </c>
      <c r="B369" s="207" t="s">
        <v>1331</v>
      </c>
      <c r="C369" s="207" t="s">
        <v>1424</v>
      </c>
      <c r="D369" s="207" t="s">
        <v>1072</v>
      </c>
      <c r="E369" s="207" t="s">
        <v>1133</v>
      </c>
      <c r="F369" s="208">
        <v>604</v>
      </c>
      <c r="G369" s="208">
        <v>44.61</v>
      </c>
      <c r="H369" s="209">
        <v>36.54</v>
      </c>
      <c r="I369" s="210" t="s">
        <v>717</v>
      </c>
      <c r="J369" s="210" t="s">
        <v>1073</v>
      </c>
    </row>
    <row r="370" spans="1:10">
      <c r="A370" s="204">
        <v>368</v>
      </c>
      <c r="B370" s="207" t="s">
        <v>1331</v>
      </c>
      <c r="C370" s="207" t="s">
        <v>1425</v>
      </c>
      <c r="D370" s="207" t="s">
        <v>1070</v>
      </c>
      <c r="E370" s="207" t="s">
        <v>1133</v>
      </c>
      <c r="F370" s="208">
        <v>605</v>
      </c>
      <c r="G370" s="208">
        <v>79.099999999999994</v>
      </c>
      <c r="H370" s="209">
        <v>64.78</v>
      </c>
      <c r="I370" s="210" t="s">
        <v>717</v>
      </c>
      <c r="J370" s="210" t="s">
        <v>110</v>
      </c>
    </row>
    <row r="371" spans="1:10">
      <c r="A371" s="204">
        <v>369</v>
      </c>
      <c r="B371" s="207" t="s">
        <v>1331</v>
      </c>
      <c r="C371" s="207" t="s">
        <v>1426</v>
      </c>
      <c r="D371" s="207" t="s">
        <v>1065</v>
      </c>
      <c r="E371" s="207" t="s">
        <v>1133</v>
      </c>
      <c r="F371" s="208">
        <v>606</v>
      </c>
      <c r="G371" s="208">
        <v>89.24</v>
      </c>
      <c r="H371" s="209">
        <v>73.09</v>
      </c>
      <c r="I371" s="204" t="s">
        <v>1067</v>
      </c>
      <c r="J371" s="204" t="s">
        <v>1068</v>
      </c>
    </row>
    <row r="372" spans="1:10">
      <c r="A372" s="204">
        <v>370</v>
      </c>
      <c r="B372" s="207" t="s">
        <v>1331</v>
      </c>
      <c r="C372" s="207" t="s">
        <v>1427</v>
      </c>
      <c r="D372" s="207" t="s">
        <v>1076</v>
      </c>
      <c r="E372" s="207" t="s">
        <v>1133</v>
      </c>
      <c r="F372" s="208">
        <v>701</v>
      </c>
      <c r="G372" s="208">
        <v>86.29</v>
      </c>
      <c r="H372" s="209">
        <v>70.67</v>
      </c>
      <c r="I372" s="204" t="s">
        <v>1067</v>
      </c>
      <c r="J372" s="210" t="s">
        <v>110</v>
      </c>
    </row>
    <row r="373" spans="1:10">
      <c r="A373" s="204">
        <v>371</v>
      </c>
      <c r="B373" s="207" t="s">
        <v>1331</v>
      </c>
      <c r="C373" s="207" t="s">
        <v>1428</v>
      </c>
      <c r="D373" s="207" t="s">
        <v>1070</v>
      </c>
      <c r="E373" s="207" t="s">
        <v>1133</v>
      </c>
      <c r="F373" s="208">
        <v>702</v>
      </c>
      <c r="G373" s="208">
        <v>79.099999999999994</v>
      </c>
      <c r="H373" s="209">
        <v>64.78</v>
      </c>
      <c r="I373" s="210" t="s">
        <v>717</v>
      </c>
      <c r="J373" s="210" t="s">
        <v>110</v>
      </c>
    </row>
    <row r="374" spans="1:10">
      <c r="A374" s="204">
        <v>372</v>
      </c>
      <c r="B374" s="207" t="s">
        <v>1331</v>
      </c>
      <c r="C374" s="207" t="s">
        <v>1429</v>
      </c>
      <c r="D374" s="207" t="s">
        <v>1072</v>
      </c>
      <c r="E374" s="207" t="s">
        <v>1133</v>
      </c>
      <c r="F374" s="208">
        <v>703</v>
      </c>
      <c r="G374" s="208">
        <v>44.61</v>
      </c>
      <c r="H374" s="209">
        <v>36.54</v>
      </c>
      <c r="I374" s="210" t="s">
        <v>717</v>
      </c>
      <c r="J374" s="210" t="s">
        <v>1073</v>
      </c>
    </row>
    <row r="375" spans="1:10">
      <c r="A375" s="204">
        <v>373</v>
      </c>
      <c r="B375" s="207" t="s">
        <v>1331</v>
      </c>
      <c r="C375" s="207" t="s">
        <v>1430</v>
      </c>
      <c r="D375" s="207" t="s">
        <v>1072</v>
      </c>
      <c r="E375" s="207" t="s">
        <v>1133</v>
      </c>
      <c r="F375" s="208">
        <v>704</v>
      </c>
      <c r="G375" s="208">
        <v>44.61</v>
      </c>
      <c r="H375" s="209">
        <v>36.54</v>
      </c>
      <c r="I375" s="210" t="s">
        <v>717</v>
      </c>
      <c r="J375" s="210" t="s">
        <v>1073</v>
      </c>
    </row>
    <row r="376" spans="1:10">
      <c r="A376" s="204">
        <v>374</v>
      </c>
      <c r="B376" s="207" t="s">
        <v>1331</v>
      </c>
      <c r="C376" s="207" t="s">
        <v>1431</v>
      </c>
      <c r="D376" s="207" t="s">
        <v>1070</v>
      </c>
      <c r="E376" s="207" t="s">
        <v>1133</v>
      </c>
      <c r="F376" s="208">
        <v>705</v>
      </c>
      <c r="G376" s="208">
        <v>79.099999999999994</v>
      </c>
      <c r="H376" s="209">
        <v>64.78</v>
      </c>
      <c r="I376" s="210" t="s">
        <v>717</v>
      </c>
      <c r="J376" s="210" t="s">
        <v>110</v>
      </c>
    </row>
    <row r="377" spans="1:10">
      <c r="A377" s="204">
        <v>375</v>
      </c>
      <c r="B377" s="207" t="s">
        <v>1331</v>
      </c>
      <c r="C377" s="207" t="s">
        <v>1432</v>
      </c>
      <c r="D377" s="207" t="s">
        <v>1065</v>
      </c>
      <c r="E377" s="207" t="s">
        <v>1133</v>
      </c>
      <c r="F377" s="208">
        <v>706</v>
      </c>
      <c r="G377" s="208">
        <v>89.24</v>
      </c>
      <c r="H377" s="209">
        <v>73.09</v>
      </c>
      <c r="I377" s="204" t="s">
        <v>1067</v>
      </c>
      <c r="J377" s="204" t="s">
        <v>1068</v>
      </c>
    </row>
    <row r="378" spans="1:10">
      <c r="A378" s="204">
        <v>376</v>
      </c>
      <c r="B378" s="207" t="s">
        <v>1331</v>
      </c>
      <c r="C378" s="207" t="s">
        <v>1433</v>
      </c>
      <c r="D378" s="207" t="s">
        <v>1076</v>
      </c>
      <c r="E378" s="207" t="s">
        <v>1133</v>
      </c>
      <c r="F378" s="208">
        <v>801</v>
      </c>
      <c r="G378" s="208">
        <v>86.29</v>
      </c>
      <c r="H378" s="209">
        <v>70.67</v>
      </c>
      <c r="I378" s="204" t="s">
        <v>1067</v>
      </c>
      <c r="J378" s="210" t="s">
        <v>110</v>
      </c>
    </row>
    <row r="379" spans="1:10">
      <c r="A379" s="204">
        <v>377</v>
      </c>
      <c r="B379" s="207" t="s">
        <v>1331</v>
      </c>
      <c r="C379" s="207" t="s">
        <v>1434</v>
      </c>
      <c r="D379" s="207" t="s">
        <v>1070</v>
      </c>
      <c r="E379" s="207" t="s">
        <v>1133</v>
      </c>
      <c r="F379" s="208">
        <v>802</v>
      </c>
      <c r="G379" s="208">
        <v>79.099999999999994</v>
      </c>
      <c r="H379" s="209">
        <v>64.78</v>
      </c>
      <c r="I379" s="210" t="s">
        <v>717</v>
      </c>
      <c r="J379" s="210" t="s">
        <v>110</v>
      </c>
    </row>
    <row r="380" spans="1:10">
      <c r="A380" s="204">
        <v>378</v>
      </c>
      <c r="B380" s="207" t="s">
        <v>1331</v>
      </c>
      <c r="C380" s="207" t="s">
        <v>1435</v>
      </c>
      <c r="D380" s="207" t="s">
        <v>1072</v>
      </c>
      <c r="E380" s="207" t="s">
        <v>1133</v>
      </c>
      <c r="F380" s="208">
        <v>803</v>
      </c>
      <c r="G380" s="208">
        <v>44.61</v>
      </c>
      <c r="H380" s="209">
        <v>36.54</v>
      </c>
      <c r="I380" s="210" t="s">
        <v>717</v>
      </c>
      <c r="J380" s="210" t="s">
        <v>1073</v>
      </c>
    </row>
    <row r="381" spans="1:10">
      <c r="A381" s="204">
        <v>379</v>
      </c>
      <c r="B381" s="207" t="s">
        <v>1331</v>
      </c>
      <c r="C381" s="207" t="s">
        <v>1436</v>
      </c>
      <c r="D381" s="207" t="s">
        <v>1072</v>
      </c>
      <c r="E381" s="207" t="s">
        <v>1133</v>
      </c>
      <c r="F381" s="208">
        <v>804</v>
      </c>
      <c r="G381" s="208">
        <v>44.61</v>
      </c>
      <c r="H381" s="209">
        <v>36.54</v>
      </c>
      <c r="I381" s="210" t="s">
        <v>717</v>
      </c>
      <c r="J381" s="210" t="s">
        <v>1073</v>
      </c>
    </row>
    <row r="382" spans="1:10">
      <c r="A382" s="204">
        <v>380</v>
      </c>
      <c r="B382" s="207" t="s">
        <v>1331</v>
      </c>
      <c r="C382" s="207" t="s">
        <v>1437</v>
      </c>
      <c r="D382" s="207" t="s">
        <v>1070</v>
      </c>
      <c r="E382" s="207" t="s">
        <v>1133</v>
      </c>
      <c r="F382" s="208">
        <v>805</v>
      </c>
      <c r="G382" s="208">
        <v>79.099999999999994</v>
      </c>
      <c r="H382" s="209">
        <v>64.78</v>
      </c>
      <c r="I382" s="210" t="s">
        <v>717</v>
      </c>
      <c r="J382" s="210" t="s">
        <v>110</v>
      </c>
    </row>
    <row r="383" spans="1:10">
      <c r="A383" s="204">
        <v>381</v>
      </c>
      <c r="B383" s="207" t="s">
        <v>1331</v>
      </c>
      <c r="C383" s="207" t="s">
        <v>1438</v>
      </c>
      <c r="D383" s="207" t="s">
        <v>1065</v>
      </c>
      <c r="E383" s="207" t="s">
        <v>1133</v>
      </c>
      <c r="F383" s="208">
        <v>806</v>
      </c>
      <c r="G383" s="208">
        <v>89.24</v>
      </c>
      <c r="H383" s="209">
        <v>73.09</v>
      </c>
      <c r="I383" s="204" t="s">
        <v>1067</v>
      </c>
      <c r="J383" s="204" t="s">
        <v>1068</v>
      </c>
    </row>
    <row r="384" spans="1:10">
      <c r="A384" s="204">
        <v>382</v>
      </c>
      <c r="B384" s="207" t="s">
        <v>1331</v>
      </c>
      <c r="C384" s="207" t="s">
        <v>1439</v>
      </c>
      <c r="D384" s="207" t="s">
        <v>1076</v>
      </c>
      <c r="E384" s="207" t="s">
        <v>1133</v>
      </c>
      <c r="F384" s="208">
        <v>901</v>
      </c>
      <c r="G384" s="208">
        <v>86.29</v>
      </c>
      <c r="H384" s="209">
        <v>70.67</v>
      </c>
      <c r="I384" s="204" t="s">
        <v>1067</v>
      </c>
      <c r="J384" s="210" t="s">
        <v>110</v>
      </c>
    </row>
    <row r="385" spans="1:10">
      <c r="A385" s="204">
        <v>383</v>
      </c>
      <c r="B385" s="207" t="s">
        <v>1331</v>
      </c>
      <c r="C385" s="207" t="s">
        <v>1440</v>
      </c>
      <c r="D385" s="207" t="s">
        <v>1070</v>
      </c>
      <c r="E385" s="207" t="s">
        <v>1133</v>
      </c>
      <c r="F385" s="208">
        <v>902</v>
      </c>
      <c r="G385" s="208">
        <v>79.099999999999994</v>
      </c>
      <c r="H385" s="209">
        <v>64.78</v>
      </c>
      <c r="I385" s="210" t="s">
        <v>717</v>
      </c>
      <c r="J385" s="210" t="s">
        <v>110</v>
      </c>
    </row>
    <row r="386" spans="1:10">
      <c r="A386" s="204">
        <v>384</v>
      </c>
      <c r="B386" s="207" t="s">
        <v>1331</v>
      </c>
      <c r="C386" s="207" t="s">
        <v>1441</v>
      </c>
      <c r="D386" s="207" t="s">
        <v>1072</v>
      </c>
      <c r="E386" s="207" t="s">
        <v>1133</v>
      </c>
      <c r="F386" s="208">
        <v>903</v>
      </c>
      <c r="G386" s="208">
        <v>44.61</v>
      </c>
      <c r="H386" s="209">
        <v>36.54</v>
      </c>
      <c r="I386" s="210" t="s">
        <v>717</v>
      </c>
      <c r="J386" s="210" t="s">
        <v>1073</v>
      </c>
    </row>
    <row r="387" spans="1:10">
      <c r="A387" s="204">
        <v>385</v>
      </c>
      <c r="B387" s="207" t="s">
        <v>1331</v>
      </c>
      <c r="C387" s="207" t="s">
        <v>1442</v>
      </c>
      <c r="D387" s="207" t="s">
        <v>1072</v>
      </c>
      <c r="E387" s="207" t="s">
        <v>1133</v>
      </c>
      <c r="F387" s="208">
        <v>904</v>
      </c>
      <c r="G387" s="208">
        <v>44.61</v>
      </c>
      <c r="H387" s="209">
        <v>36.54</v>
      </c>
      <c r="I387" s="210" t="s">
        <v>717</v>
      </c>
      <c r="J387" s="210" t="s">
        <v>1073</v>
      </c>
    </row>
    <row r="388" spans="1:10">
      <c r="A388" s="204">
        <v>386</v>
      </c>
      <c r="B388" s="207" t="s">
        <v>1331</v>
      </c>
      <c r="C388" s="207" t="s">
        <v>1443</v>
      </c>
      <c r="D388" s="207" t="s">
        <v>1070</v>
      </c>
      <c r="E388" s="207" t="s">
        <v>1133</v>
      </c>
      <c r="F388" s="208">
        <v>905</v>
      </c>
      <c r="G388" s="208">
        <v>79.099999999999994</v>
      </c>
      <c r="H388" s="209">
        <v>64.78</v>
      </c>
      <c r="I388" s="210" t="s">
        <v>717</v>
      </c>
      <c r="J388" s="210" t="s">
        <v>110</v>
      </c>
    </row>
    <row r="389" spans="1:10">
      <c r="A389" s="204">
        <v>387</v>
      </c>
      <c r="B389" s="207" t="s">
        <v>1331</v>
      </c>
      <c r="C389" s="207" t="s">
        <v>1444</v>
      </c>
      <c r="D389" s="207" t="s">
        <v>1065</v>
      </c>
      <c r="E389" s="207" t="s">
        <v>1133</v>
      </c>
      <c r="F389" s="208">
        <v>906</v>
      </c>
      <c r="G389" s="208">
        <v>89.24</v>
      </c>
      <c r="H389" s="209">
        <v>73.09</v>
      </c>
      <c r="I389" s="204" t="s">
        <v>1067</v>
      </c>
      <c r="J389" s="204" t="s">
        <v>1068</v>
      </c>
    </row>
    <row r="390" spans="1:10">
      <c r="A390" s="204">
        <v>388</v>
      </c>
      <c r="B390" s="207" t="s">
        <v>1331</v>
      </c>
      <c r="C390" s="207" t="s">
        <v>1445</v>
      </c>
      <c r="D390" s="207" t="s">
        <v>1076</v>
      </c>
      <c r="E390" s="207" t="s">
        <v>1133</v>
      </c>
      <c r="F390" s="208">
        <v>1001</v>
      </c>
      <c r="G390" s="208">
        <v>86.29</v>
      </c>
      <c r="H390" s="209">
        <v>70.67</v>
      </c>
      <c r="I390" s="204" t="s">
        <v>1067</v>
      </c>
      <c r="J390" s="210" t="s">
        <v>110</v>
      </c>
    </row>
    <row r="391" spans="1:10">
      <c r="A391" s="204">
        <v>389</v>
      </c>
      <c r="B391" s="207" t="s">
        <v>1331</v>
      </c>
      <c r="C391" s="207" t="s">
        <v>1446</v>
      </c>
      <c r="D391" s="207" t="s">
        <v>1070</v>
      </c>
      <c r="E391" s="207" t="s">
        <v>1133</v>
      </c>
      <c r="F391" s="208">
        <v>1002</v>
      </c>
      <c r="G391" s="208">
        <v>79.099999999999994</v>
      </c>
      <c r="H391" s="209">
        <v>64.78</v>
      </c>
      <c r="I391" s="210" t="s">
        <v>717</v>
      </c>
      <c r="J391" s="210" t="s">
        <v>110</v>
      </c>
    </row>
    <row r="392" spans="1:10">
      <c r="A392" s="204">
        <v>390</v>
      </c>
      <c r="B392" s="207" t="s">
        <v>1331</v>
      </c>
      <c r="C392" s="207" t="s">
        <v>1447</v>
      </c>
      <c r="D392" s="207" t="s">
        <v>1072</v>
      </c>
      <c r="E392" s="207" t="s">
        <v>1133</v>
      </c>
      <c r="F392" s="208">
        <v>1003</v>
      </c>
      <c r="G392" s="208">
        <v>44.61</v>
      </c>
      <c r="H392" s="209">
        <v>36.54</v>
      </c>
      <c r="I392" s="210" t="s">
        <v>717</v>
      </c>
      <c r="J392" s="210" t="s">
        <v>1073</v>
      </c>
    </row>
    <row r="393" spans="1:10">
      <c r="A393" s="204">
        <v>391</v>
      </c>
      <c r="B393" s="207" t="s">
        <v>1331</v>
      </c>
      <c r="C393" s="207" t="s">
        <v>1448</v>
      </c>
      <c r="D393" s="207" t="s">
        <v>1072</v>
      </c>
      <c r="E393" s="207" t="s">
        <v>1133</v>
      </c>
      <c r="F393" s="208">
        <v>1004</v>
      </c>
      <c r="G393" s="208">
        <v>44.61</v>
      </c>
      <c r="H393" s="209">
        <v>36.54</v>
      </c>
      <c r="I393" s="210" t="s">
        <v>717</v>
      </c>
      <c r="J393" s="210" t="s">
        <v>1073</v>
      </c>
    </row>
    <row r="394" spans="1:10">
      <c r="A394" s="204">
        <v>392</v>
      </c>
      <c r="B394" s="207" t="s">
        <v>1331</v>
      </c>
      <c r="C394" s="207" t="s">
        <v>1449</v>
      </c>
      <c r="D394" s="207" t="s">
        <v>1070</v>
      </c>
      <c r="E394" s="207" t="s">
        <v>1133</v>
      </c>
      <c r="F394" s="208">
        <v>1005</v>
      </c>
      <c r="G394" s="208">
        <v>79.099999999999994</v>
      </c>
      <c r="H394" s="209">
        <v>64.78</v>
      </c>
      <c r="I394" s="210" t="s">
        <v>717</v>
      </c>
      <c r="J394" s="210" t="s">
        <v>110</v>
      </c>
    </row>
    <row r="395" spans="1:10">
      <c r="A395" s="204">
        <v>393</v>
      </c>
      <c r="B395" s="207" t="s">
        <v>1331</v>
      </c>
      <c r="C395" s="207" t="s">
        <v>1450</v>
      </c>
      <c r="D395" s="207" t="s">
        <v>1065</v>
      </c>
      <c r="E395" s="207" t="s">
        <v>1133</v>
      </c>
      <c r="F395" s="208">
        <v>1006</v>
      </c>
      <c r="G395" s="208">
        <v>89.24</v>
      </c>
      <c r="H395" s="209">
        <v>73.09</v>
      </c>
      <c r="I395" s="204" t="s">
        <v>1067</v>
      </c>
      <c r="J395" s="204" t="s">
        <v>1068</v>
      </c>
    </row>
    <row r="396" spans="1:10">
      <c r="A396" s="204">
        <v>394</v>
      </c>
      <c r="B396" s="207" t="s">
        <v>1331</v>
      </c>
      <c r="C396" s="207" t="s">
        <v>1451</v>
      </c>
      <c r="D396" s="207" t="s">
        <v>1076</v>
      </c>
      <c r="E396" s="207" t="s">
        <v>1133</v>
      </c>
      <c r="F396" s="208">
        <v>1101</v>
      </c>
      <c r="G396" s="208">
        <v>86.29</v>
      </c>
      <c r="H396" s="209">
        <v>70.67</v>
      </c>
      <c r="I396" s="204" t="s">
        <v>1067</v>
      </c>
      <c r="J396" s="210" t="s">
        <v>110</v>
      </c>
    </row>
    <row r="397" spans="1:10">
      <c r="A397" s="204">
        <v>395</v>
      </c>
      <c r="B397" s="207" t="s">
        <v>1331</v>
      </c>
      <c r="C397" s="207" t="s">
        <v>1452</v>
      </c>
      <c r="D397" s="207" t="s">
        <v>1070</v>
      </c>
      <c r="E397" s="207" t="s">
        <v>1133</v>
      </c>
      <c r="F397" s="208">
        <v>1102</v>
      </c>
      <c r="G397" s="208">
        <v>79.099999999999994</v>
      </c>
      <c r="H397" s="209">
        <v>64.78</v>
      </c>
      <c r="I397" s="210" t="s">
        <v>717</v>
      </c>
      <c r="J397" s="210" t="s">
        <v>110</v>
      </c>
    </row>
    <row r="398" spans="1:10">
      <c r="A398" s="204">
        <v>396</v>
      </c>
      <c r="B398" s="207" t="s">
        <v>1331</v>
      </c>
      <c r="C398" s="207" t="s">
        <v>1453</v>
      </c>
      <c r="D398" s="207" t="s">
        <v>1072</v>
      </c>
      <c r="E398" s="207" t="s">
        <v>1133</v>
      </c>
      <c r="F398" s="208">
        <v>1103</v>
      </c>
      <c r="G398" s="208">
        <v>44.61</v>
      </c>
      <c r="H398" s="209">
        <v>36.54</v>
      </c>
      <c r="I398" s="210" t="s">
        <v>717</v>
      </c>
      <c r="J398" s="210" t="s">
        <v>1073</v>
      </c>
    </row>
    <row r="399" spans="1:10">
      <c r="A399" s="204">
        <v>397</v>
      </c>
      <c r="B399" s="207" t="s">
        <v>1331</v>
      </c>
      <c r="C399" s="207" t="s">
        <v>1454</v>
      </c>
      <c r="D399" s="207" t="s">
        <v>1072</v>
      </c>
      <c r="E399" s="207" t="s">
        <v>1133</v>
      </c>
      <c r="F399" s="208">
        <v>1104</v>
      </c>
      <c r="G399" s="208">
        <v>44.61</v>
      </c>
      <c r="H399" s="209">
        <v>36.54</v>
      </c>
      <c r="I399" s="210" t="s">
        <v>717</v>
      </c>
      <c r="J399" s="210" t="s">
        <v>1073</v>
      </c>
    </row>
    <row r="400" spans="1:10">
      <c r="A400" s="204">
        <v>398</v>
      </c>
      <c r="B400" s="207" t="s">
        <v>1331</v>
      </c>
      <c r="C400" s="207" t="s">
        <v>1455</v>
      </c>
      <c r="D400" s="207" t="s">
        <v>1070</v>
      </c>
      <c r="E400" s="207" t="s">
        <v>1133</v>
      </c>
      <c r="F400" s="208">
        <v>1105</v>
      </c>
      <c r="G400" s="208">
        <v>79.099999999999994</v>
      </c>
      <c r="H400" s="209">
        <v>64.78</v>
      </c>
      <c r="I400" s="210" t="s">
        <v>717</v>
      </c>
      <c r="J400" s="210" t="s">
        <v>110</v>
      </c>
    </row>
    <row r="401" spans="1:10">
      <c r="A401" s="204">
        <v>399</v>
      </c>
      <c r="B401" s="207" t="s">
        <v>1331</v>
      </c>
      <c r="C401" s="207" t="s">
        <v>1456</v>
      </c>
      <c r="D401" s="207" t="s">
        <v>1065</v>
      </c>
      <c r="E401" s="207" t="s">
        <v>1133</v>
      </c>
      <c r="F401" s="208">
        <v>1106</v>
      </c>
      <c r="G401" s="208">
        <v>89.24</v>
      </c>
      <c r="H401" s="209">
        <v>73.09</v>
      </c>
      <c r="I401" s="204" t="s">
        <v>1067</v>
      </c>
      <c r="J401" s="204" t="s">
        <v>1068</v>
      </c>
    </row>
    <row r="402" spans="1:10">
      <c r="A402" s="204">
        <v>400</v>
      </c>
      <c r="B402" s="207" t="s">
        <v>1331</v>
      </c>
      <c r="C402" s="207" t="s">
        <v>1457</v>
      </c>
      <c r="D402" s="207" t="s">
        <v>1076</v>
      </c>
      <c r="E402" s="207" t="s">
        <v>1133</v>
      </c>
      <c r="F402" s="208">
        <v>1201</v>
      </c>
      <c r="G402" s="208">
        <v>86.29</v>
      </c>
      <c r="H402" s="209">
        <v>70.67</v>
      </c>
      <c r="I402" s="204" t="s">
        <v>1067</v>
      </c>
      <c r="J402" s="210" t="s">
        <v>110</v>
      </c>
    </row>
    <row r="403" spans="1:10">
      <c r="A403" s="204">
        <v>401</v>
      </c>
      <c r="B403" s="207" t="s">
        <v>1331</v>
      </c>
      <c r="C403" s="207" t="s">
        <v>1458</v>
      </c>
      <c r="D403" s="207" t="s">
        <v>1070</v>
      </c>
      <c r="E403" s="207" t="s">
        <v>1133</v>
      </c>
      <c r="F403" s="208">
        <v>1202</v>
      </c>
      <c r="G403" s="208">
        <v>79.099999999999994</v>
      </c>
      <c r="H403" s="209">
        <v>64.78</v>
      </c>
      <c r="I403" s="210" t="s">
        <v>717</v>
      </c>
      <c r="J403" s="210" t="s">
        <v>110</v>
      </c>
    </row>
    <row r="404" spans="1:10">
      <c r="A404" s="204">
        <v>402</v>
      </c>
      <c r="B404" s="207" t="s">
        <v>1331</v>
      </c>
      <c r="C404" s="207" t="s">
        <v>1459</v>
      </c>
      <c r="D404" s="207" t="s">
        <v>1072</v>
      </c>
      <c r="E404" s="207" t="s">
        <v>1133</v>
      </c>
      <c r="F404" s="208">
        <v>1203</v>
      </c>
      <c r="G404" s="208">
        <v>44.61</v>
      </c>
      <c r="H404" s="209">
        <v>36.54</v>
      </c>
      <c r="I404" s="210" t="s">
        <v>717</v>
      </c>
      <c r="J404" s="210" t="s">
        <v>1073</v>
      </c>
    </row>
    <row r="405" spans="1:10">
      <c r="A405" s="204">
        <v>403</v>
      </c>
      <c r="B405" s="207" t="s">
        <v>1331</v>
      </c>
      <c r="C405" s="207" t="s">
        <v>1460</v>
      </c>
      <c r="D405" s="207" t="s">
        <v>1072</v>
      </c>
      <c r="E405" s="207" t="s">
        <v>1133</v>
      </c>
      <c r="F405" s="208">
        <v>1204</v>
      </c>
      <c r="G405" s="208">
        <v>44.61</v>
      </c>
      <c r="H405" s="209">
        <v>36.54</v>
      </c>
      <c r="I405" s="210" t="s">
        <v>717</v>
      </c>
      <c r="J405" s="210" t="s">
        <v>1073</v>
      </c>
    </row>
    <row r="406" spans="1:10">
      <c r="A406" s="204">
        <v>404</v>
      </c>
      <c r="B406" s="207" t="s">
        <v>1331</v>
      </c>
      <c r="C406" s="207" t="s">
        <v>1461</v>
      </c>
      <c r="D406" s="207" t="s">
        <v>1070</v>
      </c>
      <c r="E406" s="207" t="s">
        <v>1133</v>
      </c>
      <c r="F406" s="208">
        <v>1205</v>
      </c>
      <c r="G406" s="208">
        <v>79.099999999999994</v>
      </c>
      <c r="H406" s="209">
        <v>64.78</v>
      </c>
      <c r="I406" s="210" t="s">
        <v>717</v>
      </c>
      <c r="J406" s="210" t="s">
        <v>110</v>
      </c>
    </row>
    <row r="407" spans="1:10">
      <c r="A407" s="204">
        <v>405</v>
      </c>
      <c r="B407" s="207" t="s">
        <v>1331</v>
      </c>
      <c r="C407" s="207" t="s">
        <v>1462</v>
      </c>
      <c r="D407" s="207" t="s">
        <v>1065</v>
      </c>
      <c r="E407" s="207" t="s">
        <v>1133</v>
      </c>
      <c r="F407" s="208">
        <v>1206</v>
      </c>
      <c r="G407" s="208">
        <v>89.24</v>
      </c>
      <c r="H407" s="209">
        <v>73.09</v>
      </c>
      <c r="I407" s="204" t="s">
        <v>1067</v>
      </c>
      <c r="J407" s="204" t="s">
        <v>1068</v>
      </c>
    </row>
    <row r="408" spans="1:10">
      <c r="A408" s="204">
        <v>406</v>
      </c>
      <c r="B408" s="207" t="s">
        <v>1331</v>
      </c>
      <c r="C408" s="207" t="s">
        <v>1463</v>
      </c>
      <c r="D408" s="207" t="s">
        <v>1076</v>
      </c>
      <c r="E408" s="207" t="s">
        <v>1133</v>
      </c>
      <c r="F408" s="208">
        <v>1301</v>
      </c>
      <c r="G408" s="208">
        <v>86.29</v>
      </c>
      <c r="H408" s="209">
        <v>70.67</v>
      </c>
      <c r="I408" s="204" t="s">
        <v>1067</v>
      </c>
      <c r="J408" s="210" t="s">
        <v>110</v>
      </c>
    </row>
    <row r="409" spans="1:10">
      <c r="A409" s="204">
        <v>407</v>
      </c>
      <c r="B409" s="207" t="s">
        <v>1331</v>
      </c>
      <c r="C409" s="207" t="s">
        <v>1464</v>
      </c>
      <c r="D409" s="207" t="s">
        <v>1070</v>
      </c>
      <c r="E409" s="207" t="s">
        <v>1133</v>
      </c>
      <c r="F409" s="208">
        <v>1302</v>
      </c>
      <c r="G409" s="208">
        <v>79.099999999999994</v>
      </c>
      <c r="H409" s="209">
        <v>64.78</v>
      </c>
      <c r="I409" s="210" t="s">
        <v>717</v>
      </c>
      <c r="J409" s="210" t="s">
        <v>110</v>
      </c>
    </row>
    <row r="410" spans="1:10">
      <c r="A410" s="204">
        <v>408</v>
      </c>
      <c r="B410" s="207" t="s">
        <v>1331</v>
      </c>
      <c r="C410" s="207" t="s">
        <v>1465</v>
      </c>
      <c r="D410" s="207" t="s">
        <v>1072</v>
      </c>
      <c r="E410" s="207" t="s">
        <v>1133</v>
      </c>
      <c r="F410" s="208">
        <v>1303</v>
      </c>
      <c r="G410" s="208">
        <v>44.61</v>
      </c>
      <c r="H410" s="209">
        <v>36.54</v>
      </c>
      <c r="I410" s="210" t="s">
        <v>717</v>
      </c>
      <c r="J410" s="210" t="s">
        <v>1073</v>
      </c>
    </row>
    <row r="411" spans="1:10">
      <c r="A411" s="204">
        <v>409</v>
      </c>
      <c r="B411" s="207" t="s">
        <v>1331</v>
      </c>
      <c r="C411" s="207" t="s">
        <v>1466</v>
      </c>
      <c r="D411" s="207" t="s">
        <v>1072</v>
      </c>
      <c r="E411" s="207" t="s">
        <v>1133</v>
      </c>
      <c r="F411" s="208">
        <v>1304</v>
      </c>
      <c r="G411" s="208">
        <v>44.61</v>
      </c>
      <c r="H411" s="209">
        <v>36.54</v>
      </c>
      <c r="I411" s="210" t="s">
        <v>717</v>
      </c>
      <c r="J411" s="210" t="s">
        <v>1073</v>
      </c>
    </row>
    <row r="412" spans="1:10">
      <c r="A412" s="204">
        <v>410</v>
      </c>
      <c r="B412" s="207" t="s">
        <v>1331</v>
      </c>
      <c r="C412" s="207" t="s">
        <v>1467</v>
      </c>
      <c r="D412" s="207" t="s">
        <v>1070</v>
      </c>
      <c r="E412" s="207" t="s">
        <v>1133</v>
      </c>
      <c r="F412" s="208">
        <v>1305</v>
      </c>
      <c r="G412" s="208">
        <v>79.099999999999994</v>
      </c>
      <c r="H412" s="209">
        <v>64.78</v>
      </c>
      <c r="I412" s="210" t="s">
        <v>717</v>
      </c>
      <c r="J412" s="210" t="s">
        <v>110</v>
      </c>
    </row>
    <row r="413" spans="1:10">
      <c r="A413" s="204">
        <v>411</v>
      </c>
      <c r="B413" s="207" t="s">
        <v>1331</v>
      </c>
      <c r="C413" s="207" t="s">
        <v>1468</v>
      </c>
      <c r="D413" s="207" t="s">
        <v>1065</v>
      </c>
      <c r="E413" s="207" t="s">
        <v>1133</v>
      </c>
      <c r="F413" s="208">
        <v>1306</v>
      </c>
      <c r="G413" s="208">
        <v>89.24</v>
      </c>
      <c r="H413" s="209">
        <v>73.09</v>
      </c>
      <c r="I413" s="204" t="s">
        <v>1067</v>
      </c>
      <c r="J413" s="204" t="s">
        <v>1068</v>
      </c>
    </row>
    <row r="414" spans="1:10">
      <c r="A414" s="204">
        <v>412</v>
      </c>
      <c r="B414" s="207" t="s">
        <v>1331</v>
      </c>
      <c r="C414" s="207" t="s">
        <v>1469</v>
      </c>
      <c r="D414" s="207" t="s">
        <v>1076</v>
      </c>
      <c r="E414" s="207" t="s">
        <v>1133</v>
      </c>
      <c r="F414" s="208">
        <v>1401</v>
      </c>
      <c r="G414" s="208">
        <v>86.29</v>
      </c>
      <c r="H414" s="209">
        <v>70.67</v>
      </c>
      <c r="I414" s="204" t="s">
        <v>1067</v>
      </c>
      <c r="J414" s="210" t="s">
        <v>110</v>
      </c>
    </row>
    <row r="415" spans="1:10">
      <c r="A415" s="204">
        <v>413</v>
      </c>
      <c r="B415" s="207" t="s">
        <v>1331</v>
      </c>
      <c r="C415" s="207" t="s">
        <v>1470</v>
      </c>
      <c r="D415" s="207" t="s">
        <v>1070</v>
      </c>
      <c r="E415" s="207" t="s">
        <v>1133</v>
      </c>
      <c r="F415" s="208">
        <v>1402</v>
      </c>
      <c r="G415" s="208">
        <v>79.099999999999994</v>
      </c>
      <c r="H415" s="209">
        <v>64.78</v>
      </c>
      <c r="I415" s="210" t="s">
        <v>717</v>
      </c>
      <c r="J415" s="210" t="s">
        <v>110</v>
      </c>
    </row>
    <row r="416" spans="1:10">
      <c r="A416" s="204">
        <v>414</v>
      </c>
      <c r="B416" s="207" t="s">
        <v>1331</v>
      </c>
      <c r="C416" s="207" t="s">
        <v>1471</v>
      </c>
      <c r="D416" s="207" t="s">
        <v>1072</v>
      </c>
      <c r="E416" s="207" t="s">
        <v>1133</v>
      </c>
      <c r="F416" s="208">
        <v>1403</v>
      </c>
      <c r="G416" s="208">
        <v>44.61</v>
      </c>
      <c r="H416" s="209">
        <v>36.54</v>
      </c>
      <c r="I416" s="210" t="s">
        <v>717</v>
      </c>
      <c r="J416" s="210" t="s">
        <v>1073</v>
      </c>
    </row>
    <row r="417" spans="1:10">
      <c r="A417" s="204">
        <v>415</v>
      </c>
      <c r="B417" s="207" t="s">
        <v>1331</v>
      </c>
      <c r="C417" s="207" t="s">
        <v>1472</v>
      </c>
      <c r="D417" s="207" t="s">
        <v>1072</v>
      </c>
      <c r="E417" s="207" t="s">
        <v>1133</v>
      </c>
      <c r="F417" s="208">
        <v>1404</v>
      </c>
      <c r="G417" s="208">
        <v>44.61</v>
      </c>
      <c r="H417" s="209">
        <v>36.54</v>
      </c>
      <c r="I417" s="210" t="s">
        <v>717</v>
      </c>
      <c r="J417" s="210" t="s">
        <v>1073</v>
      </c>
    </row>
    <row r="418" spans="1:10">
      <c r="A418" s="204">
        <v>416</v>
      </c>
      <c r="B418" s="207" t="s">
        <v>1331</v>
      </c>
      <c r="C418" s="207" t="s">
        <v>1473</v>
      </c>
      <c r="D418" s="207" t="s">
        <v>1070</v>
      </c>
      <c r="E418" s="207" t="s">
        <v>1133</v>
      </c>
      <c r="F418" s="208">
        <v>1405</v>
      </c>
      <c r="G418" s="208">
        <v>79.099999999999994</v>
      </c>
      <c r="H418" s="209">
        <v>64.78</v>
      </c>
      <c r="I418" s="210" t="s">
        <v>717</v>
      </c>
      <c r="J418" s="210" t="s">
        <v>110</v>
      </c>
    </row>
    <row r="419" spans="1:10">
      <c r="A419" s="204">
        <v>417</v>
      </c>
      <c r="B419" s="207" t="s">
        <v>1331</v>
      </c>
      <c r="C419" s="207" t="s">
        <v>1474</v>
      </c>
      <c r="D419" s="207" t="s">
        <v>1065</v>
      </c>
      <c r="E419" s="207" t="s">
        <v>1133</v>
      </c>
      <c r="F419" s="208">
        <v>1406</v>
      </c>
      <c r="G419" s="208">
        <v>89.24</v>
      </c>
      <c r="H419" s="209">
        <v>73.09</v>
      </c>
      <c r="I419" s="204" t="s">
        <v>1067</v>
      </c>
      <c r="J419" s="204" t="s">
        <v>1068</v>
      </c>
    </row>
    <row r="420" spans="1:10">
      <c r="A420" s="204">
        <v>418</v>
      </c>
      <c r="B420" s="207" t="s">
        <v>1331</v>
      </c>
      <c r="C420" s="207" t="s">
        <v>1475</v>
      </c>
      <c r="D420" s="207" t="s">
        <v>1076</v>
      </c>
      <c r="E420" s="207" t="s">
        <v>1133</v>
      </c>
      <c r="F420" s="208">
        <v>1501</v>
      </c>
      <c r="G420" s="208">
        <v>86.29</v>
      </c>
      <c r="H420" s="209">
        <v>70.67</v>
      </c>
      <c r="I420" s="204" t="s">
        <v>1067</v>
      </c>
      <c r="J420" s="210" t="s">
        <v>110</v>
      </c>
    </row>
    <row r="421" spans="1:10">
      <c r="A421" s="204">
        <v>419</v>
      </c>
      <c r="B421" s="207" t="s">
        <v>1331</v>
      </c>
      <c r="C421" s="207" t="s">
        <v>1476</v>
      </c>
      <c r="D421" s="207" t="s">
        <v>1070</v>
      </c>
      <c r="E421" s="207" t="s">
        <v>1133</v>
      </c>
      <c r="F421" s="208">
        <v>1502</v>
      </c>
      <c r="G421" s="208">
        <v>79.099999999999994</v>
      </c>
      <c r="H421" s="209">
        <v>64.78</v>
      </c>
      <c r="I421" s="210" t="s">
        <v>717</v>
      </c>
      <c r="J421" s="210" t="s">
        <v>110</v>
      </c>
    </row>
    <row r="422" spans="1:10">
      <c r="A422" s="204">
        <v>420</v>
      </c>
      <c r="B422" s="207" t="s">
        <v>1331</v>
      </c>
      <c r="C422" s="207" t="s">
        <v>1477</v>
      </c>
      <c r="D422" s="207" t="s">
        <v>1072</v>
      </c>
      <c r="E422" s="207" t="s">
        <v>1133</v>
      </c>
      <c r="F422" s="208">
        <v>1503</v>
      </c>
      <c r="G422" s="208">
        <v>44.61</v>
      </c>
      <c r="H422" s="209">
        <v>36.54</v>
      </c>
      <c r="I422" s="210" t="s">
        <v>717</v>
      </c>
      <c r="J422" s="210" t="s">
        <v>1073</v>
      </c>
    </row>
    <row r="423" spans="1:10">
      <c r="A423" s="204">
        <v>421</v>
      </c>
      <c r="B423" s="207" t="s">
        <v>1331</v>
      </c>
      <c r="C423" s="207" t="s">
        <v>1478</v>
      </c>
      <c r="D423" s="207" t="s">
        <v>1072</v>
      </c>
      <c r="E423" s="207" t="s">
        <v>1133</v>
      </c>
      <c r="F423" s="208">
        <v>1504</v>
      </c>
      <c r="G423" s="208">
        <v>44.61</v>
      </c>
      <c r="H423" s="209">
        <v>36.54</v>
      </c>
      <c r="I423" s="210" t="s">
        <v>717</v>
      </c>
      <c r="J423" s="210" t="s">
        <v>1073</v>
      </c>
    </row>
    <row r="424" spans="1:10">
      <c r="A424" s="204">
        <v>422</v>
      </c>
      <c r="B424" s="207" t="s">
        <v>1331</v>
      </c>
      <c r="C424" s="207" t="s">
        <v>1479</v>
      </c>
      <c r="D424" s="207" t="s">
        <v>1070</v>
      </c>
      <c r="E424" s="207" t="s">
        <v>1133</v>
      </c>
      <c r="F424" s="208">
        <v>1505</v>
      </c>
      <c r="G424" s="208">
        <v>79.099999999999994</v>
      </c>
      <c r="H424" s="209">
        <v>64.78</v>
      </c>
      <c r="I424" s="210" t="s">
        <v>717</v>
      </c>
      <c r="J424" s="210" t="s">
        <v>110</v>
      </c>
    </row>
    <row r="425" spans="1:10">
      <c r="A425" s="204">
        <v>423</v>
      </c>
      <c r="B425" s="207" t="s">
        <v>1331</v>
      </c>
      <c r="C425" s="207" t="s">
        <v>1480</v>
      </c>
      <c r="D425" s="207" t="s">
        <v>1065</v>
      </c>
      <c r="E425" s="207" t="s">
        <v>1133</v>
      </c>
      <c r="F425" s="208">
        <v>1506</v>
      </c>
      <c r="G425" s="208">
        <v>89.24</v>
      </c>
      <c r="H425" s="209">
        <v>73.09</v>
      </c>
      <c r="I425" s="204" t="s">
        <v>1067</v>
      </c>
      <c r="J425" s="204" t="s">
        <v>1068</v>
      </c>
    </row>
    <row r="426" spans="1:10">
      <c r="A426" s="204">
        <v>424</v>
      </c>
      <c r="B426" s="207" t="s">
        <v>1481</v>
      </c>
      <c r="C426" s="207" t="s">
        <v>1482</v>
      </c>
      <c r="D426" s="207" t="s">
        <v>1065</v>
      </c>
      <c r="E426" s="207" t="s">
        <v>1066</v>
      </c>
      <c r="F426" s="208">
        <v>101</v>
      </c>
      <c r="G426" s="208">
        <v>88.62</v>
      </c>
      <c r="H426" s="209">
        <v>72.84</v>
      </c>
      <c r="I426" s="204" t="s">
        <v>1067</v>
      </c>
      <c r="J426" s="204" t="s">
        <v>1068</v>
      </c>
    </row>
    <row r="427" spans="1:10">
      <c r="A427" s="204">
        <v>425</v>
      </c>
      <c r="B427" s="207" t="s">
        <v>1481</v>
      </c>
      <c r="C427" s="207" t="s">
        <v>1483</v>
      </c>
      <c r="D427" s="207" t="s">
        <v>1213</v>
      </c>
      <c r="E427" s="207" t="s">
        <v>1066</v>
      </c>
      <c r="F427" s="208">
        <v>102</v>
      </c>
      <c r="G427" s="208">
        <v>87.42</v>
      </c>
      <c r="H427" s="209">
        <v>71.86</v>
      </c>
      <c r="I427" s="210" t="s">
        <v>717</v>
      </c>
      <c r="J427" s="210" t="s">
        <v>110</v>
      </c>
    </row>
    <row r="428" spans="1:10">
      <c r="A428" s="204">
        <v>426</v>
      </c>
      <c r="B428" s="207" t="s">
        <v>1481</v>
      </c>
      <c r="C428" s="207" t="s">
        <v>1484</v>
      </c>
      <c r="D428" s="207" t="s">
        <v>1213</v>
      </c>
      <c r="E428" s="207" t="s">
        <v>1066</v>
      </c>
      <c r="F428" s="208">
        <v>103</v>
      </c>
      <c r="G428" s="208">
        <v>87.42</v>
      </c>
      <c r="H428" s="209">
        <v>71.86</v>
      </c>
      <c r="I428" s="210" t="s">
        <v>717</v>
      </c>
      <c r="J428" s="210" t="s">
        <v>110</v>
      </c>
    </row>
    <row r="429" spans="1:10">
      <c r="A429" s="204">
        <v>427</v>
      </c>
      <c r="B429" s="207" t="s">
        <v>1481</v>
      </c>
      <c r="C429" s="207" t="s">
        <v>1485</v>
      </c>
      <c r="D429" s="207" t="s">
        <v>1076</v>
      </c>
      <c r="E429" s="207" t="s">
        <v>1066</v>
      </c>
      <c r="F429" s="208">
        <v>104</v>
      </c>
      <c r="G429" s="208">
        <v>85.88</v>
      </c>
      <c r="H429" s="209">
        <v>70.59</v>
      </c>
      <c r="I429" s="204" t="s">
        <v>1067</v>
      </c>
      <c r="J429" s="210" t="s">
        <v>110</v>
      </c>
    </row>
    <row r="430" spans="1:10">
      <c r="A430" s="204">
        <v>428</v>
      </c>
      <c r="B430" s="207" t="s">
        <v>1481</v>
      </c>
      <c r="C430" s="207" t="s">
        <v>1486</v>
      </c>
      <c r="D430" s="207" t="s">
        <v>1065</v>
      </c>
      <c r="E430" s="207" t="s">
        <v>1066</v>
      </c>
      <c r="F430" s="208">
        <v>201</v>
      </c>
      <c r="G430" s="208">
        <v>88.88</v>
      </c>
      <c r="H430" s="209">
        <v>73.06</v>
      </c>
      <c r="I430" s="204" t="s">
        <v>1067</v>
      </c>
      <c r="J430" s="204" t="s">
        <v>1068</v>
      </c>
    </row>
    <row r="431" spans="1:10">
      <c r="A431" s="204">
        <v>429</v>
      </c>
      <c r="B431" s="207" t="s">
        <v>1481</v>
      </c>
      <c r="C431" s="207" t="s">
        <v>1486</v>
      </c>
      <c r="D431" s="207" t="s">
        <v>1213</v>
      </c>
      <c r="E431" s="207" t="s">
        <v>1066</v>
      </c>
      <c r="F431" s="208">
        <v>202</v>
      </c>
      <c r="G431" s="208">
        <v>87.42</v>
      </c>
      <c r="H431" s="209">
        <v>71.86</v>
      </c>
      <c r="I431" s="210" t="s">
        <v>717</v>
      </c>
      <c r="J431" s="210" t="s">
        <v>110</v>
      </c>
    </row>
    <row r="432" spans="1:10">
      <c r="A432" s="204">
        <v>430</v>
      </c>
      <c r="B432" s="207" t="s">
        <v>1481</v>
      </c>
      <c r="C432" s="207" t="s">
        <v>1486</v>
      </c>
      <c r="D432" s="207" t="s">
        <v>1213</v>
      </c>
      <c r="E432" s="207" t="s">
        <v>1066</v>
      </c>
      <c r="F432" s="208">
        <v>203</v>
      </c>
      <c r="G432" s="208">
        <v>87.42</v>
      </c>
      <c r="H432" s="209">
        <v>71.86</v>
      </c>
      <c r="I432" s="210" t="s">
        <v>717</v>
      </c>
      <c r="J432" s="210" t="s">
        <v>110</v>
      </c>
    </row>
    <row r="433" spans="1:10">
      <c r="A433" s="204">
        <v>431</v>
      </c>
      <c r="B433" s="207" t="s">
        <v>1481</v>
      </c>
      <c r="C433" s="207" t="s">
        <v>1486</v>
      </c>
      <c r="D433" s="207" t="s">
        <v>1076</v>
      </c>
      <c r="E433" s="207" t="s">
        <v>1066</v>
      </c>
      <c r="F433" s="208">
        <v>204</v>
      </c>
      <c r="G433" s="208">
        <v>85.88</v>
      </c>
      <c r="H433" s="209">
        <v>70.59</v>
      </c>
      <c r="I433" s="204" t="s">
        <v>1067</v>
      </c>
      <c r="J433" s="210" t="s">
        <v>110</v>
      </c>
    </row>
    <row r="434" spans="1:10">
      <c r="A434" s="204">
        <v>432</v>
      </c>
      <c r="B434" s="207" t="s">
        <v>1481</v>
      </c>
      <c r="C434" s="207" t="s">
        <v>1487</v>
      </c>
      <c r="D434" s="207" t="s">
        <v>1065</v>
      </c>
      <c r="E434" s="207" t="s">
        <v>1066</v>
      </c>
      <c r="F434" s="208">
        <v>301</v>
      </c>
      <c r="G434" s="208">
        <v>88.88</v>
      </c>
      <c r="H434" s="209">
        <v>73.06</v>
      </c>
      <c r="I434" s="204" t="s">
        <v>1067</v>
      </c>
      <c r="J434" s="204" t="s">
        <v>1068</v>
      </c>
    </row>
    <row r="435" spans="1:10">
      <c r="A435" s="204">
        <v>433</v>
      </c>
      <c r="B435" s="207" t="s">
        <v>1481</v>
      </c>
      <c r="C435" s="207" t="s">
        <v>1488</v>
      </c>
      <c r="D435" s="207" t="s">
        <v>1213</v>
      </c>
      <c r="E435" s="207" t="s">
        <v>1066</v>
      </c>
      <c r="F435" s="208">
        <v>302</v>
      </c>
      <c r="G435" s="208">
        <v>87.42</v>
      </c>
      <c r="H435" s="209">
        <v>71.86</v>
      </c>
      <c r="I435" s="210" t="s">
        <v>717</v>
      </c>
      <c r="J435" s="210" t="s">
        <v>110</v>
      </c>
    </row>
    <row r="436" spans="1:10">
      <c r="A436" s="204">
        <v>434</v>
      </c>
      <c r="B436" s="207" t="s">
        <v>1481</v>
      </c>
      <c r="C436" s="207" t="s">
        <v>1489</v>
      </c>
      <c r="D436" s="207" t="s">
        <v>1213</v>
      </c>
      <c r="E436" s="207" t="s">
        <v>1066</v>
      </c>
      <c r="F436" s="208">
        <v>303</v>
      </c>
      <c r="G436" s="208">
        <v>87.42</v>
      </c>
      <c r="H436" s="209">
        <v>71.86</v>
      </c>
      <c r="I436" s="210" t="s">
        <v>717</v>
      </c>
      <c r="J436" s="210" t="s">
        <v>110</v>
      </c>
    </row>
    <row r="437" spans="1:10">
      <c r="A437" s="204">
        <v>435</v>
      </c>
      <c r="B437" s="207" t="s">
        <v>1481</v>
      </c>
      <c r="C437" s="207" t="s">
        <v>1490</v>
      </c>
      <c r="D437" s="207" t="s">
        <v>1076</v>
      </c>
      <c r="E437" s="207" t="s">
        <v>1066</v>
      </c>
      <c r="F437" s="208">
        <v>304</v>
      </c>
      <c r="G437" s="208">
        <v>85.88</v>
      </c>
      <c r="H437" s="209">
        <v>70.59</v>
      </c>
      <c r="I437" s="204" t="s">
        <v>1067</v>
      </c>
      <c r="J437" s="210" t="s">
        <v>110</v>
      </c>
    </row>
    <row r="438" spans="1:10">
      <c r="A438" s="204">
        <v>436</v>
      </c>
      <c r="B438" s="207" t="s">
        <v>1481</v>
      </c>
      <c r="C438" s="207" t="s">
        <v>1491</v>
      </c>
      <c r="D438" s="207" t="s">
        <v>1065</v>
      </c>
      <c r="E438" s="207" t="s">
        <v>1066</v>
      </c>
      <c r="F438" s="208">
        <v>401</v>
      </c>
      <c r="G438" s="208">
        <v>88.88</v>
      </c>
      <c r="H438" s="209">
        <v>73.06</v>
      </c>
      <c r="I438" s="204" t="s">
        <v>1067</v>
      </c>
      <c r="J438" s="204" t="s">
        <v>1068</v>
      </c>
    </row>
    <row r="439" spans="1:10">
      <c r="A439" s="204">
        <v>437</v>
      </c>
      <c r="B439" s="207" t="s">
        <v>1481</v>
      </c>
      <c r="C439" s="207" t="s">
        <v>1492</v>
      </c>
      <c r="D439" s="207" t="s">
        <v>1213</v>
      </c>
      <c r="E439" s="207" t="s">
        <v>1066</v>
      </c>
      <c r="F439" s="208">
        <v>402</v>
      </c>
      <c r="G439" s="208">
        <v>87.42</v>
      </c>
      <c r="H439" s="209">
        <v>71.86</v>
      </c>
      <c r="I439" s="210" t="s">
        <v>717</v>
      </c>
      <c r="J439" s="210" t="s">
        <v>110</v>
      </c>
    </row>
    <row r="440" spans="1:10">
      <c r="A440" s="204">
        <v>438</v>
      </c>
      <c r="B440" s="207" t="s">
        <v>1481</v>
      </c>
      <c r="C440" s="207" t="s">
        <v>1493</v>
      </c>
      <c r="D440" s="207" t="s">
        <v>1213</v>
      </c>
      <c r="E440" s="207" t="s">
        <v>1066</v>
      </c>
      <c r="F440" s="208">
        <v>403</v>
      </c>
      <c r="G440" s="208">
        <v>87.42</v>
      </c>
      <c r="H440" s="209">
        <v>71.86</v>
      </c>
      <c r="I440" s="210" t="s">
        <v>717</v>
      </c>
      <c r="J440" s="210" t="s">
        <v>110</v>
      </c>
    </row>
    <row r="441" spans="1:10">
      <c r="A441" s="204">
        <v>439</v>
      </c>
      <c r="B441" s="207" t="s">
        <v>1481</v>
      </c>
      <c r="C441" s="207" t="s">
        <v>1494</v>
      </c>
      <c r="D441" s="207" t="s">
        <v>1076</v>
      </c>
      <c r="E441" s="207" t="s">
        <v>1066</v>
      </c>
      <c r="F441" s="208">
        <v>404</v>
      </c>
      <c r="G441" s="208">
        <v>85.88</v>
      </c>
      <c r="H441" s="209">
        <v>70.59</v>
      </c>
      <c r="I441" s="204" t="s">
        <v>1067</v>
      </c>
      <c r="J441" s="210" t="s">
        <v>110</v>
      </c>
    </row>
    <row r="442" spans="1:10">
      <c r="A442" s="204">
        <v>440</v>
      </c>
      <c r="B442" s="207" t="s">
        <v>1481</v>
      </c>
      <c r="C442" s="207" t="s">
        <v>1495</v>
      </c>
      <c r="D442" s="207" t="s">
        <v>1065</v>
      </c>
      <c r="E442" s="207" t="s">
        <v>1066</v>
      </c>
      <c r="F442" s="208">
        <v>501</v>
      </c>
      <c r="G442" s="208">
        <v>88.88</v>
      </c>
      <c r="H442" s="209">
        <v>73.06</v>
      </c>
      <c r="I442" s="204" t="s">
        <v>1067</v>
      </c>
      <c r="J442" s="204" t="s">
        <v>1068</v>
      </c>
    </row>
    <row r="443" spans="1:10">
      <c r="A443" s="204">
        <v>441</v>
      </c>
      <c r="B443" s="207" t="s">
        <v>1481</v>
      </c>
      <c r="C443" s="207" t="s">
        <v>1496</v>
      </c>
      <c r="D443" s="207" t="s">
        <v>1213</v>
      </c>
      <c r="E443" s="207" t="s">
        <v>1066</v>
      </c>
      <c r="F443" s="208">
        <v>502</v>
      </c>
      <c r="G443" s="208">
        <v>87.42</v>
      </c>
      <c r="H443" s="209">
        <v>71.86</v>
      </c>
      <c r="I443" s="210" t="s">
        <v>717</v>
      </c>
      <c r="J443" s="210" t="s">
        <v>110</v>
      </c>
    </row>
    <row r="444" spans="1:10">
      <c r="A444" s="204">
        <v>442</v>
      </c>
      <c r="B444" s="207" t="s">
        <v>1481</v>
      </c>
      <c r="C444" s="207" t="s">
        <v>1497</v>
      </c>
      <c r="D444" s="207" t="s">
        <v>1213</v>
      </c>
      <c r="E444" s="207" t="s">
        <v>1066</v>
      </c>
      <c r="F444" s="208">
        <v>503</v>
      </c>
      <c r="G444" s="208">
        <v>87.42</v>
      </c>
      <c r="H444" s="209">
        <v>71.86</v>
      </c>
      <c r="I444" s="210" t="s">
        <v>717</v>
      </c>
      <c r="J444" s="210" t="s">
        <v>110</v>
      </c>
    </row>
    <row r="445" spans="1:10">
      <c r="A445" s="204">
        <v>443</v>
      </c>
      <c r="B445" s="207" t="s">
        <v>1481</v>
      </c>
      <c r="C445" s="207" t="s">
        <v>1498</v>
      </c>
      <c r="D445" s="207" t="s">
        <v>1076</v>
      </c>
      <c r="E445" s="207" t="s">
        <v>1066</v>
      </c>
      <c r="F445" s="208">
        <v>504</v>
      </c>
      <c r="G445" s="208">
        <v>85.88</v>
      </c>
      <c r="H445" s="209">
        <v>70.59</v>
      </c>
      <c r="I445" s="204" t="s">
        <v>1067</v>
      </c>
      <c r="J445" s="210" t="s">
        <v>110</v>
      </c>
    </row>
    <row r="446" spans="1:10">
      <c r="A446" s="204">
        <v>444</v>
      </c>
      <c r="B446" s="207" t="s">
        <v>1481</v>
      </c>
      <c r="C446" s="207" t="s">
        <v>1499</v>
      </c>
      <c r="D446" s="207" t="s">
        <v>1065</v>
      </c>
      <c r="E446" s="207" t="s">
        <v>1066</v>
      </c>
      <c r="F446" s="208">
        <v>601</v>
      </c>
      <c r="G446" s="208">
        <v>88.88</v>
      </c>
      <c r="H446" s="209">
        <v>73.06</v>
      </c>
      <c r="I446" s="204" t="s">
        <v>1067</v>
      </c>
      <c r="J446" s="204" t="s">
        <v>1068</v>
      </c>
    </row>
    <row r="447" spans="1:10">
      <c r="A447" s="204">
        <v>445</v>
      </c>
      <c r="B447" s="207" t="s">
        <v>1481</v>
      </c>
      <c r="C447" s="207" t="s">
        <v>1500</v>
      </c>
      <c r="D447" s="207" t="s">
        <v>1213</v>
      </c>
      <c r="E447" s="207" t="s">
        <v>1066</v>
      </c>
      <c r="F447" s="208">
        <v>602</v>
      </c>
      <c r="G447" s="208">
        <v>87.42</v>
      </c>
      <c r="H447" s="209">
        <v>71.86</v>
      </c>
      <c r="I447" s="210" t="s">
        <v>717</v>
      </c>
      <c r="J447" s="210" t="s">
        <v>110</v>
      </c>
    </row>
    <row r="448" spans="1:10">
      <c r="A448" s="204">
        <v>446</v>
      </c>
      <c r="B448" s="207" t="s">
        <v>1481</v>
      </c>
      <c r="C448" s="207" t="s">
        <v>1501</v>
      </c>
      <c r="D448" s="207" t="s">
        <v>1213</v>
      </c>
      <c r="E448" s="207" t="s">
        <v>1066</v>
      </c>
      <c r="F448" s="208">
        <v>603</v>
      </c>
      <c r="G448" s="208">
        <v>87.42</v>
      </c>
      <c r="H448" s="209">
        <v>71.86</v>
      </c>
      <c r="I448" s="210" t="s">
        <v>717</v>
      </c>
      <c r="J448" s="210" t="s">
        <v>110</v>
      </c>
    </row>
    <row r="449" spans="1:10">
      <c r="A449" s="204">
        <v>447</v>
      </c>
      <c r="B449" s="207" t="s">
        <v>1481</v>
      </c>
      <c r="C449" s="207" t="s">
        <v>1502</v>
      </c>
      <c r="D449" s="207" t="s">
        <v>1076</v>
      </c>
      <c r="E449" s="207" t="s">
        <v>1066</v>
      </c>
      <c r="F449" s="208">
        <v>604</v>
      </c>
      <c r="G449" s="208">
        <v>85.88</v>
      </c>
      <c r="H449" s="209">
        <v>70.59</v>
      </c>
      <c r="I449" s="204" t="s">
        <v>1067</v>
      </c>
      <c r="J449" s="210" t="s">
        <v>110</v>
      </c>
    </row>
    <row r="450" spans="1:10">
      <c r="A450" s="204">
        <v>448</v>
      </c>
      <c r="B450" s="207" t="s">
        <v>1481</v>
      </c>
      <c r="C450" s="207" t="s">
        <v>1503</v>
      </c>
      <c r="D450" s="207" t="s">
        <v>1065</v>
      </c>
      <c r="E450" s="207" t="s">
        <v>1066</v>
      </c>
      <c r="F450" s="208">
        <v>701</v>
      </c>
      <c r="G450" s="208">
        <v>88.88</v>
      </c>
      <c r="H450" s="209">
        <v>73.06</v>
      </c>
      <c r="I450" s="204" t="s">
        <v>1067</v>
      </c>
      <c r="J450" s="204" t="s">
        <v>1068</v>
      </c>
    </row>
    <row r="451" spans="1:10">
      <c r="A451" s="204">
        <v>449</v>
      </c>
      <c r="B451" s="207" t="s">
        <v>1481</v>
      </c>
      <c r="C451" s="207" t="s">
        <v>1504</v>
      </c>
      <c r="D451" s="207" t="s">
        <v>1213</v>
      </c>
      <c r="E451" s="207" t="s">
        <v>1066</v>
      </c>
      <c r="F451" s="208">
        <v>702</v>
      </c>
      <c r="G451" s="208">
        <v>87.42</v>
      </c>
      <c r="H451" s="209">
        <v>71.86</v>
      </c>
      <c r="I451" s="210" t="s">
        <v>717</v>
      </c>
      <c r="J451" s="210" t="s">
        <v>110</v>
      </c>
    </row>
    <row r="452" spans="1:10">
      <c r="A452" s="204">
        <v>450</v>
      </c>
      <c r="B452" s="207" t="s">
        <v>1481</v>
      </c>
      <c r="C452" s="207" t="s">
        <v>1505</v>
      </c>
      <c r="D452" s="207" t="s">
        <v>1213</v>
      </c>
      <c r="E452" s="207" t="s">
        <v>1066</v>
      </c>
      <c r="F452" s="208">
        <v>703</v>
      </c>
      <c r="G452" s="208">
        <v>87.42</v>
      </c>
      <c r="H452" s="209">
        <v>71.86</v>
      </c>
      <c r="I452" s="210" t="s">
        <v>717</v>
      </c>
      <c r="J452" s="210" t="s">
        <v>110</v>
      </c>
    </row>
    <row r="453" spans="1:10">
      <c r="A453" s="204">
        <v>451</v>
      </c>
      <c r="B453" s="207" t="s">
        <v>1481</v>
      </c>
      <c r="C453" s="207" t="s">
        <v>1506</v>
      </c>
      <c r="D453" s="207" t="s">
        <v>1076</v>
      </c>
      <c r="E453" s="207" t="s">
        <v>1066</v>
      </c>
      <c r="F453" s="208">
        <v>704</v>
      </c>
      <c r="G453" s="208">
        <v>85.88</v>
      </c>
      <c r="H453" s="209">
        <v>70.59</v>
      </c>
      <c r="I453" s="204" t="s">
        <v>1067</v>
      </c>
      <c r="J453" s="210" t="s">
        <v>110</v>
      </c>
    </row>
    <row r="454" spans="1:10">
      <c r="A454" s="204">
        <v>452</v>
      </c>
      <c r="B454" s="207" t="s">
        <v>1481</v>
      </c>
      <c r="C454" s="207" t="s">
        <v>1507</v>
      </c>
      <c r="D454" s="207" t="s">
        <v>1065</v>
      </c>
      <c r="E454" s="207" t="s">
        <v>1066</v>
      </c>
      <c r="F454" s="208">
        <v>801</v>
      </c>
      <c r="G454" s="208">
        <v>88.88</v>
      </c>
      <c r="H454" s="209">
        <v>73.06</v>
      </c>
      <c r="I454" s="204" t="s">
        <v>1067</v>
      </c>
      <c r="J454" s="204" t="s">
        <v>1068</v>
      </c>
    </row>
    <row r="455" spans="1:10">
      <c r="A455" s="204">
        <v>453</v>
      </c>
      <c r="B455" s="207" t="s">
        <v>1481</v>
      </c>
      <c r="C455" s="207" t="s">
        <v>1508</v>
      </c>
      <c r="D455" s="207" t="s">
        <v>1213</v>
      </c>
      <c r="E455" s="207" t="s">
        <v>1066</v>
      </c>
      <c r="F455" s="208">
        <v>802</v>
      </c>
      <c r="G455" s="208">
        <v>87.42</v>
      </c>
      <c r="H455" s="209">
        <v>71.86</v>
      </c>
      <c r="I455" s="210" t="s">
        <v>717</v>
      </c>
      <c r="J455" s="210" t="s">
        <v>110</v>
      </c>
    </row>
    <row r="456" spans="1:10">
      <c r="A456" s="204">
        <v>454</v>
      </c>
      <c r="B456" s="207" t="s">
        <v>1481</v>
      </c>
      <c r="C456" s="207" t="s">
        <v>1509</v>
      </c>
      <c r="D456" s="207" t="s">
        <v>1213</v>
      </c>
      <c r="E456" s="207" t="s">
        <v>1066</v>
      </c>
      <c r="F456" s="208">
        <v>803</v>
      </c>
      <c r="G456" s="208">
        <v>87.42</v>
      </c>
      <c r="H456" s="209">
        <v>71.86</v>
      </c>
      <c r="I456" s="210" t="s">
        <v>717</v>
      </c>
      <c r="J456" s="210" t="s">
        <v>110</v>
      </c>
    </row>
    <row r="457" spans="1:10">
      <c r="A457" s="204">
        <v>455</v>
      </c>
      <c r="B457" s="207" t="s">
        <v>1481</v>
      </c>
      <c r="C457" s="207" t="s">
        <v>1510</v>
      </c>
      <c r="D457" s="207" t="s">
        <v>1076</v>
      </c>
      <c r="E457" s="207" t="s">
        <v>1066</v>
      </c>
      <c r="F457" s="208">
        <v>804</v>
      </c>
      <c r="G457" s="208">
        <v>85.88</v>
      </c>
      <c r="H457" s="209">
        <v>70.59</v>
      </c>
      <c r="I457" s="204" t="s">
        <v>1067</v>
      </c>
      <c r="J457" s="210" t="s">
        <v>110</v>
      </c>
    </row>
    <row r="458" spans="1:10">
      <c r="A458" s="204">
        <v>456</v>
      </c>
      <c r="B458" s="207" t="s">
        <v>1481</v>
      </c>
      <c r="C458" s="207" t="s">
        <v>1511</v>
      </c>
      <c r="D458" s="207" t="s">
        <v>1065</v>
      </c>
      <c r="E458" s="207" t="s">
        <v>1066</v>
      </c>
      <c r="F458" s="208">
        <v>901</v>
      </c>
      <c r="G458" s="208">
        <v>88.88</v>
      </c>
      <c r="H458" s="209">
        <v>73.06</v>
      </c>
      <c r="I458" s="204" t="s">
        <v>1067</v>
      </c>
      <c r="J458" s="204" t="s">
        <v>1068</v>
      </c>
    </row>
    <row r="459" spans="1:10">
      <c r="A459" s="204">
        <v>457</v>
      </c>
      <c r="B459" s="207" t="s">
        <v>1481</v>
      </c>
      <c r="C459" s="207" t="s">
        <v>1512</v>
      </c>
      <c r="D459" s="207" t="s">
        <v>1213</v>
      </c>
      <c r="E459" s="207" t="s">
        <v>1066</v>
      </c>
      <c r="F459" s="208">
        <v>902</v>
      </c>
      <c r="G459" s="208">
        <v>87.42</v>
      </c>
      <c r="H459" s="209">
        <v>71.86</v>
      </c>
      <c r="I459" s="210" t="s">
        <v>717</v>
      </c>
      <c r="J459" s="210" t="s">
        <v>110</v>
      </c>
    </row>
    <row r="460" spans="1:10">
      <c r="A460" s="204">
        <v>458</v>
      </c>
      <c r="B460" s="207" t="s">
        <v>1481</v>
      </c>
      <c r="C460" s="207" t="s">
        <v>1513</v>
      </c>
      <c r="D460" s="207" t="s">
        <v>1213</v>
      </c>
      <c r="E460" s="207" t="s">
        <v>1066</v>
      </c>
      <c r="F460" s="208">
        <v>903</v>
      </c>
      <c r="G460" s="208">
        <v>87.42</v>
      </c>
      <c r="H460" s="209">
        <v>71.86</v>
      </c>
      <c r="I460" s="210" t="s">
        <v>717</v>
      </c>
      <c r="J460" s="210" t="s">
        <v>110</v>
      </c>
    </row>
    <row r="461" spans="1:10">
      <c r="A461" s="204">
        <v>459</v>
      </c>
      <c r="B461" s="207" t="s">
        <v>1481</v>
      </c>
      <c r="C461" s="207" t="s">
        <v>1514</v>
      </c>
      <c r="D461" s="207" t="s">
        <v>1076</v>
      </c>
      <c r="E461" s="207" t="s">
        <v>1066</v>
      </c>
      <c r="F461" s="208">
        <v>904</v>
      </c>
      <c r="G461" s="208">
        <v>85.88</v>
      </c>
      <c r="H461" s="209">
        <v>70.59</v>
      </c>
      <c r="I461" s="204" t="s">
        <v>1067</v>
      </c>
      <c r="J461" s="210" t="s">
        <v>110</v>
      </c>
    </row>
    <row r="462" spans="1:10">
      <c r="A462" s="204">
        <v>460</v>
      </c>
      <c r="B462" s="207" t="s">
        <v>1481</v>
      </c>
      <c r="C462" s="207" t="s">
        <v>1515</v>
      </c>
      <c r="D462" s="207" t="s">
        <v>1065</v>
      </c>
      <c r="E462" s="207" t="s">
        <v>1066</v>
      </c>
      <c r="F462" s="208">
        <v>1001</v>
      </c>
      <c r="G462" s="208">
        <v>88.88</v>
      </c>
      <c r="H462" s="209">
        <v>73.06</v>
      </c>
      <c r="I462" s="204" t="s">
        <v>1067</v>
      </c>
      <c r="J462" s="204" t="s">
        <v>1068</v>
      </c>
    </row>
    <row r="463" spans="1:10">
      <c r="A463" s="204">
        <v>461</v>
      </c>
      <c r="B463" s="207" t="s">
        <v>1481</v>
      </c>
      <c r="C463" s="207" t="s">
        <v>1516</v>
      </c>
      <c r="D463" s="207" t="s">
        <v>1213</v>
      </c>
      <c r="E463" s="207" t="s">
        <v>1066</v>
      </c>
      <c r="F463" s="208">
        <v>1002</v>
      </c>
      <c r="G463" s="208">
        <v>87.42</v>
      </c>
      <c r="H463" s="209">
        <v>71.86</v>
      </c>
      <c r="I463" s="210" t="s">
        <v>717</v>
      </c>
      <c r="J463" s="210" t="s">
        <v>110</v>
      </c>
    </row>
    <row r="464" spans="1:10">
      <c r="A464" s="204">
        <v>462</v>
      </c>
      <c r="B464" s="207" t="s">
        <v>1481</v>
      </c>
      <c r="C464" s="207" t="s">
        <v>1517</v>
      </c>
      <c r="D464" s="207" t="s">
        <v>1213</v>
      </c>
      <c r="E464" s="207" t="s">
        <v>1066</v>
      </c>
      <c r="F464" s="208">
        <v>1003</v>
      </c>
      <c r="G464" s="208">
        <v>87.42</v>
      </c>
      <c r="H464" s="209">
        <v>71.86</v>
      </c>
      <c r="I464" s="210" t="s">
        <v>717</v>
      </c>
      <c r="J464" s="210" t="s">
        <v>110</v>
      </c>
    </row>
    <row r="465" spans="1:10">
      <c r="A465" s="204">
        <v>463</v>
      </c>
      <c r="B465" s="207" t="s">
        <v>1481</v>
      </c>
      <c r="C465" s="207" t="s">
        <v>1518</v>
      </c>
      <c r="D465" s="207" t="s">
        <v>1076</v>
      </c>
      <c r="E465" s="207" t="s">
        <v>1066</v>
      </c>
      <c r="F465" s="208">
        <v>1004</v>
      </c>
      <c r="G465" s="208">
        <v>85.88</v>
      </c>
      <c r="H465" s="209">
        <v>70.59</v>
      </c>
      <c r="I465" s="204" t="s">
        <v>1067</v>
      </c>
      <c r="J465" s="210" t="s">
        <v>110</v>
      </c>
    </row>
    <row r="466" spans="1:10">
      <c r="A466" s="204">
        <v>464</v>
      </c>
      <c r="B466" s="207" t="s">
        <v>1481</v>
      </c>
      <c r="C466" s="207" t="s">
        <v>1519</v>
      </c>
      <c r="D466" s="207" t="s">
        <v>1065</v>
      </c>
      <c r="E466" s="207" t="s">
        <v>1066</v>
      </c>
      <c r="F466" s="208">
        <v>1101</v>
      </c>
      <c r="G466" s="208">
        <v>88.88</v>
      </c>
      <c r="H466" s="209">
        <v>73.06</v>
      </c>
      <c r="I466" s="204" t="s">
        <v>1067</v>
      </c>
      <c r="J466" s="204" t="s">
        <v>1068</v>
      </c>
    </row>
    <row r="467" spans="1:10">
      <c r="A467" s="204">
        <v>465</v>
      </c>
      <c r="B467" s="207" t="s">
        <v>1481</v>
      </c>
      <c r="C467" s="207" t="s">
        <v>1520</v>
      </c>
      <c r="D467" s="207" t="s">
        <v>1213</v>
      </c>
      <c r="E467" s="207" t="s">
        <v>1066</v>
      </c>
      <c r="F467" s="208">
        <v>1102</v>
      </c>
      <c r="G467" s="208">
        <v>87.42</v>
      </c>
      <c r="H467" s="209">
        <v>71.86</v>
      </c>
      <c r="I467" s="210" t="s">
        <v>717</v>
      </c>
      <c r="J467" s="210" t="s">
        <v>110</v>
      </c>
    </row>
    <row r="468" spans="1:10">
      <c r="A468" s="204">
        <v>466</v>
      </c>
      <c r="B468" s="207" t="s">
        <v>1481</v>
      </c>
      <c r="C468" s="207" t="s">
        <v>1521</v>
      </c>
      <c r="D468" s="207" t="s">
        <v>1213</v>
      </c>
      <c r="E468" s="207" t="s">
        <v>1066</v>
      </c>
      <c r="F468" s="208">
        <v>1103</v>
      </c>
      <c r="G468" s="208">
        <v>87.42</v>
      </c>
      <c r="H468" s="209">
        <v>71.86</v>
      </c>
      <c r="I468" s="210" t="s">
        <v>717</v>
      </c>
      <c r="J468" s="210" t="s">
        <v>110</v>
      </c>
    </row>
    <row r="469" spans="1:10">
      <c r="A469" s="204">
        <v>467</v>
      </c>
      <c r="B469" s="207" t="s">
        <v>1481</v>
      </c>
      <c r="C469" s="207" t="s">
        <v>1522</v>
      </c>
      <c r="D469" s="207" t="s">
        <v>1076</v>
      </c>
      <c r="E469" s="207" t="s">
        <v>1066</v>
      </c>
      <c r="F469" s="208">
        <v>1104</v>
      </c>
      <c r="G469" s="208">
        <v>85.88</v>
      </c>
      <c r="H469" s="209">
        <v>70.59</v>
      </c>
      <c r="I469" s="204" t="s">
        <v>1067</v>
      </c>
      <c r="J469" s="210" t="s">
        <v>110</v>
      </c>
    </row>
    <row r="470" spans="1:10">
      <c r="A470" s="204">
        <v>468</v>
      </c>
      <c r="B470" s="207" t="s">
        <v>1481</v>
      </c>
      <c r="C470" s="207" t="s">
        <v>1523</v>
      </c>
      <c r="D470" s="207" t="s">
        <v>1065</v>
      </c>
      <c r="E470" s="207" t="s">
        <v>1066</v>
      </c>
      <c r="F470" s="208">
        <v>1201</v>
      </c>
      <c r="G470" s="208">
        <v>88.88</v>
      </c>
      <c r="H470" s="209">
        <v>73.06</v>
      </c>
      <c r="I470" s="204" t="s">
        <v>1067</v>
      </c>
      <c r="J470" s="204" t="s">
        <v>1068</v>
      </c>
    </row>
    <row r="471" spans="1:10">
      <c r="A471" s="204">
        <v>469</v>
      </c>
      <c r="B471" s="207" t="s">
        <v>1481</v>
      </c>
      <c r="C471" s="207" t="s">
        <v>1524</v>
      </c>
      <c r="D471" s="207" t="s">
        <v>1213</v>
      </c>
      <c r="E471" s="207" t="s">
        <v>1066</v>
      </c>
      <c r="F471" s="208">
        <v>1202</v>
      </c>
      <c r="G471" s="208">
        <v>87.42</v>
      </c>
      <c r="H471" s="209">
        <v>71.86</v>
      </c>
      <c r="I471" s="210" t="s">
        <v>717</v>
      </c>
      <c r="J471" s="210" t="s">
        <v>110</v>
      </c>
    </row>
    <row r="472" spans="1:10">
      <c r="A472" s="204">
        <v>470</v>
      </c>
      <c r="B472" s="207" t="s">
        <v>1481</v>
      </c>
      <c r="C472" s="207" t="s">
        <v>1525</v>
      </c>
      <c r="D472" s="207" t="s">
        <v>1213</v>
      </c>
      <c r="E472" s="207" t="s">
        <v>1066</v>
      </c>
      <c r="F472" s="208">
        <v>1203</v>
      </c>
      <c r="G472" s="208">
        <v>87.42</v>
      </c>
      <c r="H472" s="209">
        <v>71.86</v>
      </c>
      <c r="I472" s="210" t="s">
        <v>717</v>
      </c>
      <c r="J472" s="210" t="s">
        <v>110</v>
      </c>
    </row>
    <row r="473" spans="1:10">
      <c r="A473" s="204">
        <v>471</v>
      </c>
      <c r="B473" s="207" t="s">
        <v>1481</v>
      </c>
      <c r="C473" s="207" t="s">
        <v>1526</v>
      </c>
      <c r="D473" s="207" t="s">
        <v>1076</v>
      </c>
      <c r="E473" s="207" t="s">
        <v>1066</v>
      </c>
      <c r="F473" s="208">
        <v>1204</v>
      </c>
      <c r="G473" s="208">
        <v>85.88</v>
      </c>
      <c r="H473" s="209">
        <v>70.59</v>
      </c>
      <c r="I473" s="204" t="s">
        <v>1067</v>
      </c>
      <c r="J473" s="210" t="s">
        <v>110</v>
      </c>
    </row>
    <row r="474" spans="1:10">
      <c r="A474" s="204">
        <v>472</v>
      </c>
      <c r="B474" s="207" t="s">
        <v>1481</v>
      </c>
      <c r="C474" s="207" t="s">
        <v>1527</v>
      </c>
      <c r="D474" s="207" t="s">
        <v>1065</v>
      </c>
      <c r="E474" s="207" t="s">
        <v>1066</v>
      </c>
      <c r="F474" s="208">
        <v>1301</v>
      </c>
      <c r="G474" s="208">
        <v>88.88</v>
      </c>
      <c r="H474" s="209">
        <v>73.06</v>
      </c>
      <c r="I474" s="204" t="s">
        <v>1067</v>
      </c>
      <c r="J474" s="204" t="s">
        <v>1068</v>
      </c>
    </row>
    <row r="475" spans="1:10">
      <c r="A475" s="204">
        <v>473</v>
      </c>
      <c r="B475" s="207" t="s">
        <v>1481</v>
      </c>
      <c r="C475" s="207" t="s">
        <v>1528</v>
      </c>
      <c r="D475" s="207" t="s">
        <v>1213</v>
      </c>
      <c r="E475" s="207" t="s">
        <v>1066</v>
      </c>
      <c r="F475" s="208">
        <v>1302</v>
      </c>
      <c r="G475" s="208">
        <v>87.42</v>
      </c>
      <c r="H475" s="209">
        <v>71.86</v>
      </c>
      <c r="I475" s="210" t="s">
        <v>717</v>
      </c>
      <c r="J475" s="210" t="s">
        <v>110</v>
      </c>
    </row>
    <row r="476" spans="1:10">
      <c r="A476" s="204">
        <v>474</v>
      </c>
      <c r="B476" s="207" t="s">
        <v>1481</v>
      </c>
      <c r="C476" s="207" t="s">
        <v>1529</v>
      </c>
      <c r="D476" s="207" t="s">
        <v>1213</v>
      </c>
      <c r="E476" s="207" t="s">
        <v>1066</v>
      </c>
      <c r="F476" s="208">
        <v>1303</v>
      </c>
      <c r="G476" s="208">
        <v>87.42</v>
      </c>
      <c r="H476" s="209">
        <v>71.86</v>
      </c>
      <c r="I476" s="210" t="s">
        <v>717</v>
      </c>
      <c r="J476" s="210" t="s">
        <v>110</v>
      </c>
    </row>
    <row r="477" spans="1:10">
      <c r="A477" s="204">
        <v>475</v>
      </c>
      <c r="B477" s="207" t="s">
        <v>1481</v>
      </c>
      <c r="C477" s="207" t="s">
        <v>1530</v>
      </c>
      <c r="D477" s="207" t="s">
        <v>1076</v>
      </c>
      <c r="E477" s="207" t="s">
        <v>1066</v>
      </c>
      <c r="F477" s="208">
        <v>1304</v>
      </c>
      <c r="G477" s="208">
        <v>85.88</v>
      </c>
      <c r="H477" s="209">
        <v>70.59</v>
      </c>
      <c r="I477" s="204" t="s">
        <v>1067</v>
      </c>
      <c r="J477" s="210" t="s">
        <v>110</v>
      </c>
    </row>
    <row r="478" spans="1:10">
      <c r="A478" s="204">
        <v>476</v>
      </c>
      <c r="B478" s="207" t="s">
        <v>1481</v>
      </c>
      <c r="C478" s="207" t="s">
        <v>1531</v>
      </c>
      <c r="D478" s="207" t="s">
        <v>1065</v>
      </c>
      <c r="E478" s="207" t="s">
        <v>1066</v>
      </c>
      <c r="F478" s="208">
        <v>1401</v>
      </c>
      <c r="G478" s="208">
        <v>88.88</v>
      </c>
      <c r="H478" s="209">
        <v>73.06</v>
      </c>
      <c r="I478" s="204" t="s">
        <v>1067</v>
      </c>
      <c r="J478" s="204" t="s">
        <v>1068</v>
      </c>
    </row>
    <row r="479" spans="1:10">
      <c r="A479" s="204">
        <v>477</v>
      </c>
      <c r="B479" s="207" t="s">
        <v>1481</v>
      </c>
      <c r="C479" s="207" t="s">
        <v>1532</v>
      </c>
      <c r="D479" s="207" t="s">
        <v>1213</v>
      </c>
      <c r="E479" s="207" t="s">
        <v>1066</v>
      </c>
      <c r="F479" s="208">
        <v>1402</v>
      </c>
      <c r="G479" s="208">
        <v>87.42</v>
      </c>
      <c r="H479" s="209">
        <v>71.86</v>
      </c>
      <c r="I479" s="210" t="s">
        <v>717</v>
      </c>
      <c r="J479" s="210" t="s">
        <v>110</v>
      </c>
    </row>
    <row r="480" spans="1:10">
      <c r="A480" s="204">
        <v>478</v>
      </c>
      <c r="B480" s="207" t="s">
        <v>1481</v>
      </c>
      <c r="C480" s="207" t="s">
        <v>1533</v>
      </c>
      <c r="D480" s="207" t="s">
        <v>1213</v>
      </c>
      <c r="E480" s="207" t="s">
        <v>1066</v>
      </c>
      <c r="F480" s="208">
        <v>1403</v>
      </c>
      <c r="G480" s="208">
        <v>87.42</v>
      </c>
      <c r="H480" s="209">
        <v>71.86</v>
      </c>
      <c r="I480" s="210" t="s">
        <v>717</v>
      </c>
      <c r="J480" s="210" t="s">
        <v>110</v>
      </c>
    </row>
    <row r="481" spans="1:10">
      <c r="A481" s="204">
        <v>479</v>
      </c>
      <c r="B481" s="207" t="s">
        <v>1481</v>
      </c>
      <c r="C481" s="207" t="s">
        <v>1534</v>
      </c>
      <c r="D481" s="207" t="s">
        <v>1076</v>
      </c>
      <c r="E481" s="207" t="s">
        <v>1066</v>
      </c>
      <c r="F481" s="208">
        <v>1404</v>
      </c>
      <c r="G481" s="208">
        <v>85.88</v>
      </c>
      <c r="H481" s="209">
        <v>70.59</v>
      </c>
      <c r="I481" s="204" t="s">
        <v>1067</v>
      </c>
      <c r="J481" s="210" t="s">
        <v>110</v>
      </c>
    </row>
    <row r="482" spans="1:10">
      <c r="A482" s="204">
        <v>480</v>
      </c>
      <c r="B482" s="207" t="s">
        <v>1481</v>
      </c>
      <c r="C482" s="207" t="s">
        <v>1535</v>
      </c>
      <c r="D482" s="207" t="s">
        <v>1065</v>
      </c>
      <c r="E482" s="207" t="s">
        <v>1066</v>
      </c>
      <c r="F482" s="208">
        <v>1501</v>
      </c>
      <c r="G482" s="208">
        <v>88.88</v>
      </c>
      <c r="H482" s="209">
        <v>73.06</v>
      </c>
      <c r="I482" s="204" t="s">
        <v>1067</v>
      </c>
      <c r="J482" s="204" t="s">
        <v>1068</v>
      </c>
    </row>
    <row r="483" spans="1:10">
      <c r="A483" s="204">
        <v>481</v>
      </c>
      <c r="B483" s="207" t="s">
        <v>1481</v>
      </c>
      <c r="C483" s="207" t="s">
        <v>1536</v>
      </c>
      <c r="D483" s="207" t="s">
        <v>1213</v>
      </c>
      <c r="E483" s="207" t="s">
        <v>1066</v>
      </c>
      <c r="F483" s="208">
        <v>1502</v>
      </c>
      <c r="G483" s="208">
        <v>87.42</v>
      </c>
      <c r="H483" s="209">
        <v>71.86</v>
      </c>
      <c r="I483" s="210" t="s">
        <v>717</v>
      </c>
      <c r="J483" s="210" t="s">
        <v>110</v>
      </c>
    </row>
    <row r="484" spans="1:10">
      <c r="A484" s="204">
        <v>482</v>
      </c>
      <c r="B484" s="207" t="s">
        <v>1481</v>
      </c>
      <c r="C484" s="207" t="s">
        <v>1537</v>
      </c>
      <c r="D484" s="207" t="s">
        <v>1213</v>
      </c>
      <c r="E484" s="207" t="s">
        <v>1066</v>
      </c>
      <c r="F484" s="208">
        <v>1503</v>
      </c>
      <c r="G484" s="208">
        <v>87.42</v>
      </c>
      <c r="H484" s="209">
        <v>71.86</v>
      </c>
      <c r="I484" s="210" t="s">
        <v>717</v>
      </c>
      <c r="J484" s="210" t="s">
        <v>110</v>
      </c>
    </row>
    <row r="485" spans="1:10">
      <c r="A485" s="204">
        <v>483</v>
      </c>
      <c r="B485" s="207" t="s">
        <v>1481</v>
      </c>
      <c r="C485" s="207" t="s">
        <v>1538</v>
      </c>
      <c r="D485" s="207" t="s">
        <v>1076</v>
      </c>
      <c r="E485" s="207" t="s">
        <v>1066</v>
      </c>
      <c r="F485" s="208">
        <v>1504</v>
      </c>
      <c r="G485" s="208">
        <v>85.88</v>
      </c>
      <c r="H485" s="209">
        <v>70.59</v>
      </c>
      <c r="I485" s="204" t="s">
        <v>1067</v>
      </c>
      <c r="J485" s="210" t="s">
        <v>110</v>
      </c>
    </row>
    <row r="486" spans="1:10">
      <c r="A486" s="204">
        <v>484</v>
      </c>
      <c r="B486" s="207" t="s">
        <v>1481</v>
      </c>
      <c r="C486" s="207" t="s">
        <v>1539</v>
      </c>
      <c r="D486" s="207" t="s">
        <v>1076</v>
      </c>
      <c r="E486" s="207" t="s">
        <v>1133</v>
      </c>
      <c r="F486" s="208">
        <v>101</v>
      </c>
      <c r="G486" s="208">
        <v>85.88</v>
      </c>
      <c r="H486" s="209">
        <v>70.59</v>
      </c>
      <c r="I486" s="204" t="s">
        <v>1067</v>
      </c>
      <c r="J486" s="210" t="s">
        <v>110</v>
      </c>
    </row>
    <row r="487" spans="1:10">
      <c r="A487" s="204">
        <v>485</v>
      </c>
      <c r="B487" s="207" t="s">
        <v>1481</v>
      </c>
      <c r="C487" s="207" t="s">
        <v>1540</v>
      </c>
      <c r="D487" s="207" t="s">
        <v>1213</v>
      </c>
      <c r="E487" s="207" t="s">
        <v>1133</v>
      </c>
      <c r="F487" s="208">
        <v>102</v>
      </c>
      <c r="G487" s="208">
        <v>87.42</v>
      </c>
      <c r="H487" s="209">
        <v>71.86</v>
      </c>
      <c r="I487" s="210" t="s">
        <v>717</v>
      </c>
      <c r="J487" s="210" t="s">
        <v>110</v>
      </c>
    </row>
    <row r="488" spans="1:10">
      <c r="A488" s="204">
        <v>486</v>
      </c>
      <c r="B488" s="207" t="s">
        <v>1481</v>
      </c>
      <c r="C488" s="207" t="s">
        <v>1541</v>
      </c>
      <c r="D488" s="207" t="s">
        <v>1213</v>
      </c>
      <c r="E488" s="207" t="s">
        <v>1133</v>
      </c>
      <c r="F488" s="208">
        <v>103</v>
      </c>
      <c r="G488" s="208">
        <v>87.42</v>
      </c>
      <c r="H488" s="209">
        <v>71.86</v>
      </c>
      <c r="I488" s="210" t="s">
        <v>717</v>
      </c>
      <c r="J488" s="210" t="s">
        <v>110</v>
      </c>
    </row>
    <row r="489" spans="1:10">
      <c r="A489" s="204">
        <v>487</v>
      </c>
      <c r="B489" s="207" t="s">
        <v>1481</v>
      </c>
      <c r="C489" s="207" t="s">
        <v>1542</v>
      </c>
      <c r="D489" s="207" t="s">
        <v>1065</v>
      </c>
      <c r="E489" s="207" t="s">
        <v>1133</v>
      </c>
      <c r="F489" s="208">
        <v>104</v>
      </c>
      <c r="G489" s="208">
        <v>88.62</v>
      </c>
      <c r="H489" s="209">
        <v>72.84</v>
      </c>
      <c r="I489" s="204" t="s">
        <v>1067</v>
      </c>
      <c r="J489" s="204" t="s">
        <v>1068</v>
      </c>
    </row>
    <row r="490" spans="1:10">
      <c r="A490" s="204">
        <v>488</v>
      </c>
      <c r="B490" s="207" t="s">
        <v>1481</v>
      </c>
      <c r="C490" s="207" t="s">
        <v>1543</v>
      </c>
      <c r="D490" s="207" t="s">
        <v>1076</v>
      </c>
      <c r="E490" s="207" t="s">
        <v>1133</v>
      </c>
      <c r="F490" s="208">
        <v>201</v>
      </c>
      <c r="G490" s="208">
        <v>85.88</v>
      </c>
      <c r="H490" s="209">
        <v>70.59</v>
      </c>
      <c r="I490" s="204" t="s">
        <v>1067</v>
      </c>
      <c r="J490" s="210" t="s">
        <v>110</v>
      </c>
    </row>
    <row r="491" spans="1:10">
      <c r="A491" s="204">
        <v>489</v>
      </c>
      <c r="B491" s="207" t="s">
        <v>1481</v>
      </c>
      <c r="C491" s="207" t="s">
        <v>1544</v>
      </c>
      <c r="D491" s="207" t="s">
        <v>1213</v>
      </c>
      <c r="E491" s="207" t="s">
        <v>1133</v>
      </c>
      <c r="F491" s="208">
        <v>202</v>
      </c>
      <c r="G491" s="208">
        <v>87.42</v>
      </c>
      <c r="H491" s="209">
        <v>71.86</v>
      </c>
      <c r="I491" s="210" t="s">
        <v>717</v>
      </c>
      <c r="J491" s="210" t="s">
        <v>110</v>
      </c>
    </row>
    <row r="492" spans="1:10">
      <c r="A492" s="204">
        <v>490</v>
      </c>
      <c r="B492" s="207" t="s">
        <v>1481</v>
      </c>
      <c r="C492" s="207" t="s">
        <v>1545</v>
      </c>
      <c r="D492" s="207" t="s">
        <v>1213</v>
      </c>
      <c r="E492" s="207" t="s">
        <v>1133</v>
      </c>
      <c r="F492" s="208">
        <v>203</v>
      </c>
      <c r="G492" s="208">
        <v>87.42</v>
      </c>
      <c r="H492" s="209">
        <v>71.86</v>
      </c>
      <c r="I492" s="210" t="s">
        <v>717</v>
      </c>
      <c r="J492" s="210" t="s">
        <v>110</v>
      </c>
    </row>
    <row r="493" spans="1:10">
      <c r="A493" s="204">
        <v>491</v>
      </c>
      <c r="B493" s="207" t="s">
        <v>1481</v>
      </c>
      <c r="C493" s="207" t="s">
        <v>1546</v>
      </c>
      <c r="D493" s="207" t="s">
        <v>1065</v>
      </c>
      <c r="E493" s="207" t="s">
        <v>1133</v>
      </c>
      <c r="F493" s="208">
        <v>204</v>
      </c>
      <c r="G493" s="208">
        <v>88.88</v>
      </c>
      <c r="H493" s="209">
        <v>73.06</v>
      </c>
      <c r="I493" s="204" t="s">
        <v>1067</v>
      </c>
      <c r="J493" s="204" t="s">
        <v>1068</v>
      </c>
    </row>
    <row r="494" spans="1:10">
      <c r="A494" s="204">
        <v>492</v>
      </c>
      <c r="B494" s="207" t="s">
        <v>1481</v>
      </c>
      <c r="C494" s="207" t="s">
        <v>1543</v>
      </c>
      <c r="D494" s="207" t="s">
        <v>1076</v>
      </c>
      <c r="E494" s="207" t="s">
        <v>1133</v>
      </c>
      <c r="F494" s="208">
        <v>301</v>
      </c>
      <c r="G494" s="208">
        <v>85.88</v>
      </c>
      <c r="H494" s="209">
        <v>70.59</v>
      </c>
      <c r="I494" s="204" t="s">
        <v>1067</v>
      </c>
      <c r="J494" s="210" t="s">
        <v>110</v>
      </c>
    </row>
    <row r="495" spans="1:10">
      <c r="A495" s="204">
        <v>493</v>
      </c>
      <c r="B495" s="207" t="s">
        <v>1481</v>
      </c>
      <c r="C495" s="207" t="s">
        <v>1544</v>
      </c>
      <c r="D495" s="207" t="s">
        <v>1213</v>
      </c>
      <c r="E495" s="207" t="s">
        <v>1133</v>
      </c>
      <c r="F495" s="208">
        <v>302</v>
      </c>
      <c r="G495" s="208">
        <v>87.42</v>
      </c>
      <c r="H495" s="209">
        <v>71.86</v>
      </c>
      <c r="I495" s="210" t="s">
        <v>717</v>
      </c>
      <c r="J495" s="210" t="s">
        <v>110</v>
      </c>
    </row>
    <row r="496" spans="1:10">
      <c r="A496" s="204">
        <v>494</v>
      </c>
      <c r="B496" s="207" t="s">
        <v>1481</v>
      </c>
      <c r="C496" s="207" t="s">
        <v>1545</v>
      </c>
      <c r="D496" s="207" t="s">
        <v>1213</v>
      </c>
      <c r="E496" s="207" t="s">
        <v>1133</v>
      </c>
      <c r="F496" s="208">
        <v>303</v>
      </c>
      <c r="G496" s="208">
        <v>87.42</v>
      </c>
      <c r="H496" s="209">
        <v>71.86</v>
      </c>
      <c r="I496" s="210" t="s">
        <v>717</v>
      </c>
      <c r="J496" s="210" t="s">
        <v>110</v>
      </c>
    </row>
    <row r="497" spans="1:10">
      <c r="A497" s="204">
        <v>495</v>
      </c>
      <c r="B497" s="207" t="s">
        <v>1481</v>
      </c>
      <c r="C497" s="207" t="s">
        <v>1546</v>
      </c>
      <c r="D497" s="207" t="s">
        <v>1065</v>
      </c>
      <c r="E497" s="207" t="s">
        <v>1133</v>
      </c>
      <c r="F497" s="208">
        <v>304</v>
      </c>
      <c r="G497" s="208">
        <v>88.88</v>
      </c>
      <c r="H497" s="209">
        <v>73.06</v>
      </c>
      <c r="I497" s="204" t="s">
        <v>1067</v>
      </c>
      <c r="J497" s="204" t="s">
        <v>1068</v>
      </c>
    </row>
    <row r="498" spans="1:10">
      <c r="A498" s="204">
        <v>496</v>
      </c>
      <c r="B498" s="207" t="s">
        <v>1481</v>
      </c>
      <c r="C498" s="207" t="s">
        <v>1547</v>
      </c>
      <c r="D498" s="207" t="s">
        <v>1076</v>
      </c>
      <c r="E498" s="207" t="s">
        <v>1133</v>
      </c>
      <c r="F498" s="208">
        <v>401</v>
      </c>
      <c r="G498" s="208">
        <v>85.88</v>
      </c>
      <c r="H498" s="209">
        <v>70.59</v>
      </c>
      <c r="I498" s="204" t="s">
        <v>1067</v>
      </c>
      <c r="J498" s="210" t="s">
        <v>110</v>
      </c>
    </row>
    <row r="499" spans="1:10">
      <c r="A499" s="204">
        <v>497</v>
      </c>
      <c r="B499" s="207" t="s">
        <v>1481</v>
      </c>
      <c r="C499" s="207" t="s">
        <v>1548</v>
      </c>
      <c r="D499" s="207" t="s">
        <v>1213</v>
      </c>
      <c r="E499" s="207" t="s">
        <v>1133</v>
      </c>
      <c r="F499" s="208">
        <v>402</v>
      </c>
      <c r="G499" s="208">
        <v>87.42</v>
      </c>
      <c r="H499" s="209">
        <v>71.86</v>
      </c>
      <c r="I499" s="210" t="s">
        <v>717</v>
      </c>
      <c r="J499" s="210" t="s">
        <v>110</v>
      </c>
    </row>
    <row r="500" spans="1:10">
      <c r="A500" s="204">
        <v>498</v>
      </c>
      <c r="B500" s="207" t="s">
        <v>1481</v>
      </c>
      <c r="C500" s="207" t="s">
        <v>1549</v>
      </c>
      <c r="D500" s="207" t="s">
        <v>1213</v>
      </c>
      <c r="E500" s="207" t="s">
        <v>1133</v>
      </c>
      <c r="F500" s="208">
        <v>403</v>
      </c>
      <c r="G500" s="208">
        <v>87.42</v>
      </c>
      <c r="H500" s="209">
        <v>71.86</v>
      </c>
      <c r="I500" s="210" t="s">
        <v>717</v>
      </c>
      <c r="J500" s="210" t="s">
        <v>110</v>
      </c>
    </row>
    <row r="501" spans="1:10">
      <c r="A501" s="204">
        <v>499</v>
      </c>
      <c r="B501" s="207" t="s">
        <v>1481</v>
      </c>
      <c r="C501" s="207" t="s">
        <v>1550</v>
      </c>
      <c r="D501" s="207" t="s">
        <v>1065</v>
      </c>
      <c r="E501" s="207" t="s">
        <v>1133</v>
      </c>
      <c r="F501" s="208">
        <v>404</v>
      </c>
      <c r="G501" s="208">
        <v>88.88</v>
      </c>
      <c r="H501" s="209">
        <v>73.06</v>
      </c>
      <c r="I501" s="204" t="s">
        <v>1067</v>
      </c>
      <c r="J501" s="204" t="s">
        <v>1068</v>
      </c>
    </row>
    <row r="502" spans="1:10">
      <c r="A502" s="204">
        <v>500</v>
      </c>
      <c r="B502" s="207" t="s">
        <v>1481</v>
      </c>
      <c r="C502" s="207" t="s">
        <v>1551</v>
      </c>
      <c r="D502" s="207" t="s">
        <v>1076</v>
      </c>
      <c r="E502" s="207" t="s">
        <v>1133</v>
      </c>
      <c r="F502" s="208">
        <v>501</v>
      </c>
      <c r="G502" s="208">
        <v>85.88</v>
      </c>
      <c r="H502" s="209">
        <v>70.59</v>
      </c>
      <c r="I502" s="204" t="s">
        <v>1067</v>
      </c>
      <c r="J502" s="210" t="s">
        <v>110</v>
      </c>
    </row>
    <row r="503" spans="1:10">
      <c r="A503" s="204">
        <v>501</v>
      </c>
      <c r="B503" s="207" t="s">
        <v>1481</v>
      </c>
      <c r="C503" s="207" t="s">
        <v>1552</v>
      </c>
      <c r="D503" s="207" t="s">
        <v>1213</v>
      </c>
      <c r="E503" s="207" t="s">
        <v>1133</v>
      </c>
      <c r="F503" s="208">
        <v>502</v>
      </c>
      <c r="G503" s="208">
        <v>87.42</v>
      </c>
      <c r="H503" s="209">
        <v>71.86</v>
      </c>
      <c r="I503" s="210" t="s">
        <v>717</v>
      </c>
      <c r="J503" s="210" t="s">
        <v>110</v>
      </c>
    </row>
    <row r="504" spans="1:10">
      <c r="A504" s="204">
        <v>502</v>
      </c>
      <c r="B504" s="207" t="s">
        <v>1481</v>
      </c>
      <c r="C504" s="207" t="s">
        <v>1553</v>
      </c>
      <c r="D504" s="207" t="s">
        <v>1213</v>
      </c>
      <c r="E504" s="207" t="s">
        <v>1133</v>
      </c>
      <c r="F504" s="208">
        <v>503</v>
      </c>
      <c r="G504" s="208">
        <v>87.42</v>
      </c>
      <c r="H504" s="209">
        <v>71.86</v>
      </c>
      <c r="I504" s="210" t="s">
        <v>717</v>
      </c>
      <c r="J504" s="210" t="s">
        <v>110</v>
      </c>
    </row>
    <row r="505" spans="1:10">
      <c r="A505" s="204">
        <v>503</v>
      </c>
      <c r="B505" s="207" t="s">
        <v>1481</v>
      </c>
      <c r="C505" s="207" t="s">
        <v>1554</v>
      </c>
      <c r="D505" s="207" t="s">
        <v>1065</v>
      </c>
      <c r="E505" s="207" t="s">
        <v>1133</v>
      </c>
      <c r="F505" s="208">
        <v>504</v>
      </c>
      <c r="G505" s="208">
        <v>88.88</v>
      </c>
      <c r="H505" s="209">
        <v>73.06</v>
      </c>
      <c r="I505" s="204" t="s">
        <v>1067</v>
      </c>
      <c r="J505" s="204" t="s">
        <v>1068</v>
      </c>
    </row>
    <row r="506" spans="1:10">
      <c r="A506" s="204">
        <v>504</v>
      </c>
      <c r="B506" s="207" t="s">
        <v>1481</v>
      </c>
      <c r="C506" s="207" t="s">
        <v>1555</v>
      </c>
      <c r="D506" s="207" t="s">
        <v>1076</v>
      </c>
      <c r="E506" s="207" t="s">
        <v>1133</v>
      </c>
      <c r="F506" s="208">
        <v>601</v>
      </c>
      <c r="G506" s="208">
        <v>85.88</v>
      </c>
      <c r="H506" s="209">
        <v>70.59</v>
      </c>
      <c r="I506" s="204" t="s">
        <v>1067</v>
      </c>
      <c r="J506" s="210" t="s">
        <v>110</v>
      </c>
    </row>
    <row r="507" spans="1:10">
      <c r="A507" s="204">
        <v>505</v>
      </c>
      <c r="B507" s="207" t="s">
        <v>1481</v>
      </c>
      <c r="C507" s="207" t="s">
        <v>1556</v>
      </c>
      <c r="D507" s="207" t="s">
        <v>1213</v>
      </c>
      <c r="E507" s="207" t="s">
        <v>1133</v>
      </c>
      <c r="F507" s="208">
        <v>602</v>
      </c>
      <c r="G507" s="208">
        <v>87.42</v>
      </c>
      <c r="H507" s="209">
        <v>71.86</v>
      </c>
      <c r="I507" s="210" t="s">
        <v>717</v>
      </c>
      <c r="J507" s="210" t="s">
        <v>110</v>
      </c>
    </row>
    <row r="508" spans="1:10">
      <c r="A508" s="204">
        <v>506</v>
      </c>
      <c r="B508" s="207" t="s">
        <v>1481</v>
      </c>
      <c r="C508" s="207" t="s">
        <v>1557</v>
      </c>
      <c r="D508" s="207" t="s">
        <v>1213</v>
      </c>
      <c r="E508" s="207" t="s">
        <v>1133</v>
      </c>
      <c r="F508" s="208">
        <v>603</v>
      </c>
      <c r="G508" s="208">
        <v>87.42</v>
      </c>
      <c r="H508" s="209">
        <v>71.86</v>
      </c>
      <c r="I508" s="210" t="s">
        <v>717</v>
      </c>
      <c r="J508" s="210" t="s">
        <v>110</v>
      </c>
    </row>
    <row r="509" spans="1:10">
      <c r="A509" s="204">
        <v>507</v>
      </c>
      <c r="B509" s="207" t="s">
        <v>1481</v>
      </c>
      <c r="C509" s="207" t="s">
        <v>1558</v>
      </c>
      <c r="D509" s="207" t="s">
        <v>1065</v>
      </c>
      <c r="E509" s="207" t="s">
        <v>1133</v>
      </c>
      <c r="F509" s="208">
        <v>604</v>
      </c>
      <c r="G509" s="208">
        <v>88.88</v>
      </c>
      <c r="H509" s="209">
        <v>73.06</v>
      </c>
      <c r="I509" s="204" t="s">
        <v>1067</v>
      </c>
      <c r="J509" s="204" t="s">
        <v>1068</v>
      </c>
    </row>
    <row r="510" spans="1:10">
      <c r="A510" s="204">
        <v>508</v>
      </c>
      <c r="B510" s="207" t="s">
        <v>1481</v>
      </c>
      <c r="C510" s="207" t="s">
        <v>1559</v>
      </c>
      <c r="D510" s="207" t="s">
        <v>1076</v>
      </c>
      <c r="E510" s="207" t="s">
        <v>1133</v>
      </c>
      <c r="F510" s="208">
        <v>701</v>
      </c>
      <c r="G510" s="208">
        <v>85.88</v>
      </c>
      <c r="H510" s="209">
        <v>70.59</v>
      </c>
      <c r="I510" s="204" t="s">
        <v>1067</v>
      </c>
      <c r="J510" s="210" t="s">
        <v>110</v>
      </c>
    </row>
    <row r="511" spans="1:10">
      <c r="A511" s="204">
        <v>509</v>
      </c>
      <c r="B511" s="207" t="s">
        <v>1481</v>
      </c>
      <c r="C511" s="207" t="s">
        <v>1560</v>
      </c>
      <c r="D511" s="207" t="s">
        <v>1213</v>
      </c>
      <c r="E511" s="207" t="s">
        <v>1133</v>
      </c>
      <c r="F511" s="208">
        <v>702</v>
      </c>
      <c r="G511" s="208">
        <v>87.42</v>
      </c>
      <c r="H511" s="209">
        <v>71.86</v>
      </c>
      <c r="I511" s="210" t="s">
        <v>717</v>
      </c>
      <c r="J511" s="210" t="s">
        <v>110</v>
      </c>
    </row>
    <row r="512" spans="1:10">
      <c r="A512" s="204">
        <v>510</v>
      </c>
      <c r="B512" s="207" t="s">
        <v>1481</v>
      </c>
      <c r="C512" s="207" t="s">
        <v>1561</v>
      </c>
      <c r="D512" s="207" t="s">
        <v>1213</v>
      </c>
      <c r="E512" s="207" t="s">
        <v>1133</v>
      </c>
      <c r="F512" s="208">
        <v>703</v>
      </c>
      <c r="G512" s="208">
        <v>87.42</v>
      </c>
      <c r="H512" s="209">
        <v>71.86</v>
      </c>
      <c r="I512" s="210" t="s">
        <v>717</v>
      </c>
      <c r="J512" s="210" t="s">
        <v>110</v>
      </c>
    </row>
    <row r="513" spans="1:10">
      <c r="A513" s="204">
        <v>511</v>
      </c>
      <c r="B513" s="207" t="s">
        <v>1481</v>
      </c>
      <c r="C513" s="207" t="s">
        <v>1562</v>
      </c>
      <c r="D513" s="207" t="s">
        <v>1065</v>
      </c>
      <c r="E513" s="207" t="s">
        <v>1133</v>
      </c>
      <c r="F513" s="208">
        <v>704</v>
      </c>
      <c r="G513" s="208">
        <v>88.88</v>
      </c>
      <c r="H513" s="209">
        <v>73.06</v>
      </c>
      <c r="I513" s="204" t="s">
        <v>1067</v>
      </c>
      <c r="J513" s="204" t="s">
        <v>1068</v>
      </c>
    </row>
    <row r="514" spans="1:10">
      <c r="A514" s="204">
        <v>512</v>
      </c>
      <c r="B514" s="207" t="s">
        <v>1481</v>
      </c>
      <c r="C514" s="207" t="s">
        <v>1563</v>
      </c>
      <c r="D514" s="207" t="s">
        <v>1076</v>
      </c>
      <c r="E514" s="207" t="s">
        <v>1133</v>
      </c>
      <c r="F514" s="208">
        <v>801</v>
      </c>
      <c r="G514" s="208">
        <v>85.88</v>
      </c>
      <c r="H514" s="209">
        <v>70.59</v>
      </c>
      <c r="I514" s="204" t="s">
        <v>1067</v>
      </c>
      <c r="J514" s="210" t="s">
        <v>110</v>
      </c>
    </row>
    <row r="515" spans="1:10">
      <c r="A515" s="204">
        <v>513</v>
      </c>
      <c r="B515" s="207" t="s">
        <v>1481</v>
      </c>
      <c r="C515" s="207" t="s">
        <v>1564</v>
      </c>
      <c r="D515" s="207" t="s">
        <v>1213</v>
      </c>
      <c r="E515" s="207" t="s">
        <v>1133</v>
      </c>
      <c r="F515" s="208">
        <v>802</v>
      </c>
      <c r="G515" s="208">
        <v>87.42</v>
      </c>
      <c r="H515" s="209">
        <v>71.86</v>
      </c>
      <c r="I515" s="210" t="s">
        <v>717</v>
      </c>
      <c r="J515" s="210" t="s">
        <v>110</v>
      </c>
    </row>
    <row r="516" spans="1:10">
      <c r="A516" s="204">
        <v>514</v>
      </c>
      <c r="B516" s="207" t="s">
        <v>1481</v>
      </c>
      <c r="C516" s="207" t="s">
        <v>1565</v>
      </c>
      <c r="D516" s="207" t="s">
        <v>1213</v>
      </c>
      <c r="E516" s="207" t="s">
        <v>1133</v>
      </c>
      <c r="F516" s="208">
        <v>803</v>
      </c>
      <c r="G516" s="208">
        <v>87.42</v>
      </c>
      <c r="H516" s="209">
        <v>71.86</v>
      </c>
      <c r="I516" s="210" t="s">
        <v>717</v>
      </c>
      <c r="J516" s="210" t="s">
        <v>110</v>
      </c>
    </row>
    <row r="517" spans="1:10">
      <c r="A517" s="204">
        <v>515</v>
      </c>
      <c r="B517" s="207" t="s">
        <v>1481</v>
      </c>
      <c r="C517" s="207" t="s">
        <v>1566</v>
      </c>
      <c r="D517" s="207" t="s">
        <v>1065</v>
      </c>
      <c r="E517" s="207" t="s">
        <v>1133</v>
      </c>
      <c r="F517" s="208">
        <v>804</v>
      </c>
      <c r="G517" s="208">
        <v>88.88</v>
      </c>
      <c r="H517" s="209">
        <v>73.06</v>
      </c>
      <c r="I517" s="204" t="s">
        <v>1067</v>
      </c>
      <c r="J517" s="204" t="s">
        <v>1068</v>
      </c>
    </row>
    <row r="518" spans="1:10">
      <c r="A518" s="204">
        <v>516</v>
      </c>
      <c r="B518" s="207" t="s">
        <v>1481</v>
      </c>
      <c r="C518" s="207" t="s">
        <v>1567</v>
      </c>
      <c r="D518" s="207" t="s">
        <v>1076</v>
      </c>
      <c r="E518" s="207" t="s">
        <v>1133</v>
      </c>
      <c r="F518" s="208">
        <v>901</v>
      </c>
      <c r="G518" s="208">
        <v>85.88</v>
      </c>
      <c r="H518" s="209">
        <v>70.59</v>
      </c>
      <c r="I518" s="204" t="s">
        <v>1067</v>
      </c>
      <c r="J518" s="210" t="s">
        <v>110</v>
      </c>
    </row>
    <row r="519" spans="1:10">
      <c r="A519" s="204">
        <v>517</v>
      </c>
      <c r="B519" s="207" t="s">
        <v>1481</v>
      </c>
      <c r="C519" s="207" t="s">
        <v>1568</v>
      </c>
      <c r="D519" s="207" t="s">
        <v>1213</v>
      </c>
      <c r="E519" s="207" t="s">
        <v>1133</v>
      </c>
      <c r="F519" s="208">
        <v>902</v>
      </c>
      <c r="G519" s="208">
        <v>87.42</v>
      </c>
      <c r="H519" s="209">
        <v>71.86</v>
      </c>
      <c r="I519" s="210" t="s">
        <v>717</v>
      </c>
      <c r="J519" s="210" t="s">
        <v>110</v>
      </c>
    </row>
    <row r="520" spans="1:10">
      <c r="A520" s="204">
        <v>518</v>
      </c>
      <c r="B520" s="207" t="s">
        <v>1481</v>
      </c>
      <c r="C520" s="207" t="s">
        <v>1569</v>
      </c>
      <c r="D520" s="207" t="s">
        <v>1213</v>
      </c>
      <c r="E520" s="207" t="s">
        <v>1133</v>
      </c>
      <c r="F520" s="208">
        <v>903</v>
      </c>
      <c r="G520" s="208">
        <v>87.42</v>
      </c>
      <c r="H520" s="209">
        <v>71.86</v>
      </c>
      <c r="I520" s="210" t="s">
        <v>717</v>
      </c>
      <c r="J520" s="210" t="s">
        <v>110</v>
      </c>
    </row>
    <row r="521" spans="1:10">
      <c r="A521" s="204">
        <v>519</v>
      </c>
      <c r="B521" s="207" t="s">
        <v>1481</v>
      </c>
      <c r="C521" s="207" t="s">
        <v>1570</v>
      </c>
      <c r="D521" s="207" t="s">
        <v>1065</v>
      </c>
      <c r="E521" s="207" t="s">
        <v>1133</v>
      </c>
      <c r="F521" s="208">
        <v>904</v>
      </c>
      <c r="G521" s="208">
        <v>88.88</v>
      </c>
      <c r="H521" s="209">
        <v>73.06</v>
      </c>
      <c r="I521" s="204" t="s">
        <v>1067</v>
      </c>
      <c r="J521" s="204" t="s">
        <v>1068</v>
      </c>
    </row>
    <row r="522" spans="1:10">
      <c r="A522" s="204">
        <v>520</v>
      </c>
      <c r="B522" s="207" t="s">
        <v>1481</v>
      </c>
      <c r="C522" s="207" t="s">
        <v>1571</v>
      </c>
      <c r="D522" s="207" t="s">
        <v>1076</v>
      </c>
      <c r="E522" s="207" t="s">
        <v>1133</v>
      </c>
      <c r="F522" s="208">
        <v>1001</v>
      </c>
      <c r="G522" s="208">
        <v>85.88</v>
      </c>
      <c r="H522" s="209">
        <v>70.59</v>
      </c>
      <c r="I522" s="204" t="s">
        <v>1067</v>
      </c>
      <c r="J522" s="210" t="s">
        <v>110</v>
      </c>
    </row>
    <row r="523" spans="1:10">
      <c r="A523" s="204">
        <v>521</v>
      </c>
      <c r="B523" s="207" t="s">
        <v>1481</v>
      </c>
      <c r="C523" s="207" t="s">
        <v>1572</v>
      </c>
      <c r="D523" s="207" t="s">
        <v>1213</v>
      </c>
      <c r="E523" s="207" t="s">
        <v>1133</v>
      </c>
      <c r="F523" s="208">
        <v>1002</v>
      </c>
      <c r="G523" s="208">
        <v>87.42</v>
      </c>
      <c r="H523" s="209">
        <v>71.86</v>
      </c>
      <c r="I523" s="210" t="s">
        <v>717</v>
      </c>
      <c r="J523" s="210" t="s">
        <v>110</v>
      </c>
    </row>
    <row r="524" spans="1:10">
      <c r="A524" s="204">
        <v>522</v>
      </c>
      <c r="B524" s="207" t="s">
        <v>1481</v>
      </c>
      <c r="C524" s="207" t="s">
        <v>1573</v>
      </c>
      <c r="D524" s="207" t="s">
        <v>1213</v>
      </c>
      <c r="E524" s="207" t="s">
        <v>1133</v>
      </c>
      <c r="F524" s="208">
        <v>1003</v>
      </c>
      <c r="G524" s="208">
        <v>87.42</v>
      </c>
      <c r="H524" s="209">
        <v>71.86</v>
      </c>
      <c r="I524" s="210" t="s">
        <v>717</v>
      </c>
      <c r="J524" s="210" t="s">
        <v>110</v>
      </c>
    </row>
    <row r="525" spans="1:10">
      <c r="A525" s="204">
        <v>523</v>
      </c>
      <c r="B525" s="207" t="s">
        <v>1481</v>
      </c>
      <c r="C525" s="207" t="s">
        <v>1574</v>
      </c>
      <c r="D525" s="207" t="s">
        <v>1065</v>
      </c>
      <c r="E525" s="207" t="s">
        <v>1133</v>
      </c>
      <c r="F525" s="208">
        <v>1004</v>
      </c>
      <c r="G525" s="208">
        <v>88.88</v>
      </c>
      <c r="H525" s="209">
        <v>73.06</v>
      </c>
      <c r="I525" s="204" t="s">
        <v>1067</v>
      </c>
      <c r="J525" s="204" t="s">
        <v>1068</v>
      </c>
    </row>
    <row r="526" spans="1:10">
      <c r="A526" s="204">
        <v>524</v>
      </c>
      <c r="B526" s="207" t="s">
        <v>1481</v>
      </c>
      <c r="C526" s="207" t="s">
        <v>1575</v>
      </c>
      <c r="D526" s="207" t="s">
        <v>1076</v>
      </c>
      <c r="E526" s="207" t="s">
        <v>1133</v>
      </c>
      <c r="F526" s="208">
        <v>1101</v>
      </c>
      <c r="G526" s="208">
        <v>85.88</v>
      </c>
      <c r="H526" s="209">
        <v>70.59</v>
      </c>
      <c r="I526" s="204" t="s">
        <v>1067</v>
      </c>
      <c r="J526" s="210" t="s">
        <v>110</v>
      </c>
    </row>
    <row r="527" spans="1:10">
      <c r="A527" s="204">
        <v>525</v>
      </c>
      <c r="B527" s="207" t="s">
        <v>1481</v>
      </c>
      <c r="C527" s="207" t="s">
        <v>1576</v>
      </c>
      <c r="D527" s="207" t="s">
        <v>1213</v>
      </c>
      <c r="E527" s="207" t="s">
        <v>1133</v>
      </c>
      <c r="F527" s="208">
        <v>1102</v>
      </c>
      <c r="G527" s="208">
        <v>87.42</v>
      </c>
      <c r="H527" s="209">
        <v>71.86</v>
      </c>
      <c r="I527" s="210" t="s">
        <v>717</v>
      </c>
      <c r="J527" s="210" t="s">
        <v>110</v>
      </c>
    </row>
    <row r="528" spans="1:10">
      <c r="A528" s="204">
        <v>526</v>
      </c>
      <c r="B528" s="207" t="s">
        <v>1481</v>
      </c>
      <c r="C528" s="207" t="s">
        <v>1577</v>
      </c>
      <c r="D528" s="207" t="s">
        <v>1213</v>
      </c>
      <c r="E528" s="207" t="s">
        <v>1133</v>
      </c>
      <c r="F528" s="208">
        <v>1103</v>
      </c>
      <c r="G528" s="208">
        <v>87.42</v>
      </c>
      <c r="H528" s="209">
        <v>71.86</v>
      </c>
      <c r="I528" s="210" t="s">
        <v>717</v>
      </c>
      <c r="J528" s="210" t="s">
        <v>110</v>
      </c>
    </row>
    <row r="529" spans="1:10">
      <c r="A529" s="204">
        <v>527</v>
      </c>
      <c r="B529" s="207" t="s">
        <v>1481</v>
      </c>
      <c r="C529" s="207" t="s">
        <v>1578</v>
      </c>
      <c r="D529" s="207" t="s">
        <v>1065</v>
      </c>
      <c r="E529" s="207" t="s">
        <v>1133</v>
      </c>
      <c r="F529" s="208">
        <v>1104</v>
      </c>
      <c r="G529" s="208">
        <v>88.88</v>
      </c>
      <c r="H529" s="209">
        <v>73.06</v>
      </c>
      <c r="I529" s="204" t="s">
        <v>1067</v>
      </c>
      <c r="J529" s="204" t="s">
        <v>1068</v>
      </c>
    </row>
    <row r="530" spans="1:10">
      <c r="A530" s="204">
        <v>528</v>
      </c>
      <c r="B530" s="207" t="s">
        <v>1481</v>
      </c>
      <c r="C530" s="207" t="s">
        <v>1579</v>
      </c>
      <c r="D530" s="207" t="s">
        <v>1076</v>
      </c>
      <c r="E530" s="207" t="s">
        <v>1133</v>
      </c>
      <c r="F530" s="208">
        <v>1201</v>
      </c>
      <c r="G530" s="208">
        <v>85.88</v>
      </c>
      <c r="H530" s="209">
        <v>70.59</v>
      </c>
      <c r="I530" s="204" t="s">
        <v>1067</v>
      </c>
      <c r="J530" s="210" t="s">
        <v>110</v>
      </c>
    </row>
    <row r="531" spans="1:10">
      <c r="A531" s="204">
        <v>529</v>
      </c>
      <c r="B531" s="207" t="s">
        <v>1481</v>
      </c>
      <c r="C531" s="207" t="s">
        <v>1580</v>
      </c>
      <c r="D531" s="207" t="s">
        <v>1213</v>
      </c>
      <c r="E531" s="207" t="s">
        <v>1133</v>
      </c>
      <c r="F531" s="208">
        <v>1202</v>
      </c>
      <c r="G531" s="208">
        <v>87.42</v>
      </c>
      <c r="H531" s="209">
        <v>71.86</v>
      </c>
      <c r="I531" s="210" t="s">
        <v>717</v>
      </c>
      <c r="J531" s="210" t="s">
        <v>110</v>
      </c>
    </row>
    <row r="532" spans="1:10">
      <c r="A532" s="204">
        <v>530</v>
      </c>
      <c r="B532" s="207" t="s">
        <v>1481</v>
      </c>
      <c r="C532" s="207" t="s">
        <v>1581</v>
      </c>
      <c r="D532" s="207" t="s">
        <v>1213</v>
      </c>
      <c r="E532" s="207" t="s">
        <v>1133</v>
      </c>
      <c r="F532" s="208">
        <v>1203</v>
      </c>
      <c r="G532" s="208">
        <v>87.42</v>
      </c>
      <c r="H532" s="209">
        <v>71.86</v>
      </c>
      <c r="I532" s="210" t="s">
        <v>717</v>
      </c>
      <c r="J532" s="210" t="s">
        <v>110</v>
      </c>
    </row>
    <row r="533" spans="1:10">
      <c r="A533" s="204">
        <v>531</v>
      </c>
      <c r="B533" s="207" t="s">
        <v>1481</v>
      </c>
      <c r="C533" s="207" t="s">
        <v>1582</v>
      </c>
      <c r="D533" s="207" t="s">
        <v>1065</v>
      </c>
      <c r="E533" s="207" t="s">
        <v>1133</v>
      </c>
      <c r="F533" s="208">
        <v>1204</v>
      </c>
      <c r="G533" s="208">
        <v>88.88</v>
      </c>
      <c r="H533" s="209">
        <v>73.06</v>
      </c>
      <c r="I533" s="204" t="s">
        <v>1067</v>
      </c>
      <c r="J533" s="204" t="s">
        <v>1068</v>
      </c>
    </row>
    <row r="534" spans="1:10">
      <c r="A534" s="204">
        <v>532</v>
      </c>
      <c r="B534" s="207" t="s">
        <v>1481</v>
      </c>
      <c r="C534" s="207" t="s">
        <v>1583</v>
      </c>
      <c r="D534" s="207" t="s">
        <v>1076</v>
      </c>
      <c r="E534" s="207" t="s">
        <v>1133</v>
      </c>
      <c r="F534" s="208">
        <v>1301</v>
      </c>
      <c r="G534" s="208">
        <v>85.88</v>
      </c>
      <c r="H534" s="209">
        <v>70.59</v>
      </c>
      <c r="I534" s="204" t="s">
        <v>1067</v>
      </c>
      <c r="J534" s="210" t="s">
        <v>110</v>
      </c>
    </row>
    <row r="535" spans="1:10">
      <c r="A535" s="204">
        <v>533</v>
      </c>
      <c r="B535" s="207" t="s">
        <v>1481</v>
      </c>
      <c r="C535" s="207" t="s">
        <v>1584</v>
      </c>
      <c r="D535" s="207" t="s">
        <v>1213</v>
      </c>
      <c r="E535" s="207" t="s">
        <v>1133</v>
      </c>
      <c r="F535" s="208">
        <v>1302</v>
      </c>
      <c r="G535" s="208">
        <v>87.42</v>
      </c>
      <c r="H535" s="209">
        <v>71.86</v>
      </c>
      <c r="I535" s="210" t="s">
        <v>717</v>
      </c>
      <c r="J535" s="210" t="s">
        <v>110</v>
      </c>
    </row>
    <row r="536" spans="1:10">
      <c r="A536" s="204">
        <v>534</v>
      </c>
      <c r="B536" s="207" t="s">
        <v>1481</v>
      </c>
      <c r="C536" s="207" t="s">
        <v>1585</v>
      </c>
      <c r="D536" s="207" t="s">
        <v>1213</v>
      </c>
      <c r="E536" s="207" t="s">
        <v>1133</v>
      </c>
      <c r="F536" s="208">
        <v>1303</v>
      </c>
      <c r="G536" s="208">
        <v>87.42</v>
      </c>
      <c r="H536" s="209">
        <v>71.86</v>
      </c>
      <c r="I536" s="210" t="s">
        <v>717</v>
      </c>
      <c r="J536" s="210" t="s">
        <v>110</v>
      </c>
    </row>
    <row r="537" spans="1:10">
      <c r="A537" s="204">
        <v>535</v>
      </c>
      <c r="B537" s="207" t="s">
        <v>1481</v>
      </c>
      <c r="C537" s="207" t="s">
        <v>1586</v>
      </c>
      <c r="D537" s="207" t="s">
        <v>1065</v>
      </c>
      <c r="E537" s="207" t="s">
        <v>1133</v>
      </c>
      <c r="F537" s="208">
        <v>1304</v>
      </c>
      <c r="G537" s="208">
        <v>88.88</v>
      </c>
      <c r="H537" s="209">
        <v>73.06</v>
      </c>
      <c r="I537" s="204" t="s">
        <v>1067</v>
      </c>
      <c r="J537" s="204" t="s">
        <v>1068</v>
      </c>
    </row>
    <row r="538" spans="1:10">
      <c r="A538" s="204">
        <v>536</v>
      </c>
      <c r="B538" s="207" t="s">
        <v>1481</v>
      </c>
      <c r="C538" s="207" t="s">
        <v>1587</v>
      </c>
      <c r="D538" s="207" t="s">
        <v>1076</v>
      </c>
      <c r="E538" s="207" t="s">
        <v>1133</v>
      </c>
      <c r="F538" s="208">
        <v>1401</v>
      </c>
      <c r="G538" s="208">
        <v>85.88</v>
      </c>
      <c r="H538" s="209">
        <v>70.59</v>
      </c>
      <c r="I538" s="204" t="s">
        <v>1067</v>
      </c>
      <c r="J538" s="210" t="s">
        <v>110</v>
      </c>
    </row>
    <row r="539" spans="1:10">
      <c r="A539" s="204">
        <v>537</v>
      </c>
      <c r="B539" s="207" t="s">
        <v>1481</v>
      </c>
      <c r="C539" s="207" t="s">
        <v>1588</v>
      </c>
      <c r="D539" s="207" t="s">
        <v>1213</v>
      </c>
      <c r="E539" s="207" t="s">
        <v>1133</v>
      </c>
      <c r="F539" s="208">
        <v>1402</v>
      </c>
      <c r="G539" s="208">
        <v>87.42</v>
      </c>
      <c r="H539" s="209">
        <v>71.86</v>
      </c>
      <c r="I539" s="210" t="s">
        <v>717</v>
      </c>
      <c r="J539" s="210" t="s">
        <v>110</v>
      </c>
    </row>
    <row r="540" spans="1:10">
      <c r="A540" s="204">
        <v>538</v>
      </c>
      <c r="B540" s="207" t="s">
        <v>1481</v>
      </c>
      <c r="C540" s="207" t="s">
        <v>1589</v>
      </c>
      <c r="D540" s="207" t="s">
        <v>1213</v>
      </c>
      <c r="E540" s="207" t="s">
        <v>1133</v>
      </c>
      <c r="F540" s="208">
        <v>1403</v>
      </c>
      <c r="G540" s="208">
        <v>87.42</v>
      </c>
      <c r="H540" s="209">
        <v>71.86</v>
      </c>
      <c r="I540" s="210" t="s">
        <v>717</v>
      </c>
      <c r="J540" s="210" t="s">
        <v>110</v>
      </c>
    </row>
    <row r="541" spans="1:10">
      <c r="A541" s="204">
        <v>539</v>
      </c>
      <c r="B541" s="207" t="s">
        <v>1481</v>
      </c>
      <c r="C541" s="207" t="s">
        <v>1590</v>
      </c>
      <c r="D541" s="207" t="s">
        <v>1065</v>
      </c>
      <c r="E541" s="207" t="s">
        <v>1133</v>
      </c>
      <c r="F541" s="208">
        <v>1404</v>
      </c>
      <c r="G541" s="208">
        <v>88.88</v>
      </c>
      <c r="H541" s="209">
        <v>73.06</v>
      </c>
      <c r="I541" s="204" t="s">
        <v>1067</v>
      </c>
      <c r="J541" s="204" t="s">
        <v>1068</v>
      </c>
    </row>
    <row r="542" spans="1:10">
      <c r="A542" s="204">
        <v>540</v>
      </c>
      <c r="B542" s="207" t="s">
        <v>1481</v>
      </c>
      <c r="C542" s="207" t="s">
        <v>1591</v>
      </c>
      <c r="D542" s="207" t="s">
        <v>1076</v>
      </c>
      <c r="E542" s="207" t="s">
        <v>1133</v>
      </c>
      <c r="F542" s="208">
        <v>1501</v>
      </c>
      <c r="G542" s="208">
        <v>85.88</v>
      </c>
      <c r="H542" s="209">
        <v>70.59</v>
      </c>
      <c r="I542" s="204" t="s">
        <v>1067</v>
      </c>
      <c r="J542" s="210" t="s">
        <v>110</v>
      </c>
    </row>
    <row r="543" spans="1:10">
      <c r="A543" s="204">
        <v>541</v>
      </c>
      <c r="B543" s="207" t="s">
        <v>1481</v>
      </c>
      <c r="C543" s="207" t="s">
        <v>1592</v>
      </c>
      <c r="D543" s="207" t="s">
        <v>1213</v>
      </c>
      <c r="E543" s="207" t="s">
        <v>1133</v>
      </c>
      <c r="F543" s="208">
        <v>1502</v>
      </c>
      <c r="G543" s="208">
        <v>87.42</v>
      </c>
      <c r="H543" s="209">
        <v>71.86</v>
      </c>
      <c r="I543" s="210" t="s">
        <v>717</v>
      </c>
      <c r="J543" s="210" t="s">
        <v>110</v>
      </c>
    </row>
    <row r="544" spans="1:10">
      <c r="A544" s="204">
        <v>542</v>
      </c>
      <c r="B544" s="207" t="s">
        <v>1481</v>
      </c>
      <c r="C544" s="207" t="s">
        <v>1593</v>
      </c>
      <c r="D544" s="207" t="s">
        <v>1213</v>
      </c>
      <c r="E544" s="207" t="s">
        <v>1133</v>
      </c>
      <c r="F544" s="208">
        <v>1503</v>
      </c>
      <c r="G544" s="208">
        <v>87.42</v>
      </c>
      <c r="H544" s="209">
        <v>71.86</v>
      </c>
      <c r="I544" s="210" t="s">
        <v>717</v>
      </c>
      <c r="J544" s="210" t="s">
        <v>110</v>
      </c>
    </row>
    <row r="545" spans="1:10">
      <c r="A545" s="204">
        <v>543</v>
      </c>
      <c r="B545" s="207" t="s">
        <v>1481</v>
      </c>
      <c r="C545" s="207" t="s">
        <v>1594</v>
      </c>
      <c r="D545" s="207" t="s">
        <v>1065</v>
      </c>
      <c r="E545" s="207" t="s">
        <v>1133</v>
      </c>
      <c r="F545" s="208">
        <v>1504</v>
      </c>
      <c r="G545" s="208">
        <v>88.88</v>
      </c>
      <c r="H545" s="209">
        <v>73.06</v>
      </c>
      <c r="I545" s="204" t="s">
        <v>1067</v>
      </c>
      <c r="J545" s="204" t="s">
        <v>1068</v>
      </c>
    </row>
    <row r="546" spans="1:10">
      <c r="A546" s="204">
        <v>544</v>
      </c>
      <c r="B546" s="207" t="s">
        <v>1595</v>
      </c>
      <c r="C546" s="207" t="s">
        <v>1596</v>
      </c>
      <c r="D546" s="207" t="s">
        <v>1065</v>
      </c>
      <c r="E546" s="207" t="s">
        <v>1066</v>
      </c>
      <c r="F546" s="208">
        <v>101</v>
      </c>
      <c r="G546" s="208">
        <v>88.61</v>
      </c>
      <c r="H546" s="209">
        <v>72.86</v>
      </c>
      <c r="I546" s="204" t="s">
        <v>1067</v>
      </c>
      <c r="J546" s="204" t="s">
        <v>1068</v>
      </c>
    </row>
    <row r="547" spans="1:10">
      <c r="A547" s="204">
        <v>545</v>
      </c>
      <c r="B547" s="207" t="s">
        <v>1595</v>
      </c>
      <c r="C547" s="207" t="s">
        <v>1597</v>
      </c>
      <c r="D547" s="207" t="s">
        <v>1070</v>
      </c>
      <c r="E547" s="207" t="s">
        <v>1066</v>
      </c>
      <c r="F547" s="208">
        <v>102</v>
      </c>
      <c r="G547" s="208">
        <v>78.790000000000006</v>
      </c>
      <c r="H547" s="209">
        <v>64.78</v>
      </c>
      <c r="I547" s="210" t="s">
        <v>717</v>
      </c>
      <c r="J547" s="210" t="s">
        <v>110</v>
      </c>
    </row>
    <row r="548" spans="1:10">
      <c r="A548" s="204">
        <v>546</v>
      </c>
      <c r="B548" s="207" t="s">
        <v>1595</v>
      </c>
      <c r="C548" s="207" t="s">
        <v>1598</v>
      </c>
      <c r="D548" s="207" t="s">
        <v>1072</v>
      </c>
      <c r="E548" s="207" t="s">
        <v>1066</v>
      </c>
      <c r="F548" s="208">
        <v>103</v>
      </c>
      <c r="G548" s="208">
        <v>44.44</v>
      </c>
      <c r="H548" s="209">
        <v>36.54</v>
      </c>
      <c r="I548" s="210" t="s">
        <v>717</v>
      </c>
      <c r="J548" s="210" t="s">
        <v>1073</v>
      </c>
    </row>
    <row r="549" spans="1:10">
      <c r="A549" s="204">
        <v>547</v>
      </c>
      <c r="B549" s="207" t="s">
        <v>1595</v>
      </c>
      <c r="C549" s="207" t="s">
        <v>1599</v>
      </c>
      <c r="D549" s="207" t="s">
        <v>1072</v>
      </c>
      <c r="E549" s="207" t="s">
        <v>1066</v>
      </c>
      <c r="F549" s="208">
        <v>104</v>
      </c>
      <c r="G549" s="208">
        <v>44.44</v>
      </c>
      <c r="H549" s="209">
        <v>36.54</v>
      </c>
      <c r="I549" s="210" t="s">
        <v>717</v>
      </c>
      <c r="J549" s="210" t="s">
        <v>1073</v>
      </c>
    </row>
    <row r="550" spans="1:10">
      <c r="A550" s="204">
        <v>548</v>
      </c>
      <c r="B550" s="207" t="s">
        <v>1595</v>
      </c>
      <c r="C550" s="207" t="s">
        <v>1600</v>
      </c>
      <c r="D550" s="207" t="s">
        <v>1070</v>
      </c>
      <c r="E550" s="207" t="s">
        <v>1066</v>
      </c>
      <c r="F550" s="208">
        <v>105</v>
      </c>
      <c r="G550" s="208">
        <v>78.790000000000006</v>
      </c>
      <c r="H550" s="209">
        <v>64.78</v>
      </c>
      <c r="I550" s="210" t="s">
        <v>717</v>
      </c>
      <c r="J550" s="210" t="s">
        <v>110</v>
      </c>
    </row>
    <row r="551" spans="1:10">
      <c r="A551" s="204">
        <v>549</v>
      </c>
      <c r="B551" s="207" t="s">
        <v>1595</v>
      </c>
      <c r="C551" s="207" t="s">
        <v>1601</v>
      </c>
      <c r="D551" s="207" t="s">
        <v>1076</v>
      </c>
      <c r="E551" s="207" t="s">
        <v>1066</v>
      </c>
      <c r="F551" s="208">
        <v>106</v>
      </c>
      <c r="G551" s="208">
        <v>85.95</v>
      </c>
      <c r="H551" s="209">
        <v>70.67</v>
      </c>
      <c r="I551" s="204" t="s">
        <v>1067</v>
      </c>
      <c r="J551" s="210" t="s">
        <v>110</v>
      </c>
    </row>
    <row r="552" spans="1:10">
      <c r="A552" s="204">
        <v>550</v>
      </c>
      <c r="B552" s="207" t="s">
        <v>1595</v>
      </c>
      <c r="C552" s="207" t="s">
        <v>1602</v>
      </c>
      <c r="D552" s="207" t="s">
        <v>1065</v>
      </c>
      <c r="E552" s="207" t="s">
        <v>1066</v>
      </c>
      <c r="F552" s="208">
        <v>201</v>
      </c>
      <c r="G552" s="208">
        <v>88.89</v>
      </c>
      <c r="H552" s="209">
        <v>73.09</v>
      </c>
      <c r="I552" s="204" t="s">
        <v>1067</v>
      </c>
      <c r="J552" s="204" t="s">
        <v>1068</v>
      </c>
    </row>
    <row r="553" spans="1:10">
      <c r="A553" s="204">
        <v>551</v>
      </c>
      <c r="B553" s="207" t="s">
        <v>1595</v>
      </c>
      <c r="C553" s="207" t="s">
        <v>1603</v>
      </c>
      <c r="D553" s="207" t="s">
        <v>1070</v>
      </c>
      <c r="E553" s="207" t="s">
        <v>1066</v>
      </c>
      <c r="F553" s="208">
        <v>202</v>
      </c>
      <c r="G553" s="208">
        <v>78.790000000000006</v>
      </c>
      <c r="H553" s="209">
        <v>64.78</v>
      </c>
      <c r="I553" s="210" t="s">
        <v>717</v>
      </c>
      <c r="J553" s="210" t="s">
        <v>110</v>
      </c>
    </row>
    <row r="554" spans="1:10">
      <c r="A554" s="204">
        <v>552</v>
      </c>
      <c r="B554" s="207" t="s">
        <v>1595</v>
      </c>
      <c r="C554" s="207" t="s">
        <v>1604</v>
      </c>
      <c r="D554" s="207" t="s">
        <v>1072</v>
      </c>
      <c r="E554" s="207" t="s">
        <v>1066</v>
      </c>
      <c r="F554" s="208">
        <v>203</v>
      </c>
      <c r="G554" s="208">
        <v>44.44</v>
      </c>
      <c r="H554" s="209">
        <v>36.54</v>
      </c>
      <c r="I554" s="210" t="s">
        <v>717</v>
      </c>
      <c r="J554" s="210" t="s">
        <v>1073</v>
      </c>
    </row>
    <row r="555" spans="1:10">
      <c r="A555" s="204">
        <v>553</v>
      </c>
      <c r="B555" s="207" t="s">
        <v>1595</v>
      </c>
      <c r="C555" s="207" t="s">
        <v>1605</v>
      </c>
      <c r="D555" s="207" t="s">
        <v>1072</v>
      </c>
      <c r="E555" s="207" t="s">
        <v>1066</v>
      </c>
      <c r="F555" s="208">
        <v>204</v>
      </c>
      <c r="G555" s="208">
        <v>44.44</v>
      </c>
      <c r="H555" s="209">
        <v>36.54</v>
      </c>
      <c r="I555" s="210" t="s">
        <v>717</v>
      </c>
      <c r="J555" s="210" t="s">
        <v>1073</v>
      </c>
    </row>
    <row r="556" spans="1:10">
      <c r="A556" s="204">
        <v>554</v>
      </c>
      <c r="B556" s="207" t="s">
        <v>1595</v>
      </c>
      <c r="C556" s="207" t="s">
        <v>1606</v>
      </c>
      <c r="D556" s="207" t="s">
        <v>1070</v>
      </c>
      <c r="E556" s="207" t="s">
        <v>1066</v>
      </c>
      <c r="F556" s="208">
        <v>205</v>
      </c>
      <c r="G556" s="208">
        <v>78.790000000000006</v>
      </c>
      <c r="H556" s="209">
        <v>64.78</v>
      </c>
      <c r="I556" s="210" t="s">
        <v>717</v>
      </c>
      <c r="J556" s="210" t="s">
        <v>110</v>
      </c>
    </row>
    <row r="557" spans="1:10">
      <c r="A557" s="204">
        <v>555</v>
      </c>
      <c r="B557" s="207" t="s">
        <v>1595</v>
      </c>
      <c r="C557" s="207" t="s">
        <v>1607</v>
      </c>
      <c r="D557" s="207" t="s">
        <v>1076</v>
      </c>
      <c r="E557" s="207" t="s">
        <v>1066</v>
      </c>
      <c r="F557" s="208">
        <v>206</v>
      </c>
      <c r="G557" s="208">
        <v>85.95</v>
      </c>
      <c r="H557" s="209">
        <v>70.67</v>
      </c>
      <c r="I557" s="204" t="s">
        <v>1067</v>
      </c>
      <c r="J557" s="210" t="s">
        <v>110</v>
      </c>
    </row>
    <row r="558" spans="1:10">
      <c r="A558" s="204">
        <v>556</v>
      </c>
      <c r="B558" s="207" t="s">
        <v>1595</v>
      </c>
      <c r="C558" s="207" t="s">
        <v>1608</v>
      </c>
      <c r="D558" s="207" t="s">
        <v>1065</v>
      </c>
      <c r="E558" s="207" t="s">
        <v>1066</v>
      </c>
      <c r="F558" s="208">
        <v>301</v>
      </c>
      <c r="G558" s="208">
        <v>88.89</v>
      </c>
      <c r="H558" s="209">
        <v>73.09</v>
      </c>
      <c r="I558" s="204" t="s">
        <v>1067</v>
      </c>
      <c r="J558" s="204" t="s">
        <v>1068</v>
      </c>
    </row>
    <row r="559" spans="1:10">
      <c r="A559" s="204">
        <v>557</v>
      </c>
      <c r="B559" s="207" t="s">
        <v>1595</v>
      </c>
      <c r="C559" s="207" t="s">
        <v>1609</v>
      </c>
      <c r="D559" s="207" t="s">
        <v>1070</v>
      </c>
      <c r="E559" s="207" t="s">
        <v>1066</v>
      </c>
      <c r="F559" s="208">
        <v>302</v>
      </c>
      <c r="G559" s="208">
        <v>78.790000000000006</v>
      </c>
      <c r="H559" s="209">
        <v>64.78</v>
      </c>
      <c r="I559" s="210" t="s">
        <v>717</v>
      </c>
      <c r="J559" s="210" t="s">
        <v>110</v>
      </c>
    </row>
    <row r="560" spans="1:10">
      <c r="A560" s="204">
        <v>558</v>
      </c>
      <c r="B560" s="207" t="s">
        <v>1595</v>
      </c>
      <c r="C560" s="207" t="s">
        <v>1610</v>
      </c>
      <c r="D560" s="207" t="s">
        <v>1072</v>
      </c>
      <c r="E560" s="207" t="s">
        <v>1066</v>
      </c>
      <c r="F560" s="208">
        <v>303</v>
      </c>
      <c r="G560" s="208">
        <v>44.44</v>
      </c>
      <c r="H560" s="209">
        <v>36.54</v>
      </c>
      <c r="I560" s="210" t="s">
        <v>717</v>
      </c>
      <c r="J560" s="210" t="s">
        <v>1073</v>
      </c>
    </row>
    <row r="561" spans="1:10">
      <c r="A561" s="204">
        <v>559</v>
      </c>
      <c r="B561" s="207" t="s">
        <v>1595</v>
      </c>
      <c r="C561" s="207" t="s">
        <v>1611</v>
      </c>
      <c r="D561" s="207" t="s">
        <v>1072</v>
      </c>
      <c r="E561" s="207" t="s">
        <v>1066</v>
      </c>
      <c r="F561" s="208">
        <v>304</v>
      </c>
      <c r="G561" s="208">
        <v>44.44</v>
      </c>
      <c r="H561" s="209">
        <v>36.54</v>
      </c>
      <c r="I561" s="210" t="s">
        <v>717</v>
      </c>
      <c r="J561" s="210" t="s">
        <v>1073</v>
      </c>
    </row>
    <row r="562" spans="1:10">
      <c r="A562" s="204">
        <v>560</v>
      </c>
      <c r="B562" s="207" t="s">
        <v>1595</v>
      </c>
      <c r="C562" s="207" t="s">
        <v>1612</v>
      </c>
      <c r="D562" s="207" t="s">
        <v>1070</v>
      </c>
      <c r="E562" s="207" t="s">
        <v>1066</v>
      </c>
      <c r="F562" s="208">
        <v>305</v>
      </c>
      <c r="G562" s="208">
        <v>78.790000000000006</v>
      </c>
      <c r="H562" s="209">
        <v>64.78</v>
      </c>
      <c r="I562" s="210" t="s">
        <v>717</v>
      </c>
      <c r="J562" s="210" t="s">
        <v>110</v>
      </c>
    </row>
    <row r="563" spans="1:10">
      <c r="A563" s="204">
        <v>561</v>
      </c>
      <c r="B563" s="207" t="s">
        <v>1595</v>
      </c>
      <c r="C563" s="207" t="s">
        <v>1613</v>
      </c>
      <c r="D563" s="207" t="s">
        <v>1076</v>
      </c>
      <c r="E563" s="207" t="s">
        <v>1066</v>
      </c>
      <c r="F563" s="208">
        <v>306</v>
      </c>
      <c r="G563" s="208">
        <v>85.95</v>
      </c>
      <c r="H563" s="209">
        <v>70.67</v>
      </c>
      <c r="I563" s="204" t="s">
        <v>1067</v>
      </c>
      <c r="J563" s="210" t="s">
        <v>110</v>
      </c>
    </row>
    <row r="564" spans="1:10">
      <c r="A564" s="204">
        <v>562</v>
      </c>
      <c r="B564" s="207" t="s">
        <v>1595</v>
      </c>
      <c r="C564" s="207" t="s">
        <v>1614</v>
      </c>
      <c r="D564" s="207" t="s">
        <v>1065</v>
      </c>
      <c r="E564" s="207" t="s">
        <v>1066</v>
      </c>
      <c r="F564" s="208">
        <v>401</v>
      </c>
      <c r="G564" s="208">
        <v>88.89</v>
      </c>
      <c r="H564" s="209">
        <v>73.09</v>
      </c>
      <c r="I564" s="204" t="s">
        <v>1067</v>
      </c>
      <c r="J564" s="204" t="s">
        <v>1068</v>
      </c>
    </row>
    <row r="565" spans="1:10">
      <c r="A565" s="204">
        <v>563</v>
      </c>
      <c r="B565" s="207" t="s">
        <v>1595</v>
      </c>
      <c r="C565" s="207" t="s">
        <v>1615</v>
      </c>
      <c r="D565" s="207" t="s">
        <v>1070</v>
      </c>
      <c r="E565" s="207" t="s">
        <v>1066</v>
      </c>
      <c r="F565" s="208">
        <v>402</v>
      </c>
      <c r="G565" s="208">
        <v>78.790000000000006</v>
      </c>
      <c r="H565" s="209">
        <v>64.78</v>
      </c>
      <c r="I565" s="210" t="s">
        <v>717</v>
      </c>
      <c r="J565" s="210" t="s">
        <v>110</v>
      </c>
    </row>
    <row r="566" spans="1:10">
      <c r="A566" s="204">
        <v>564</v>
      </c>
      <c r="B566" s="207" t="s">
        <v>1595</v>
      </c>
      <c r="C566" s="207" t="s">
        <v>1616</v>
      </c>
      <c r="D566" s="207" t="s">
        <v>1072</v>
      </c>
      <c r="E566" s="207" t="s">
        <v>1066</v>
      </c>
      <c r="F566" s="208">
        <v>403</v>
      </c>
      <c r="G566" s="208">
        <v>44.44</v>
      </c>
      <c r="H566" s="209">
        <v>36.54</v>
      </c>
      <c r="I566" s="210" t="s">
        <v>717</v>
      </c>
      <c r="J566" s="210" t="s">
        <v>1073</v>
      </c>
    </row>
    <row r="567" spans="1:10">
      <c r="A567" s="204">
        <v>565</v>
      </c>
      <c r="B567" s="207" t="s">
        <v>1595</v>
      </c>
      <c r="C567" s="207" t="s">
        <v>1617</v>
      </c>
      <c r="D567" s="207" t="s">
        <v>1072</v>
      </c>
      <c r="E567" s="207" t="s">
        <v>1066</v>
      </c>
      <c r="F567" s="208">
        <v>404</v>
      </c>
      <c r="G567" s="208">
        <v>44.44</v>
      </c>
      <c r="H567" s="209">
        <v>36.54</v>
      </c>
      <c r="I567" s="210" t="s">
        <v>717</v>
      </c>
      <c r="J567" s="210" t="s">
        <v>1073</v>
      </c>
    </row>
    <row r="568" spans="1:10">
      <c r="A568" s="204">
        <v>566</v>
      </c>
      <c r="B568" s="207" t="s">
        <v>1595</v>
      </c>
      <c r="C568" s="207" t="s">
        <v>1618</v>
      </c>
      <c r="D568" s="207" t="s">
        <v>1070</v>
      </c>
      <c r="E568" s="207" t="s">
        <v>1066</v>
      </c>
      <c r="F568" s="208">
        <v>405</v>
      </c>
      <c r="G568" s="208">
        <v>78.790000000000006</v>
      </c>
      <c r="H568" s="209">
        <v>64.78</v>
      </c>
      <c r="I568" s="210" t="s">
        <v>717</v>
      </c>
      <c r="J568" s="210" t="s">
        <v>110</v>
      </c>
    </row>
    <row r="569" spans="1:10">
      <c r="A569" s="204">
        <v>567</v>
      </c>
      <c r="B569" s="207" t="s">
        <v>1595</v>
      </c>
      <c r="C569" s="207" t="s">
        <v>1619</v>
      </c>
      <c r="D569" s="207" t="s">
        <v>1076</v>
      </c>
      <c r="E569" s="207" t="s">
        <v>1066</v>
      </c>
      <c r="F569" s="208">
        <v>406</v>
      </c>
      <c r="G569" s="208">
        <v>85.95</v>
      </c>
      <c r="H569" s="209">
        <v>70.67</v>
      </c>
      <c r="I569" s="204" t="s">
        <v>1067</v>
      </c>
      <c r="J569" s="210" t="s">
        <v>110</v>
      </c>
    </row>
    <row r="570" spans="1:10">
      <c r="A570" s="204">
        <v>568</v>
      </c>
      <c r="B570" s="207" t="s">
        <v>1595</v>
      </c>
      <c r="C570" s="207" t="s">
        <v>1620</v>
      </c>
      <c r="D570" s="207" t="s">
        <v>1065</v>
      </c>
      <c r="E570" s="207" t="s">
        <v>1066</v>
      </c>
      <c r="F570" s="208">
        <v>501</v>
      </c>
      <c r="G570" s="208">
        <v>88.89</v>
      </c>
      <c r="H570" s="209">
        <v>73.09</v>
      </c>
      <c r="I570" s="204" t="s">
        <v>1067</v>
      </c>
      <c r="J570" s="204" t="s">
        <v>1068</v>
      </c>
    </row>
    <row r="571" spans="1:10">
      <c r="A571" s="204">
        <v>569</v>
      </c>
      <c r="B571" s="207" t="s">
        <v>1595</v>
      </c>
      <c r="C571" s="207" t="s">
        <v>1621</v>
      </c>
      <c r="D571" s="207" t="s">
        <v>1070</v>
      </c>
      <c r="E571" s="207" t="s">
        <v>1066</v>
      </c>
      <c r="F571" s="208">
        <v>502</v>
      </c>
      <c r="G571" s="208">
        <v>78.790000000000006</v>
      </c>
      <c r="H571" s="209">
        <v>64.78</v>
      </c>
      <c r="I571" s="210" t="s">
        <v>717</v>
      </c>
      <c r="J571" s="210" t="s">
        <v>110</v>
      </c>
    </row>
    <row r="572" spans="1:10">
      <c r="A572" s="204">
        <v>570</v>
      </c>
      <c r="B572" s="207" t="s">
        <v>1595</v>
      </c>
      <c r="C572" s="207" t="s">
        <v>1622</v>
      </c>
      <c r="D572" s="207" t="s">
        <v>1072</v>
      </c>
      <c r="E572" s="207" t="s">
        <v>1066</v>
      </c>
      <c r="F572" s="208">
        <v>503</v>
      </c>
      <c r="G572" s="208">
        <v>44.44</v>
      </c>
      <c r="H572" s="209">
        <v>36.54</v>
      </c>
      <c r="I572" s="210" t="s">
        <v>717</v>
      </c>
      <c r="J572" s="210" t="s">
        <v>1073</v>
      </c>
    </row>
    <row r="573" spans="1:10">
      <c r="A573" s="204">
        <v>571</v>
      </c>
      <c r="B573" s="207" t="s">
        <v>1595</v>
      </c>
      <c r="C573" s="207" t="s">
        <v>1623</v>
      </c>
      <c r="D573" s="207" t="s">
        <v>1072</v>
      </c>
      <c r="E573" s="207" t="s">
        <v>1066</v>
      </c>
      <c r="F573" s="208">
        <v>504</v>
      </c>
      <c r="G573" s="208">
        <v>44.44</v>
      </c>
      <c r="H573" s="209">
        <v>36.54</v>
      </c>
      <c r="I573" s="210" t="s">
        <v>717</v>
      </c>
      <c r="J573" s="210" t="s">
        <v>1073</v>
      </c>
    </row>
    <row r="574" spans="1:10">
      <c r="A574" s="204">
        <v>572</v>
      </c>
      <c r="B574" s="207" t="s">
        <v>1595</v>
      </c>
      <c r="C574" s="207" t="s">
        <v>1624</v>
      </c>
      <c r="D574" s="207" t="s">
        <v>1070</v>
      </c>
      <c r="E574" s="207" t="s">
        <v>1066</v>
      </c>
      <c r="F574" s="208">
        <v>505</v>
      </c>
      <c r="G574" s="208">
        <v>78.790000000000006</v>
      </c>
      <c r="H574" s="209">
        <v>64.78</v>
      </c>
      <c r="I574" s="210" t="s">
        <v>717</v>
      </c>
      <c r="J574" s="210" t="s">
        <v>110</v>
      </c>
    </row>
    <row r="575" spans="1:10">
      <c r="A575" s="204">
        <v>573</v>
      </c>
      <c r="B575" s="207" t="s">
        <v>1595</v>
      </c>
      <c r="C575" s="207" t="s">
        <v>1625</v>
      </c>
      <c r="D575" s="207" t="s">
        <v>1076</v>
      </c>
      <c r="E575" s="207" t="s">
        <v>1066</v>
      </c>
      <c r="F575" s="208">
        <v>506</v>
      </c>
      <c r="G575" s="208">
        <v>85.95</v>
      </c>
      <c r="H575" s="209">
        <v>70.67</v>
      </c>
      <c r="I575" s="204" t="s">
        <v>1067</v>
      </c>
      <c r="J575" s="210" t="s">
        <v>110</v>
      </c>
    </row>
    <row r="576" spans="1:10">
      <c r="A576" s="204">
        <v>574</v>
      </c>
      <c r="B576" s="207" t="s">
        <v>1595</v>
      </c>
      <c r="C576" s="207" t="s">
        <v>1626</v>
      </c>
      <c r="D576" s="207" t="s">
        <v>1065</v>
      </c>
      <c r="E576" s="207" t="s">
        <v>1066</v>
      </c>
      <c r="F576" s="208">
        <v>601</v>
      </c>
      <c r="G576" s="208">
        <v>88.89</v>
      </c>
      <c r="H576" s="209">
        <v>73.09</v>
      </c>
      <c r="I576" s="204" t="s">
        <v>1067</v>
      </c>
      <c r="J576" s="204" t="s">
        <v>1068</v>
      </c>
    </row>
    <row r="577" spans="1:10">
      <c r="A577" s="204">
        <v>575</v>
      </c>
      <c r="B577" s="207" t="s">
        <v>1595</v>
      </c>
      <c r="C577" s="207" t="s">
        <v>1627</v>
      </c>
      <c r="D577" s="207" t="s">
        <v>1070</v>
      </c>
      <c r="E577" s="207" t="s">
        <v>1066</v>
      </c>
      <c r="F577" s="208">
        <v>602</v>
      </c>
      <c r="G577" s="208">
        <v>78.790000000000006</v>
      </c>
      <c r="H577" s="209">
        <v>64.78</v>
      </c>
      <c r="I577" s="210" t="s">
        <v>717</v>
      </c>
      <c r="J577" s="210" t="s">
        <v>110</v>
      </c>
    </row>
    <row r="578" spans="1:10">
      <c r="A578" s="204">
        <v>576</v>
      </c>
      <c r="B578" s="207" t="s">
        <v>1595</v>
      </c>
      <c r="C578" s="207" t="s">
        <v>1628</v>
      </c>
      <c r="D578" s="207" t="s">
        <v>1072</v>
      </c>
      <c r="E578" s="207" t="s">
        <v>1066</v>
      </c>
      <c r="F578" s="208">
        <v>603</v>
      </c>
      <c r="G578" s="208">
        <v>44.44</v>
      </c>
      <c r="H578" s="209">
        <v>36.54</v>
      </c>
      <c r="I578" s="210" t="s">
        <v>717</v>
      </c>
      <c r="J578" s="210" t="s">
        <v>1073</v>
      </c>
    </row>
    <row r="579" spans="1:10">
      <c r="A579" s="204">
        <v>577</v>
      </c>
      <c r="B579" s="207" t="s">
        <v>1595</v>
      </c>
      <c r="C579" s="207" t="s">
        <v>1629</v>
      </c>
      <c r="D579" s="207" t="s">
        <v>1072</v>
      </c>
      <c r="E579" s="207" t="s">
        <v>1066</v>
      </c>
      <c r="F579" s="208">
        <v>604</v>
      </c>
      <c r="G579" s="208">
        <v>44.44</v>
      </c>
      <c r="H579" s="209">
        <v>36.54</v>
      </c>
      <c r="I579" s="210" t="s">
        <v>717</v>
      </c>
      <c r="J579" s="210" t="s">
        <v>1073</v>
      </c>
    </row>
    <row r="580" spans="1:10">
      <c r="A580" s="204">
        <v>578</v>
      </c>
      <c r="B580" s="207" t="s">
        <v>1595</v>
      </c>
      <c r="C580" s="207" t="s">
        <v>1630</v>
      </c>
      <c r="D580" s="207" t="s">
        <v>1070</v>
      </c>
      <c r="E580" s="207" t="s">
        <v>1066</v>
      </c>
      <c r="F580" s="208">
        <v>605</v>
      </c>
      <c r="G580" s="208">
        <v>78.790000000000006</v>
      </c>
      <c r="H580" s="209">
        <v>64.78</v>
      </c>
      <c r="I580" s="210" t="s">
        <v>717</v>
      </c>
      <c r="J580" s="210" t="s">
        <v>110</v>
      </c>
    </row>
    <row r="581" spans="1:10">
      <c r="A581" s="204">
        <v>579</v>
      </c>
      <c r="B581" s="207" t="s">
        <v>1595</v>
      </c>
      <c r="C581" s="207" t="s">
        <v>1631</v>
      </c>
      <c r="D581" s="207" t="s">
        <v>1076</v>
      </c>
      <c r="E581" s="207" t="s">
        <v>1066</v>
      </c>
      <c r="F581" s="208">
        <v>606</v>
      </c>
      <c r="G581" s="208">
        <v>85.95</v>
      </c>
      <c r="H581" s="209">
        <v>70.67</v>
      </c>
      <c r="I581" s="204" t="s">
        <v>1067</v>
      </c>
      <c r="J581" s="210" t="s">
        <v>110</v>
      </c>
    </row>
    <row r="582" spans="1:10">
      <c r="A582" s="204">
        <v>580</v>
      </c>
      <c r="B582" s="207" t="s">
        <v>1595</v>
      </c>
      <c r="C582" s="207" t="s">
        <v>1632</v>
      </c>
      <c r="D582" s="207" t="s">
        <v>1065</v>
      </c>
      <c r="E582" s="207" t="s">
        <v>1066</v>
      </c>
      <c r="F582" s="208">
        <v>701</v>
      </c>
      <c r="G582" s="208">
        <v>88.89</v>
      </c>
      <c r="H582" s="209">
        <v>73.09</v>
      </c>
      <c r="I582" s="204" t="s">
        <v>1067</v>
      </c>
      <c r="J582" s="204" t="s">
        <v>1068</v>
      </c>
    </row>
    <row r="583" spans="1:10">
      <c r="A583" s="204">
        <v>581</v>
      </c>
      <c r="B583" s="207" t="s">
        <v>1595</v>
      </c>
      <c r="C583" s="207" t="s">
        <v>1633</v>
      </c>
      <c r="D583" s="207" t="s">
        <v>1070</v>
      </c>
      <c r="E583" s="207" t="s">
        <v>1066</v>
      </c>
      <c r="F583" s="208">
        <v>702</v>
      </c>
      <c r="G583" s="208">
        <v>78.790000000000006</v>
      </c>
      <c r="H583" s="209">
        <v>64.78</v>
      </c>
      <c r="I583" s="210" t="s">
        <v>717</v>
      </c>
      <c r="J583" s="210" t="s">
        <v>110</v>
      </c>
    </row>
    <row r="584" spans="1:10">
      <c r="A584" s="204">
        <v>582</v>
      </c>
      <c r="B584" s="207" t="s">
        <v>1595</v>
      </c>
      <c r="C584" s="207" t="s">
        <v>1634</v>
      </c>
      <c r="D584" s="207" t="s">
        <v>1072</v>
      </c>
      <c r="E584" s="207" t="s">
        <v>1066</v>
      </c>
      <c r="F584" s="208">
        <v>703</v>
      </c>
      <c r="G584" s="208">
        <v>44.44</v>
      </c>
      <c r="H584" s="209">
        <v>36.54</v>
      </c>
      <c r="I584" s="210" t="s">
        <v>717</v>
      </c>
      <c r="J584" s="210" t="s">
        <v>1073</v>
      </c>
    </row>
    <row r="585" spans="1:10">
      <c r="A585" s="204">
        <v>583</v>
      </c>
      <c r="B585" s="207" t="s">
        <v>1595</v>
      </c>
      <c r="C585" s="207" t="s">
        <v>1635</v>
      </c>
      <c r="D585" s="207" t="s">
        <v>1072</v>
      </c>
      <c r="E585" s="207" t="s">
        <v>1066</v>
      </c>
      <c r="F585" s="208">
        <v>704</v>
      </c>
      <c r="G585" s="208">
        <v>44.44</v>
      </c>
      <c r="H585" s="209">
        <v>36.54</v>
      </c>
      <c r="I585" s="210" t="s">
        <v>717</v>
      </c>
      <c r="J585" s="210" t="s">
        <v>1073</v>
      </c>
    </row>
    <row r="586" spans="1:10">
      <c r="A586" s="204">
        <v>584</v>
      </c>
      <c r="B586" s="207" t="s">
        <v>1595</v>
      </c>
      <c r="C586" s="207" t="s">
        <v>1636</v>
      </c>
      <c r="D586" s="207" t="s">
        <v>1070</v>
      </c>
      <c r="E586" s="207" t="s">
        <v>1066</v>
      </c>
      <c r="F586" s="208">
        <v>705</v>
      </c>
      <c r="G586" s="208">
        <v>78.790000000000006</v>
      </c>
      <c r="H586" s="209">
        <v>64.78</v>
      </c>
      <c r="I586" s="210" t="s">
        <v>717</v>
      </c>
      <c r="J586" s="210" t="s">
        <v>110</v>
      </c>
    </row>
    <row r="587" spans="1:10">
      <c r="A587" s="204">
        <v>585</v>
      </c>
      <c r="B587" s="207" t="s">
        <v>1595</v>
      </c>
      <c r="C587" s="207" t="s">
        <v>1637</v>
      </c>
      <c r="D587" s="207" t="s">
        <v>1076</v>
      </c>
      <c r="E587" s="207" t="s">
        <v>1066</v>
      </c>
      <c r="F587" s="208">
        <v>706</v>
      </c>
      <c r="G587" s="208">
        <v>85.95</v>
      </c>
      <c r="H587" s="209">
        <v>70.67</v>
      </c>
      <c r="I587" s="204" t="s">
        <v>1067</v>
      </c>
      <c r="J587" s="210" t="s">
        <v>110</v>
      </c>
    </row>
    <row r="588" spans="1:10">
      <c r="A588" s="204">
        <v>586</v>
      </c>
      <c r="B588" s="207" t="s">
        <v>1595</v>
      </c>
      <c r="C588" s="207" t="s">
        <v>1638</v>
      </c>
      <c r="D588" s="207" t="s">
        <v>1065</v>
      </c>
      <c r="E588" s="207" t="s">
        <v>1066</v>
      </c>
      <c r="F588" s="208">
        <v>801</v>
      </c>
      <c r="G588" s="208">
        <v>88.89</v>
      </c>
      <c r="H588" s="209">
        <v>73.09</v>
      </c>
      <c r="I588" s="204" t="s">
        <v>1067</v>
      </c>
      <c r="J588" s="204" t="s">
        <v>1068</v>
      </c>
    </row>
    <row r="589" spans="1:10">
      <c r="A589" s="204">
        <v>587</v>
      </c>
      <c r="B589" s="207" t="s">
        <v>1595</v>
      </c>
      <c r="C589" s="207" t="s">
        <v>1639</v>
      </c>
      <c r="D589" s="207" t="s">
        <v>1070</v>
      </c>
      <c r="E589" s="207" t="s">
        <v>1066</v>
      </c>
      <c r="F589" s="208">
        <v>802</v>
      </c>
      <c r="G589" s="208">
        <v>78.790000000000006</v>
      </c>
      <c r="H589" s="209">
        <v>64.78</v>
      </c>
      <c r="I589" s="210" t="s">
        <v>717</v>
      </c>
      <c r="J589" s="210" t="s">
        <v>110</v>
      </c>
    </row>
    <row r="590" spans="1:10">
      <c r="A590" s="204">
        <v>588</v>
      </c>
      <c r="B590" s="207" t="s">
        <v>1595</v>
      </c>
      <c r="C590" s="207" t="s">
        <v>1640</v>
      </c>
      <c r="D590" s="207" t="s">
        <v>1072</v>
      </c>
      <c r="E590" s="207" t="s">
        <v>1066</v>
      </c>
      <c r="F590" s="208">
        <v>803</v>
      </c>
      <c r="G590" s="208">
        <v>44.44</v>
      </c>
      <c r="H590" s="209">
        <v>36.54</v>
      </c>
      <c r="I590" s="210" t="s">
        <v>717</v>
      </c>
      <c r="J590" s="210" t="s">
        <v>1073</v>
      </c>
    </row>
    <row r="591" spans="1:10">
      <c r="A591" s="204">
        <v>589</v>
      </c>
      <c r="B591" s="207" t="s">
        <v>1595</v>
      </c>
      <c r="C591" s="207" t="s">
        <v>1641</v>
      </c>
      <c r="D591" s="207" t="s">
        <v>1072</v>
      </c>
      <c r="E591" s="207" t="s">
        <v>1066</v>
      </c>
      <c r="F591" s="208">
        <v>804</v>
      </c>
      <c r="G591" s="208">
        <v>44.44</v>
      </c>
      <c r="H591" s="209">
        <v>36.54</v>
      </c>
      <c r="I591" s="210" t="s">
        <v>717</v>
      </c>
      <c r="J591" s="210" t="s">
        <v>1073</v>
      </c>
    </row>
    <row r="592" spans="1:10">
      <c r="A592" s="204">
        <v>590</v>
      </c>
      <c r="B592" s="207" t="s">
        <v>1595</v>
      </c>
      <c r="C592" s="207" t="s">
        <v>1642</v>
      </c>
      <c r="D592" s="207" t="s">
        <v>1070</v>
      </c>
      <c r="E592" s="207" t="s">
        <v>1066</v>
      </c>
      <c r="F592" s="208">
        <v>805</v>
      </c>
      <c r="G592" s="208">
        <v>78.790000000000006</v>
      </c>
      <c r="H592" s="209">
        <v>64.78</v>
      </c>
      <c r="I592" s="210" t="s">
        <v>717</v>
      </c>
      <c r="J592" s="210" t="s">
        <v>110</v>
      </c>
    </row>
    <row r="593" spans="1:10">
      <c r="A593" s="204">
        <v>591</v>
      </c>
      <c r="B593" s="207" t="s">
        <v>1595</v>
      </c>
      <c r="C593" s="207" t="s">
        <v>1643</v>
      </c>
      <c r="D593" s="207" t="s">
        <v>1076</v>
      </c>
      <c r="E593" s="207" t="s">
        <v>1066</v>
      </c>
      <c r="F593" s="208">
        <v>806</v>
      </c>
      <c r="G593" s="208">
        <v>85.95</v>
      </c>
      <c r="H593" s="209">
        <v>70.67</v>
      </c>
      <c r="I593" s="204" t="s">
        <v>1067</v>
      </c>
      <c r="J593" s="210" t="s">
        <v>110</v>
      </c>
    </row>
    <row r="594" spans="1:10">
      <c r="A594" s="204">
        <v>592</v>
      </c>
      <c r="B594" s="207" t="s">
        <v>1595</v>
      </c>
      <c r="C594" s="207" t="s">
        <v>1644</v>
      </c>
      <c r="D594" s="207" t="s">
        <v>1065</v>
      </c>
      <c r="E594" s="207" t="s">
        <v>1066</v>
      </c>
      <c r="F594" s="208">
        <v>901</v>
      </c>
      <c r="G594" s="208">
        <v>88.89</v>
      </c>
      <c r="H594" s="209">
        <v>73.09</v>
      </c>
      <c r="I594" s="204" t="s">
        <v>1067</v>
      </c>
      <c r="J594" s="204" t="s">
        <v>1068</v>
      </c>
    </row>
    <row r="595" spans="1:10">
      <c r="A595" s="204">
        <v>593</v>
      </c>
      <c r="B595" s="207" t="s">
        <v>1595</v>
      </c>
      <c r="C595" s="207" t="s">
        <v>1645</v>
      </c>
      <c r="D595" s="207" t="s">
        <v>1070</v>
      </c>
      <c r="E595" s="207" t="s">
        <v>1066</v>
      </c>
      <c r="F595" s="208">
        <v>902</v>
      </c>
      <c r="G595" s="208">
        <v>78.790000000000006</v>
      </c>
      <c r="H595" s="209">
        <v>64.78</v>
      </c>
      <c r="I595" s="210" t="s">
        <v>717</v>
      </c>
      <c r="J595" s="210" t="s">
        <v>110</v>
      </c>
    </row>
    <row r="596" spans="1:10">
      <c r="A596" s="204">
        <v>594</v>
      </c>
      <c r="B596" s="207" t="s">
        <v>1595</v>
      </c>
      <c r="C596" s="207" t="s">
        <v>1646</v>
      </c>
      <c r="D596" s="207" t="s">
        <v>1072</v>
      </c>
      <c r="E596" s="207" t="s">
        <v>1066</v>
      </c>
      <c r="F596" s="208">
        <v>903</v>
      </c>
      <c r="G596" s="208">
        <v>44.44</v>
      </c>
      <c r="H596" s="209">
        <v>36.54</v>
      </c>
      <c r="I596" s="210" t="s">
        <v>717</v>
      </c>
      <c r="J596" s="210" t="s">
        <v>1073</v>
      </c>
    </row>
    <row r="597" spans="1:10">
      <c r="A597" s="204">
        <v>595</v>
      </c>
      <c r="B597" s="207" t="s">
        <v>1595</v>
      </c>
      <c r="C597" s="207" t="s">
        <v>1647</v>
      </c>
      <c r="D597" s="207" t="s">
        <v>1072</v>
      </c>
      <c r="E597" s="207" t="s">
        <v>1066</v>
      </c>
      <c r="F597" s="208">
        <v>904</v>
      </c>
      <c r="G597" s="208">
        <v>44.44</v>
      </c>
      <c r="H597" s="209">
        <v>36.54</v>
      </c>
      <c r="I597" s="210" t="s">
        <v>717</v>
      </c>
      <c r="J597" s="210" t="s">
        <v>1073</v>
      </c>
    </row>
    <row r="598" spans="1:10">
      <c r="A598" s="204">
        <v>596</v>
      </c>
      <c r="B598" s="207" t="s">
        <v>1595</v>
      </c>
      <c r="C598" s="207" t="s">
        <v>1648</v>
      </c>
      <c r="D598" s="207" t="s">
        <v>1070</v>
      </c>
      <c r="E598" s="207" t="s">
        <v>1066</v>
      </c>
      <c r="F598" s="208">
        <v>905</v>
      </c>
      <c r="G598" s="208">
        <v>78.790000000000006</v>
      </c>
      <c r="H598" s="209">
        <v>64.78</v>
      </c>
      <c r="I598" s="210" t="s">
        <v>717</v>
      </c>
      <c r="J598" s="210" t="s">
        <v>110</v>
      </c>
    </row>
    <row r="599" spans="1:10">
      <c r="A599" s="204">
        <v>597</v>
      </c>
      <c r="B599" s="207" t="s">
        <v>1595</v>
      </c>
      <c r="C599" s="207" t="s">
        <v>1649</v>
      </c>
      <c r="D599" s="207" t="s">
        <v>1076</v>
      </c>
      <c r="E599" s="207" t="s">
        <v>1066</v>
      </c>
      <c r="F599" s="208">
        <v>906</v>
      </c>
      <c r="G599" s="208">
        <v>85.95</v>
      </c>
      <c r="H599" s="209">
        <v>70.67</v>
      </c>
      <c r="I599" s="204" t="s">
        <v>1067</v>
      </c>
      <c r="J599" s="210" t="s">
        <v>110</v>
      </c>
    </row>
    <row r="600" spans="1:10">
      <c r="A600" s="204">
        <v>598</v>
      </c>
      <c r="B600" s="207" t="s">
        <v>1595</v>
      </c>
      <c r="C600" s="207" t="s">
        <v>1650</v>
      </c>
      <c r="D600" s="207" t="s">
        <v>1065</v>
      </c>
      <c r="E600" s="207" t="s">
        <v>1066</v>
      </c>
      <c r="F600" s="208">
        <v>1001</v>
      </c>
      <c r="G600" s="208">
        <v>88.89</v>
      </c>
      <c r="H600" s="209">
        <v>73.09</v>
      </c>
      <c r="I600" s="204" t="s">
        <v>1067</v>
      </c>
      <c r="J600" s="204" t="s">
        <v>1068</v>
      </c>
    </row>
    <row r="601" spans="1:10">
      <c r="A601" s="204">
        <v>599</v>
      </c>
      <c r="B601" s="207" t="s">
        <v>1595</v>
      </c>
      <c r="C601" s="207" t="s">
        <v>1651</v>
      </c>
      <c r="D601" s="207" t="s">
        <v>1070</v>
      </c>
      <c r="E601" s="207" t="s">
        <v>1066</v>
      </c>
      <c r="F601" s="208">
        <v>1002</v>
      </c>
      <c r="G601" s="208">
        <v>78.790000000000006</v>
      </c>
      <c r="H601" s="209">
        <v>64.78</v>
      </c>
      <c r="I601" s="210" t="s">
        <v>717</v>
      </c>
      <c r="J601" s="210" t="s">
        <v>110</v>
      </c>
    </row>
    <row r="602" spans="1:10">
      <c r="A602" s="204">
        <v>600</v>
      </c>
      <c r="B602" s="207" t="s">
        <v>1595</v>
      </c>
      <c r="C602" s="207" t="s">
        <v>1652</v>
      </c>
      <c r="D602" s="207" t="s">
        <v>1072</v>
      </c>
      <c r="E602" s="207" t="s">
        <v>1066</v>
      </c>
      <c r="F602" s="208">
        <v>1003</v>
      </c>
      <c r="G602" s="208">
        <v>44.44</v>
      </c>
      <c r="H602" s="209">
        <v>36.54</v>
      </c>
      <c r="I602" s="210" t="s">
        <v>717</v>
      </c>
      <c r="J602" s="210" t="s">
        <v>1073</v>
      </c>
    </row>
    <row r="603" spans="1:10">
      <c r="A603" s="204">
        <v>601</v>
      </c>
      <c r="B603" s="207" t="s">
        <v>1595</v>
      </c>
      <c r="C603" s="207" t="s">
        <v>1653</v>
      </c>
      <c r="D603" s="207" t="s">
        <v>1072</v>
      </c>
      <c r="E603" s="207" t="s">
        <v>1066</v>
      </c>
      <c r="F603" s="208">
        <v>1004</v>
      </c>
      <c r="G603" s="208">
        <v>44.44</v>
      </c>
      <c r="H603" s="209">
        <v>36.54</v>
      </c>
      <c r="I603" s="210" t="s">
        <v>717</v>
      </c>
      <c r="J603" s="210" t="s">
        <v>1073</v>
      </c>
    </row>
    <row r="604" spans="1:10">
      <c r="A604" s="204">
        <v>602</v>
      </c>
      <c r="B604" s="207" t="s">
        <v>1595</v>
      </c>
      <c r="C604" s="207" t="s">
        <v>1654</v>
      </c>
      <c r="D604" s="207" t="s">
        <v>1070</v>
      </c>
      <c r="E604" s="207" t="s">
        <v>1066</v>
      </c>
      <c r="F604" s="208">
        <v>1005</v>
      </c>
      <c r="G604" s="208">
        <v>78.790000000000006</v>
      </c>
      <c r="H604" s="209">
        <v>64.78</v>
      </c>
      <c r="I604" s="210" t="s">
        <v>717</v>
      </c>
      <c r="J604" s="210" t="s">
        <v>110</v>
      </c>
    </row>
    <row r="605" spans="1:10">
      <c r="A605" s="204">
        <v>603</v>
      </c>
      <c r="B605" s="207" t="s">
        <v>1595</v>
      </c>
      <c r="C605" s="207" t="s">
        <v>1655</v>
      </c>
      <c r="D605" s="207" t="s">
        <v>1076</v>
      </c>
      <c r="E605" s="207" t="s">
        <v>1066</v>
      </c>
      <c r="F605" s="208">
        <v>1006</v>
      </c>
      <c r="G605" s="208">
        <v>85.95</v>
      </c>
      <c r="H605" s="209">
        <v>70.67</v>
      </c>
      <c r="I605" s="204" t="s">
        <v>1067</v>
      </c>
      <c r="J605" s="210" t="s">
        <v>110</v>
      </c>
    </row>
    <row r="606" spans="1:10">
      <c r="A606" s="204">
        <v>604</v>
      </c>
      <c r="B606" s="207" t="s">
        <v>1595</v>
      </c>
      <c r="C606" s="207" t="s">
        <v>1656</v>
      </c>
      <c r="D606" s="207" t="s">
        <v>1065</v>
      </c>
      <c r="E606" s="207" t="s">
        <v>1066</v>
      </c>
      <c r="F606" s="208">
        <v>1101</v>
      </c>
      <c r="G606" s="208">
        <v>88.89</v>
      </c>
      <c r="H606" s="209">
        <v>73.09</v>
      </c>
      <c r="I606" s="204" t="s">
        <v>1067</v>
      </c>
      <c r="J606" s="204" t="s">
        <v>1068</v>
      </c>
    </row>
    <row r="607" spans="1:10">
      <c r="A607" s="204">
        <v>605</v>
      </c>
      <c r="B607" s="207" t="s">
        <v>1595</v>
      </c>
      <c r="C607" s="207" t="s">
        <v>1657</v>
      </c>
      <c r="D607" s="207" t="s">
        <v>1070</v>
      </c>
      <c r="E607" s="207" t="s">
        <v>1066</v>
      </c>
      <c r="F607" s="208">
        <v>1102</v>
      </c>
      <c r="G607" s="208">
        <v>78.790000000000006</v>
      </c>
      <c r="H607" s="209">
        <v>64.78</v>
      </c>
      <c r="I607" s="210" t="s">
        <v>717</v>
      </c>
      <c r="J607" s="210" t="s">
        <v>110</v>
      </c>
    </row>
    <row r="608" spans="1:10">
      <c r="A608" s="204">
        <v>606</v>
      </c>
      <c r="B608" s="207" t="s">
        <v>1595</v>
      </c>
      <c r="C608" s="207" t="s">
        <v>1658</v>
      </c>
      <c r="D608" s="207" t="s">
        <v>1072</v>
      </c>
      <c r="E608" s="207" t="s">
        <v>1066</v>
      </c>
      <c r="F608" s="208">
        <v>1103</v>
      </c>
      <c r="G608" s="208">
        <v>44.44</v>
      </c>
      <c r="H608" s="209">
        <v>36.54</v>
      </c>
      <c r="I608" s="210" t="s">
        <v>717</v>
      </c>
      <c r="J608" s="210" t="s">
        <v>1073</v>
      </c>
    </row>
    <row r="609" spans="1:10">
      <c r="A609" s="204">
        <v>607</v>
      </c>
      <c r="B609" s="207" t="s">
        <v>1595</v>
      </c>
      <c r="C609" s="207" t="s">
        <v>1659</v>
      </c>
      <c r="D609" s="207" t="s">
        <v>1072</v>
      </c>
      <c r="E609" s="207" t="s">
        <v>1066</v>
      </c>
      <c r="F609" s="208">
        <v>1104</v>
      </c>
      <c r="G609" s="208">
        <v>44.44</v>
      </c>
      <c r="H609" s="209">
        <v>36.54</v>
      </c>
      <c r="I609" s="210" t="s">
        <v>717</v>
      </c>
      <c r="J609" s="210" t="s">
        <v>1073</v>
      </c>
    </row>
    <row r="610" spans="1:10">
      <c r="A610" s="204">
        <v>608</v>
      </c>
      <c r="B610" s="207" t="s">
        <v>1595</v>
      </c>
      <c r="C610" s="207" t="s">
        <v>1660</v>
      </c>
      <c r="D610" s="207" t="s">
        <v>1070</v>
      </c>
      <c r="E610" s="207" t="s">
        <v>1066</v>
      </c>
      <c r="F610" s="208">
        <v>1105</v>
      </c>
      <c r="G610" s="208">
        <v>78.790000000000006</v>
      </c>
      <c r="H610" s="209">
        <v>64.78</v>
      </c>
      <c r="I610" s="210" t="s">
        <v>717</v>
      </c>
      <c r="J610" s="210" t="s">
        <v>110</v>
      </c>
    </row>
    <row r="611" spans="1:10">
      <c r="A611" s="204">
        <v>609</v>
      </c>
      <c r="B611" s="207" t="s">
        <v>1595</v>
      </c>
      <c r="C611" s="207" t="s">
        <v>1661</v>
      </c>
      <c r="D611" s="207" t="s">
        <v>1076</v>
      </c>
      <c r="E611" s="207" t="s">
        <v>1066</v>
      </c>
      <c r="F611" s="208">
        <v>1106</v>
      </c>
      <c r="G611" s="208">
        <v>85.95</v>
      </c>
      <c r="H611" s="209">
        <v>70.67</v>
      </c>
      <c r="I611" s="204" t="s">
        <v>1067</v>
      </c>
      <c r="J611" s="210" t="s">
        <v>110</v>
      </c>
    </row>
    <row r="612" spans="1:10">
      <c r="A612" s="204">
        <v>610</v>
      </c>
      <c r="B612" s="207" t="s">
        <v>1595</v>
      </c>
      <c r="C612" s="207" t="s">
        <v>1662</v>
      </c>
      <c r="D612" s="207" t="s">
        <v>1065</v>
      </c>
      <c r="E612" s="207" t="s">
        <v>1066</v>
      </c>
      <c r="F612" s="208">
        <v>1201</v>
      </c>
      <c r="G612" s="208">
        <v>88.89</v>
      </c>
      <c r="H612" s="209">
        <v>73.09</v>
      </c>
      <c r="I612" s="204" t="s">
        <v>1067</v>
      </c>
      <c r="J612" s="204" t="s">
        <v>1068</v>
      </c>
    </row>
    <row r="613" spans="1:10">
      <c r="A613" s="204">
        <v>611</v>
      </c>
      <c r="B613" s="207" t="s">
        <v>1595</v>
      </c>
      <c r="C613" s="207" t="s">
        <v>1663</v>
      </c>
      <c r="D613" s="207" t="s">
        <v>1070</v>
      </c>
      <c r="E613" s="207" t="s">
        <v>1066</v>
      </c>
      <c r="F613" s="208">
        <v>1202</v>
      </c>
      <c r="G613" s="208">
        <v>78.790000000000006</v>
      </c>
      <c r="H613" s="209">
        <v>64.78</v>
      </c>
      <c r="I613" s="210" t="s">
        <v>717</v>
      </c>
      <c r="J613" s="210" t="s">
        <v>110</v>
      </c>
    </row>
    <row r="614" spans="1:10">
      <c r="A614" s="204">
        <v>612</v>
      </c>
      <c r="B614" s="207" t="s">
        <v>1595</v>
      </c>
      <c r="C614" s="207" t="s">
        <v>1664</v>
      </c>
      <c r="D614" s="207" t="s">
        <v>1072</v>
      </c>
      <c r="E614" s="207" t="s">
        <v>1066</v>
      </c>
      <c r="F614" s="208">
        <v>1203</v>
      </c>
      <c r="G614" s="208">
        <v>44.44</v>
      </c>
      <c r="H614" s="209">
        <v>36.54</v>
      </c>
      <c r="I614" s="210" t="s">
        <v>717</v>
      </c>
      <c r="J614" s="210" t="s">
        <v>1073</v>
      </c>
    </row>
    <row r="615" spans="1:10">
      <c r="A615" s="204">
        <v>613</v>
      </c>
      <c r="B615" s="207" t="s">
        <v>1595</v>
      </c>
      <c r="C615" s="207" t="s">
        <v>1665</v>
      </c>
      <c r="D615" s="207" t="s">
        <v>1072</v>
      </c>
      <c r="E615" s="207" t="s">
        <v>1066</v>
      </c>
      <c r="F615" s="208">
        <v>1204</v>
      </c>
      <c r="G615" s="208">
        <v>44.44</v>
      </c>
      <c r="H615" s="209">
        <v>36.54</v>
      </c>
      <c r="I615" s="210" t="s">
        <v>717</v>
      </c>
      <c r="J615" s="210" t="s">
        <v>1073</v>
      </c>
    </row>
    <row r="616" spans="1:10">
      <c r="A616" s="204">
        <v>614</v>
      </c>
      <c r="B616" s="207" t="s">
        <v>1595</v>
      </c>
      <c r="C616" s="207" t="s">
        <v>1666</v>
      </c>
      <c r="D616" s="207" t="s">
        <v>1070</v>
      </c>
      <c r="E616" s="207" t="s">
        <v>1066</v>
      </c>
      <c r="F616" s="208">
        <v>1205</v>
      </c>
      <c r="G616" s="208">
        <v>78.790000000000006</v>
      </c>
      <c r="H616" s="209">
        <v>64.78</v>
      </c>
      <c r="I616" s="210" t="s">
        <v>717</v>
      </c>
      <c r="J616" s="210" t="s">
        <v>110</v>
      </c>
    </row>
    <row r="617" spans="1:10">
      <c r="A617" s="204">
        <v>615</v>
      </c>
      <c r="B617" s="207" t="s">
        <v>1595</v>
      </c>
      <c r="C617" s="207" t="s">
        <v>1667</v>
      </c>
      <c r="D617" s="207" t="s">
        <v>1076</v>
      </c>
      <c r="E617" s="207" t="s">
        <v>1066</v>
      </c>
      <c r="F617" s="208">
        <v>1206</v>
      </c>
      <c r="G617" s="208">
        <v>85.95</v>
      </c>
      <c r="H617" s="209">
        <v>70.67</v>
      </c>
      <c r="I617" s="204" t="s">
        <v>1067</v>
      </c>
      <c r="J617" s="210" t="s">
        <v>110</v>
      </c>
    </row>
    <row r="618" spans="1:10">
      <c r="A618" s="204">
        <v>616</v>
      </c>
      <c r="B618" s="207" t="s">
        <v>1595</v>
      </c>
      <c r="C618" s="207" t="s">
        <v>1668</v>
      </c>
      <c r="D618" s="207" t="s">
        <v>1065</v>
      </c>
      <c r="E618" s="207" t="s">
        <v>1066</v>
      </c>
      <c r="F618" s="208">
        <v>1301</v>
      </c>
      <c r="G618" s="208">
        <v>88.89</v>
      </c>
      <c r="H618" s="209">
        <v>73.09</v>
      </c>
      <c r="I618" s="204" t="s">
        <v>1067</v>
      </c>
      <c r="J618" s="204" t="s">
        <v>1068</v>
      </c>
    </row>
    <row r="619" spans="1:10">
      <c r="A619" s="204">
        <v>617</v>
      </c>
      <c r="B619" s="207" t="s">
        <v>1595</v>
      </c>
      <c r="C619" s="207" t="s">
        <v>1669</v>
      </c>
      <c r="D619" s="207" t="s">
        <v>1070</v>
      </c>
      <c r="E619" s="207" t="s">
        <v>1066</v>
      </c>
      <c r="F619" s="208">
        <v>1302</v>
      </c>
      <c r="G619" s="208">
        <v>78.790000000000006</v>
      </c>
      <c r="H619" s="209">
        <v>64.78</v>
      </c>
      <c r="I619" s="210" t="s">
        <v>717</v>
      </c>
      <c r="J619" s="210" t="s">
        <v>110</v>
      </c>
    </row>
    <row r="620" spans="1:10">
      <c r="A620" s="204">
        <v>618</v>
      </c>
      <c r="B620" s="207" t="s">
        <v>1595</v>
      </c>
      <c r="C620" s="207" t="s">
        <v>1670</v>
      </c>
      <c r="D620" s="207" t="s">
        <v>1072</v>
      </c>
      <c r="E620" s="207" t="s">
        <v>1066</v>
      </c>
      <c r="F620" s="208">
        <v>1303</v>
      </c>
      <c r="G620" s="208">
        <v>44.44</v>
      </c>
      <c r="H620" s="209">
        <v>36.54</v>
      </c>
      <c r="I620" s="210" t="s">
        <v>717</v>
      </c>
      <c r="J620" s="210" t="s">
        <v>1073</v>
      </c>
    </row>
    <row r="621" spans="1:10">
      <c r="A621" s="204">
        <v>619</v>
      </c>
      <c r="B621" s="207" t="s">
        <v>1595</v>
      </c>
      <c r="C621" s="207" t="s">
        <v>1671</v>
      </c>
      <c r="D621" s="207" t="s">
        <v>1072</v>
      </c>
      <c r="E621" s="207" t="s">
        <v>1066</v>
      </c>
      <c r="F621" s="208">
        <v>1304</v>
      </c>
      <c r="G621" s="208">
        <v>44.44</v>
      </c>
      <c r="H621" s="209">
        <v>36.54</v>
      </c>
      <c r="I621" s="210" t="s">
        <v>717</v>
      </c>
      <c r="J621" s="210" t="s">
        <v>1073</v>
      </c>
    </row>
    <row r="622" spans="1:10">
      <c r="A622" s="204">
        <v>620</v>
      </c>
      <c r="B622" s="207" t="s">
        <v>1595</v>
      </c>
      <c r="C622" s="207" t="s">
        <v>1672</v>
      </c>
      <c r="D622" s="207" t="s">
        <v>1070</v>
      </c>
      <c r="E622" s="207" t="s">
        <v>1066</v>
      </c>
      <c r="F622" s="208">
        <v>1305</v>
      </c>
      <c r="G622" s="208">
        <v>78.790000000000006</v>
      </c>
      <c r="H622" s="209">
        <v>64.78</v>
      </c>
      <c r="I622" s="210" t="s">
        <v>717</v>
      </c>
      <c r="J622" s="210" t="s">
        <v>110</v>
      </c>
    </row>
    <row r="623" spans="1:10">
      <c r="A623" s="204">
        <v>621</v>
      </c>
      <c r="B623" s="207" t="s">
        <v>1595</v>
      </c>
      <c r="C623" s="207" t="s">
        <v>1673</v>
      </c>
      <c r="D623" s="207" t="s">
        <v>1076</v>
      </c>
      <c r="E623" s="207" t="s">
        <v>1066</v>
      </c>
      <c r="F623" s="208">
        <v>1306</v>
      </c>
      <c r="G623" s="208">
        <v>85.95</v>
      </c>
      <c r="H623" s="209">
        <v>70.67</v>
      </c>
      <c r="I623" s="204" t="s">
        <v>1067</v>
      </c>
      <c r="J623" s="210" t="s">
        <v>110</v>
      </c>
    </row>
    <row r="624" spans="1:10">
      <c r="A624" s="204">
        <v>622</v>
      </c>
      <c r="B624" s="207" t="s">
        <v>1595</v>
      </c>
      <c r="C624" s="207" t="s">
        <v>1674</v>
      </c>
      <c r="D624" s="207" t="s">
        <v>1065</v>
      </c>
      <c r="E624" s="207" t="s">
        <v>1066</v>
      </c>
      <c r="F624" s="208">
        <v>1401</v>
      </c>
      <c r="G624" s="208">
        <v>88.89</v>
      </c>
      <c r="H624" s="209">
        <v>73.09</v>
      </c>
      <c r="I624" s="204" t="s">
        <v>1067</v>
      </c>
      <c r="J624" s="204" t="s">
        <v>1068</v>
      </c>
    </row>
    <row r="625" spans="1:10">
      <c r="A625" s="204">
        <v>623</v>
      </c>
      <c r="B625" s="207" t="s">
        <v>1595</v>
      </c>
      <c r="C625" s="207" t="s">
        <v>1675</v>
      </c>
      <c r="D625" s="207" t="s">
        <v>1070</v>
      </c>
      <c r="E625" s="207" t="s">
        <v>1066</v>
      </c>
      <c r="F625" s="208">
        <v>1402</v>
      </c>
      <c r="G625" s="208">
        <v>78.790000000000006</v>
      </c>
      <c r="H625" s="209">
        <v>64.78</v>
      </c>
      <c r="I625" s="210" t="s">
        <v>717</v>
      </c>
      <c r="J625" s="210" t="s">
        <v>110</v>
      </c>
    </row>
    <row r="626" spans="1:10">
      <c r="A626" s="204">
        <v>624</v>
      </c>
      <c r="B626" s="207" t="s">
        <v>1595</v>
      </c>
      <c r="C626" s="207" t="s">
        <v>1676</v>
      </c>
      <c r="D626" s="207" t="s">
        <v>1072</v>
      </c>
      <c r="E626" s="207" t="s">
        <v>1066</v>
      </c>
      <c r="F626" s="208">
        <v>1403</v>
      </c>
      <c r="G626" s="208">
        <v>44.44</v>
      </c>
      <c r="H626" s="209">
        <v>36.54</v>
      </c>
      <c r="I626" s="210" t="s">
        <v>717</v>
      </c>
      <c r="J626" s="210" t="s">
        <v>1073</v>
      </c>
    </row>
    <row r="627" spans="1:10">
      <c r="A627" s="204">
        <v>625</v>
      </c>
      <c r="B627" s="207" t="s">
        <v>1595</v>
      </c>
      <c r="C627" s="207" t="s">
        <v>1677</v>
      </c>
      <c r="D627" s="207" t="s">
        <v>1072</v>
      </c>
      <c r="E627" s="207" t="s">
        <v>1066</v>
      </c>
      <c r="F627" s="208">
        <v>1404</v>
      </c>
      <c r="G627" s="208">
        <v>44.44</v>
      </c>
      <c r="H627" s="209">
        <v>36.54</v>
      </c>
      <c r="I627" s="210" t="s">
        <v>717</v>
      </c>
      <c r="J627" s="210" t="s">
        <v>1073</v>
      </c>
    </row>
    <row r="628" spans="1:10">
      <c r="A628" s="204">
        <v>626</v>
      </c>
      <c r="B628" s="207" t="s">
        <v>1595</v>
      </c>
      <c r="C628" s="207" t="s">
        <v>1678</v>
      </c>
      <c r="D628" s="207" t="s">
        <v>1070</v>
      </c>
      <c r="E628" s="207" t="s">
        <v>1066</v>
      </c>
      <c r="F628" s="208">
        <v>1405</v>
      </c>
      <c r="G628" s="208">
        <v>78.790000000000006</v>
      </c>
      <c r="H628" s="209">
        <v>64.78</v>
      </c>
      <c r="I628" s="210" t="s">
        <v>717</v>
      </c>
      <c r="J628" s="210" t="s">
        <v>110</v>
      </c>
    </row>
    <row r="629" spans="1:10">
      <c r="A629" s="204">
        <v>627</v>
      </c>
      <c r="B629" s="207" t="s">
        <v>1595</v>
      </c>
      <c r="C629" s="207" t="s">
        <v>1679</v>
      </c>
      <c r="D629" s="207" t="s">
        <v>1076</v>
      </c>
      <c r="E629" s="207" t="s">
        <v>1066</v>
      </c>
      <c r="F629" s="208">
        <v>1406</v>
      </c>
      <c r="G629" s="208">
        <v>85.95</v>
      </c>
      <c r="H629" s="209">
        <v>70.67</v>
      </c>
      <c r="I629" s="204" t="s">
        <v>1067</v>
      </c>
      <c r="J629" s="210" t="s">
        <v>110</v>
      </c>
    </row>
    <row r="630" spans="1:10">
      <c r="A630" s="204">
        <v>628</v>
      </c>
      <c r="B630" s="207" t="s">
        <v>1595</v>
      </c>
      <c r="C630" s="207" t="s">
        <v>1680</v>
      </c>
      <c r="D630" s="207" t="s">
        <v>1065</v>
      </c>
      <c r="E630" s="207" t="s">
        <v>1066</v>
      </c>
      <c r="F630" s="208">
        <v>1501</v>
      </c>
      <c r="G630" s="208">
        <v>88.89</v>
      </c>
      <c r="H630" s="209">
        <v>73.09</v>
      </c>
      <c r="I630" s="204" t="s">
        <v>1067</v>
      </c>
      <c r="J630" s="204" t="s">
        <v>1068</v>
      </c>
    </row>
    <row r="631" spans="1:10">
      <c r="A631" s="204">
        <v>629</v>
      </c>
      <c r="B631" s="207" t="s">
        <v>1595</v>
      </c>
      <c r="C631" s="207" t="s">
        <v>1681</v>
      </c>
      <c r="D631" s="207" t="s">
        <v>1070</v>
      </c>
      <c r="E631" s="207" t="s">
        <v>1066</v>
      </c>
      <c r="F631" s="208">
        <v>1502</v>
      </c>
      <c r="G631" s="208">
        <v>78.790000000000006</v>
      </c>
      <c r="H631" s="209">
        <v>64.78</v>
      </c>
      <c r="I631" s="210" t="s">
        <v>717</v>
      </c>
      <c r="J631" s="210" t="s">
        <v>110</v>
      </c>
    </row>
    <row r="632" spans="1:10">
      <c r="A632" s="204">
        <v>630</v>
      </c>
      <c r="B632" s="207" t="s">
        <v>1595</v>
      </c>
      <c r="C632" s="207" t="s">
        <v>1682</v>
      </c>
      <c r="D632" s="207" t="s">
        <v>1072</v>
      </c>
      <c r="E632" s="207" t="s">
        <v>1066</v>
      </c>
      <c r="F632" s="208">
        <v>1503</v>
      </c>
      <c r="G632" s="208">
        <v>44.44</v>
      </c>
      <c r="H632" s="209">
        <v>36.54</v>
      </c>
      <c r="I632" s="210" t="s">
        <v>717</v>
      </c>
      <c r="J632" s="210" t="s">
        <v>1073</v>
      </c>
    </row>
    <row r="633" spans="1:10">
      <c r="A633" s="204">
        <v>631</v>
      </c>
      <c r="B633" s="207" t="s">
        <v>1595</v>
      </c>
      <c r="C633" s="207" t="s">
        <v>1683</v>
      </c>
      <c r="D633" s="207" t="s">
        <v>1072</v>
      </c>
      <c r="E633" s="207" t="s">
        <v>1066</v>
      </c>
      <c r="F633" s="208">
        <v>1504</v>
      </c>
      <c r="G633" s="208">
        <v>44.44</v>
      </c>
      <c r="H633" s="209">
        <v>36.54</v>
      </c>
      <c r="I633" s="210" t="s">
        <v>717</v>
      </c>
      <c r="J633" s="210" t="s">
        <v>1073</v>
      </c>
    </row>
    <row r="634" spans="1:10">
      <c r="A634" s="204">
        <v>632</v>
      </c>
      <c r="B634" s="207" t="s">
        <v>1595</v>
      </c>
      <c r="C634" s="207" t="s">
        <v>1684</v>
      </c>
      <c r="D634" s="207" t="s">
        <v>1070</v>
      </c>
      <c r="E634" s="207" t="s">
        <v>1066</v>
      </c>
      <c r="F634" s="208">
        <v>1505</v>
      </c>
      <c r="G634" s="208">
        <v>78.790000000000006</v>
      </c>
      <c r="H634" s="209">
        <v>64.78</v>
      </c>
      <c r="I634" s="210" t="s">
        <v>717</v>
      </c>
      <c r="J634" s="210" t="s">
        <v>110</v>
      </c>
    </row>
    <row r="635" spans="1:10">
      <c r="A635" s="204">
        <v>633</v>
      </c>
      <c r="B635" s="207" t="s">
        <v>1595</v>
      </c>
      <c r="C635" s="207" t="s">
        <v>1685</v>
      </c>
      <c r="D635" s="207" t="s">
        <v>1076</v>
      </c>
      <c r="E635" s="207" t="s">
        <v>1066</v>
      </c>
      <c r="F635" s="208">
        <v>1506</v>
      </c>
      <c r="G635" s="208">
        <v>85.95</v>
      </c>
      <c r="H635" s="209">
        <v>70.67</v>
      </c>
      <c r="I635" s="204" t="s">
        <v>1067</v>
      </c>
      <c r="J635" s="210" t="s">
        <v>110</v>
      </c>
    </row>
    <row r="636" spans="1:10">
      <c r="A636" s="204">
        <v>634</v>
      </c>
      <c r="B636" s="207" t="s">
        <v>1595</v>
      </c>
      <c r="C636" s="207" t="s">
        <v>1686</v>
      </c>
      <c r="D636" s="207" t="s">
        <v>1076</v>
      </c>
      <c r="E636" s="207" t="s">
        <v>1133</v>
      </c>
      <c r="F636" s="208">
        <v>101</v>
      </c>
      <c r="G636" s="208">
        <v>85.85</v>
      </c>
      <c r="H636" s="209">
        <v>70.59</v>
      </c>
      <c r="I636" s="204" t="s">
        <v>1067</v>
      </c>
      <c r="J636" s="210" t="s">
        <v>110</v>
      </c>
    </row>
    <row r="637" spans="1:10">
      <c r="A637" s="204">
        <v>635</v>
      </c>
      <c r="B637" s="207" t="s">
        <v>1595</v>
      </c>
      <c r="C637" s="207" t="s">
        <v>1687</v>
      </c>
      <c r="D637" s="207" t="s">
        <v>1213</v>
      </c>
      <c r="E637" s="207" t="s">
        <v>1133</v>
      </c>
      <c r="F637" s="208">
        <v>102</v>
      </c>
      <c r="G637" s="208">
        <v>87.4</v>
      </c>
      <c r="H637" s="209">
        <v>71.86</v>
      </c>
      <c r="I637" s="210" t="s">
        <v>717</v>
      </c>
      <c r="J637" s="210" t="s">
        <v>110</v>
      </c>
    </row>
    <row r="638" spans="1:10">
      <c r="A638" s="204">
        <v>636</v>
      </c>
      <c r="B638" s="207" t="s">
        <v>1595</v>
      </c>
      <c r="C638" s="207" t="s">
        <v>1688</v>
      </c>
      <c r="D638" s="207" t="s">
        <v>1213</v>
      </c>
      <c r="E638" s="207" t="s">
        <v>1133</v>
      </c>
      <c r="F638" s="208">
        <v>103</v>
      </c>
      <c r="G638" s="208">
        <v>87.4</v>
      </c>
      <c r="H638" s="209">
        <v>71.86</v>
      </c>
      <c r="I638" s="210" t="s">
        <v>717</v>
      </c>
      <c r="J638" s="210" t="s">
        <v>110</v>
      </c>
    </row>
    <row r="639" spans="1:10">
      <c r="A639" s="204">
        <v>637</v>
      </c>
      <c r="B639" s="207" t="s">
        <v>1595</v>
      </c>
      <c r="C639" s="207" t="s">
        <v>1688</v>
      </c>
      <c r="D639" s="207" t="s">
        <v>1076</v>
      </c>
      <c r="E639" s="207" t="s">
        <v>1133</v>
      </c>
      <c r="F639" s="208">
        <v>104</v>
      </c>
      <c r="G639" s="208">
        <v>86.46</v>
      </c>
      <c r="H639" s="209">
        <v>71.09</v>
      </c>
      <c r="I639" s="204" t="s">
        <v>1067</v>
      </c>
      <c r="J639" s="210" t="s">
        <v>110</v>
      </c>
    </row>
    <row r="640" spans="1:10">
      <c r="A640" s="204">
        <v>638</v>
      </c>
      <c r="B640" s="207" t="s">
        <v>1595</v>
      </c>
      <c r="C640" s="207" t="s">
        <v>1689</v>
      </c>
      <c r="D640" s="207" t="s">
        <v>1076</v>
      </c>
      <c r="E640" s="207" t="s">
        <v>1133</v>
      </c>
      <c r="F640" s="208">
        <v>201</v>
      </c>
      <c r="G640" s="208">
        <v>85.85</v>
      </c>
      <c r="H640" s="209">
        <v>70.59</v>
      </c>
      <c r="I640" s="204" t="s">
        <v>1067</v>
      </c>
      <c r="J640" s="210" t="s">
        <v>110</v>
      </c>
    </row>
    <row r="641" spans="1:10">
      <c r="A641" s="204">
        <v>639</v>
      </c>
      <c r="B641" s="207" t="s">
        <v>1595</v>
      </c>
      <c r="C641" s="207" t="s">
        <v>1690</v>
      </c>
      <c r="D641" s="207" t="s">
        <v>1213</v>
      </c>
      <c r="E641" s="207" t="s">
        <v>1133</v>
      </c>
      <c r="F641" s="208">
        <v>202</v>
      </c>
      <c r="G641" s="208">
        <v>87.4</v>
      </c>
      <c r="H641" s="209">
        <v>71.86</v>
      </c>
      <c r="I641" s="210" t="s">
        <v>717</v>
      </c>
      <c r="J641" s="210" t="s">
        <v>110</v>
      </c>
    </row>
    <row r="642" spans="1:10">
      <c r="A642" s="204">
        <v>640</v>
      </c>
      <c r="B642" s="207" t="s">
        <v>1595</v>
      </c>
      <c r="C642" s="207" t="s">
        <v>1691</v>
      </c>
      <c r="D642" s="207" t="s">
        <v>1213</v>
      </c>
      <c r="E642" s="207" t="s">
        <v>1133</v>
      </c>
      <c r="F642" s="208">
        <v>203</v>
      </c>
      <c r="G642" s="208">
        <v>87.4</v>
      </c>
      <c r="H642" s="209">
        <v>71.86</v>
      </c>
      <c r="I642" s="210" t="s">
        <v>717</v>
      </c>
      <c r="J642" s="210" t="s">
        <v>110</v>
      </c>
    </row>
    <row r="643" spans="1:10">
      <c r="A643" s="204">
        <v>641</v>
      </c>
      <c r="B643" s="207" t="s">
        <v>1595</v>
      </c>
      <c r="C643" s="207" t="s">
        <v>1692</v>
      </c>
      <c r="D643" s="207" t="s">
        <v>1076</v>
      </c>
      <c r="E643" s="207" t="s">
        <v>1133</v>
      </c>
      <c r="F643" s="208">
        <v>204</v>
      </c>
      <c r="G643" s="208">
        <v>86.74</v>
      </c>
      <c r="H643" s="209">
        <v>71.319999999999993</v>
      </c>
      <c r="I643" s="204" t="s">
        <v>1067</v>
      </c>
      <c r="J643" s="210" t="s">
        <v>110</v>
      </c>
    </row>
    <row r="644" spans="1:10">
      <c r="A644" s="204">
        <v>642</v>
      </c>
      <c r="B644" s="207" t="s">
        <v>1595</v>
      </c>
      <c r="C644" s="207" t="s">
        <v>1693</v>
      </c>
      <c r="D644" s="207" t="s">
        <v>1076</v>
      </c>
      <c r="E644" s="207" t="s">
        <v>1133</v>
      </c>
      <c r="F644" s="208">
        <v>301</v>
      </c>
      <c r="G644" s="208">
        <v>85.85</v>
      </c>
      <c r="H644" s="209">
        <v>70.59</v>
      </c>
      <c r="I644" s="204" t="s">
        <v>1067</v>
      </c>
      <c r="J644" s="210" t="s">
        <v>110</v>
      </c>
    </row>
    <row r="645" spans="1:10">
      <c r="A645" s="204">
        <v>643</v>
      </c>
      <c r="B645" s="207" t="s">
        <v>1595</v>
      </c>
      <c r="C645" s="207" t="s">
        <v>1694</v>
      </c>
      <c r="D645" s="207" t="s">
        <v>1213</v>
      </c>
      <c r="E645" s="207" t="s">
        <v>1133</v>
      </c>
      <c r="F645" s="208">
        <v>302</v>
      </c>
      <c r="G645" s="208">
        <v>87.4</v>
      </c>
      <c r="H645" s="209">
        <v>71.86</v>
      </c>
      <c r="I645" s="210" t="s">
        <v>717</v>
      </c>
      <c r="J645" s="210" t="s">
        <v>110</v>
      </c>
    </row>
    <row r="646" spans="1:10">
      <c r="A646" s="204">
        <v>644</v>
      </c>
      <c r="B646" s="207" t="s">
        <v>1595</v>
      </c>
      <c r="C646" s="207" t="s">
        <v>1695</v>
      </c>
      <c r="D646" s="207" t="s">
        <v>1213</v>
      </c>
      <c r="E646" s="207" t="s">
        <v>1133</v>
      </c>
      <c r="F646" s="208">
        <v>303</v>
      </c>
      <c r="G646" s="208">
        <v>87.4</v>
      </c>
      <c r="H646" s="209">
        <v>71.86</v>
      </c>
      <c r="I646" s="210" t="s">
        <v>717</v>
      </c>
      <c r="J646" s="210" t="s">
        <v>110</v>
      </c>
    </row>
    <row r="647" spans="1:10">
      <c r="A647" s="204">
        <v>645</v>
      </c>
      <c r="B647" s="207" t="s">
        <v>1595</v>
      </c>
      <c r="C647" s="207" t="s">
        <v>1696</v>
      </c>
      <c r="D647" s="207" t="s">
        <v>1076</v>
      </c>
      <c r="E647" s="207" t="s">
        <v>1133</v>
      </c>
      <c r="F647" s="208">
        <v>304</v>
      </c>
      <c r="G647" s="208">
        <v>86.74</v>
      </c>
      <c r="H647" s="209">
        <v>71.319999999999993</v>
      </c>
      <c r="I647" s="204" t="s">
        <v>1067</v>
      </c>
      <c r="J647" s="210" t="s">
        <v>110</v>
      </c>
    </row>
    <row r="648" spans="1:10">
      <c r="A648" s="204">
        <v>646</v>
      </c>
      <c r="B648" s="207" t="s">
        <v>1595</v>
      </c>
      <c r="C648" s="207" t="s">
        <v>1697</v>
      </c>
      <c r="D648" s="207" t="s">
        <v>1076</v>
      </c>
      <c r="E648" s="207" t="s">
        <v>1133</v>
      </c>
      <c r="F648" s="208">
        <v>401</v>
      </c>
      <c r="G648" s="208">
        <v>85.85</v>
      </c>
      <c r="H648" s="209">
        <v>70.59</v>
      </c>
      <c r="I648" s="204" t="s">
        <v>1067</v>
      </c>
      <c r="J648" s="210" t="s">
        <v>110</v>
      </c>
    </row>
    <row r="649" spans="1:10">
      <c r="A649" s="204">
        <v>647</v>
      </c>
      <c r="B649" s="207" t="s">
        <v>1595</v>
      </c>
      <c r="C649" s="207" t="s">
        <v>1698</v>
      </c>
      <c r="D649" s="207" t="s">
        <v>1213</v>
      </c>
      <c r="E649" s="207" t="s">
        <v>1133</v>
      </c>
      <c r="F649" s="208">
        <v>402</v>
      </c>
      <c r="G649" s="208">
        <v>87.4</v>
      </c>
      <c r="H649" s="209">
        <v>71.86</v>
      </c>
      <c r="I649" s="210" t="s">
        <v>717</v>
      </c>
      <c r="J649" s="210" t="s">
        <v>110</v>
      </c>
    </row>
    <row r="650" spans="1:10">
      <c r="A650" s="204">
        <v>648</v>
      </c>
      <c r="B650" s="207" t="s">
        <v>1595</v>
      </c>
      <c r="C650" s="207" t="s">
        <v>1699</v>
      </c>
      <c r="D650" s="207" t="s">
        <v>1213</v>
      </c>
      <c r="E650" s="207" t="s">
        <v>1133</v>
      </c>
      <c r="F650" s="208">
        <v>403</v>
      </c>
      <c r="G650" s="208">
        <v>87.4</v>
      </c>
      <c r="H650" s="209">
        <v>71.86</v>
      </c>
      <c r="I650" s="210" t="s">
        <v>717</v>
      </c>
      <c r="J650" s="210" t="s">
        <v>110</v>
      </c>
    </row>
    <row r="651" spans="1:10">
      <c r="A651" s="204">
        <v>649</v>
      </c>
      <c r="B651" s="207" t="s">
        <v>1595</v>
      </c>
      <c r="C651" s="207" t="s">
        <v>1700</v>
      </c>
      <c r="D651" s="207" t="s">
        <v>1076</v>
      </c>
      <c r="E651" s="207" t="s">
        <v>1133</v>
      </c>
      <c r="F651" s="208">
        <v>404</v>
      </c>
      <c r="G651" s="208">
        <v>86.74</v>
      </c>
      <c r="H651" s="209">
        <v>71.319999999999993</v>
      </c>
      <c r="I651" s="204" t="s">
        <v>1067</v>
      </c>
      <c r="J651" s="210" t="s">
        <v>110</v>
      </c>
    </row>
    <row r="652" spans="1:10">
      <c r="A652" s="204">
        <v>650</v>
      </c>
      <c r="B652" s="207" t="s">
        <v>1595</v>
      </c>
      <c r="C652" s="207" t="s">
        <v>1701</v>
      </c>
      <c r="D652" s="207" t="s">
        <v>1076</v>
      </c>
      <c r="E652" s="207" t="s">
        <v>1133</v>
      </c>
      <c r="F652" s="208">
        <v>501</v>
      </c>
      <c r="G652" s="208">
        <v>85.85</v>
      </c>
      <c r="H652" s="209">
        <v>70.59</v>
      </c>
      <c r="I652" s="204" t="s">
        <v>1067</v>
      </c>
      <c r="J652" s="210" t="s">
        <v>110</v>
      </c>
    </row>
    <row r="653" spans="1:10">
      <c r="A653" s="204">
        <v>651</v>
      </c>
      <c r="B653" s="207" t="s">
        <v>1595</v>
      </c>
      <c r="C653" s="207" t="s">
        <v>1702</v>
      </c>
      <c r="D653" s="207" t="s">
        <v>1213</v>
      </c>
      <c r="E653" s="207" t="s">
        <v>1133</v>
      </c>
      <c r="F653" s="208">
        <v>502</v>
      </c>
      <c r="G653" s="208">
        <v>87.4</v>
      </c>
      <c r="H653" s="209">
        <v>71.86</v>
      </c>
      <c r="I653" s="210" t="s">
        <v>717</v>
      </c>
      <c r="J653" s="210" t="s">
        <v>110</v>
      </c>
    </row>
    <row r="654" spans="1:10">
      <c r="A654" s="204">
        <v>652</v>
      </c>
      <c r="B654" s="207" t="s">
        <v>1595</v>
      </c>
      <c r="C654" s="207" t="s">
        <v>1703</v>
      </c>
      <c r="D654" s="207" t="s">
        <v>1213</v>
      </c>
      <c r="E654" s="207" t="s">
        <v>1133</v>
      </c>
      <c r="F654" s="208">
        <v>503</v>
      </c>
      <c r="G654" s="208">
        <v>87.4</v>
      </c>
      <c r="H654" s="209">
        <v>71.86</v>
      </c>
      <c r="I654" s="210" t="s">
        <v>717</v>
      </c>
      <c r="J654" s="210" t="s">
        <v>110</v>
      </c>
    </row>
    <row r="655" spans="1:10">
      <c r="A655" s="204">
        <v>653</v>
      </c>
      <c r="B655" s="207" t="s">
        <v>1595</v>
      </c>
      <c r="C655" s="207" t="s">
        <v>1704</v>
      </c>
      <c r="D655" s="207" t="s">
        <v>1076</v>
      </c>
      <c r="E655" s="207" t="s">
        <v>1133</v>
      </c>
      <c r="F655" s="208">
        <v>504</v>
      </c>
      <c r="G655" s="208">
        <v>86.74</v>
      </c>
      <c r="H655" s="209">
        <v>71.319999999999993</v>
      </c>
      <c r="I655" s="204" t="s">
        <v>1067</v>
      </c>
      <c r="J655" s="210" t="s">
        <v>110</v>
      </c>
    </row>
    <row r="656" spans="1:10">
      <c r="A656" s="204">
        <v>654</v>
      </c>
      <c r="B656" s="207" t="s">
        <v>1595</v>
      </c>
      <c r="C656" s="207" t="s">
        <v>1686</v>
      </c>
      <c r="D656" s="207" t="s">
        <v>1076</v>
      </c>
      <c r="E656" s="207" t="s">
        <v>1133</v>
      </c>
      <c r="F656" s="208">
        <v>601</v>
      </c>
      <c r="G656" s="208">
        <v>85.85</v>
      </c>
      <c r="H656" s="209">
        <v>70.59</v>
      </c>
      <c r="I656" s="204" t="s">
        <v>1067</v>
      </c>
      <c r="J656" s="210" t="s">
        <v>110</v>
      </c>
    </row>
    <row r="657" spans="1:10">
      <c r="A657" s="204">
        <v>655</v>
      </c>
      <c r="B657" s="207" t="s">
        <v>1595</v>
      </c>
      <c r="C657" s="207" t="s">
        <v>1687</v>
      </c>
      <c r="D657" s="207" t="s">
        <v>1213</v>
      </c>
      <c r="E657" s="207" t="s">
        <v>1133</v>
      </c>
      <c r="F657" s="208">
        <v>602</v>
      </c>
      <c r="G657" s="208">
        <v>87.4</v>
      </c>
      <c r="H657" s="209">
        <v>71.86</v>
      </c>
      <c r="I657" s="210" t="s">
        <v>717</v>
      </c>
      <c r="J657" s="210" t="s">
        <v>110</v>
      </c>
    </row>
    <row r="658" spans="1:10">
      <c r="A658" s="204">
        <v>656</v>
      </c>
      <c r="B658" s="207" t="s">
        <v>1595</v>
      </c>
      <c r="C658" s="207" t="s">
        <v>1688</v>
      </c>
      <c r="D658" s="207" t="s">
        <v>1213</v>
      </c>
      <c r="E658" s="207" t="s">
        <v>1133</v>
      </c>
      <c r="F658" s="208">
        <v>603</v>
      </c>
      <c r="G658" s="208">
        <v>87.4</v>
      </c>
      <c r="H658" s="209">
        <v>71.86</v>
      </c>
      <c r="I658" s="210" t="s">
        <v>717</v>
      </c>
      <c r="J658" s="210" t="s">
        <v>110</v>
      </c>
    </row>
    <row r="659" spans="1:10">
      <c r="A659" s="204">
        <v>657</v>
      </c>
      <c r="B659" s="207" t="s">
        <v>1595</v>
      </c>
      <c r="C659" s="207" t="s">
        <v>1688</v>
      </c>
      <c r="D659" s="207" t="s">
        <v>1076</v>
      </c>
      <c r="E659" s="207" t="s">
        <v>1133</v>
      </c>
      <c r="F659" s="208">
        <v>604</v>
      </c>
      <c r="G659" s="208">
        <v>86.74</v>
      </c>
      <c r="H659" s="209">
        <v>71.319999999999993</v>
      </c>
      <c r="I659" s="204" t="s">
        <v>1067</v>
      </c>
      <c r="J659" s="210" t="s">
        <v>110</v>
      </c>
    </row>
    <row r="660" spans="1:10">
      <c r="A660" s="204">
        <v>658</v>
      </c>
      <c r="B660" s="207" t="s">
        <v>1595</v>
      </c>
      <c r="C660" s="207" t="s">
        <v>1689</v>
      </c>
      <c r="D660" s="207" t="s">
        <v>1076</v>
      </c>
      <c r="E660" s="207" t="s">
        <v>1133</v>
      </c>
      <c r="F660" s="208">
        <v>701</v>
      </c>
      <c r="G660" s="208">
        <v>85.85</v>
      </c>
      <c r="H660" s="209">
        <v>70.59</v>
      </c>
      <c r="I660" s="204" t="s">
        <v>1067</v>
      </c>
      <c r="J660" s="210" t="s">
        <v>110</v>
      </c>
    </row>
    <row r="661" spans="1:10">
      <c r="A661" s="204">
        <v>659</v>
      </c>
      <c r="B661" s="207" t="s">
        <v>1595</v>
      </c>
      <c r="C661" s="207" t="s">
        <v>1690</v>
      </c>
      <c r="D661" s="207" t="s">
        <v>1213</v>
      </c>
      <c r="E661" s="207" t="s">
        <v>1133</v>
      </c>
      <c r="F661" s="208">
        <v>702</v>
      </c>
      <c r="G661" s="208">
        <v>87.4</v>
      </c>
      <c r="H661" s="209">
        <v>71.86</v>
      </c>
      <c r="I661" s="210" t="s">
        <v>717</v>
      </c>
      <c r="J661" s="210" t="s">
        <v>110</v>
      </c>
    </row>
    <row r="662" spans="1:10">
      <c r="A662" s="204">
        <v>660</v>
      </c>
      <c r="B662" s="207" t="s">
        <v>1595</v>
      </c>
      <c r="C662" s="207" t="s">
        <v>1691</v>
      </c>
      <c r="D662" s="207" t="s">
        <v>1213</v>
      </c>
      <c r="E662" s="207" t="s">
        <v>1133</v>
      </c>
      <c r="F662" s="208">
        <v>703</v>
      </c>
      <c r="G662" s="208">
        <v>87.4</v>
      </c>
      <c r="H662" s="209">
        <v>71.86</v>
      </c>
      <c r="I662" s="210" t="s">
        <v>717</v>
      </c>
      <c r="J662" s="210" t="s">
        <v>110</v>
      </c>
    </row>
    <row r="663" spans="1:10">
      <c r="A663" s="204">
        <v>661</v>
      </c>
      <c r="B663" s="207" t="s">
        <v>1595</v>
      </c>
      <c r="C663" s="207" t="s">
        <v>1692</v>
      </c>
      <c r="D663" s="207" t="s">
        <v>1076</v>
      </c>
      <c r="E663" s="207" t="s">
        <v>1133</v>
      </c>
      <c r="F663" s="208">
        <v>704</v>
      </c>
      <c r="G663" s="208">
        <v>86.74</v>
      </c>
      <c r="H663" s="209">
        <v>71.319999999999993</v>
      </c>
      <c r="I663" s="204" t="s">
        <v>1067</v>
      </c>
      <c r="J663" s="210" t="s">
        <v>110</v>
      </c>
    </row>
    <row r="664" spans="1:10">
      <c r="A664" s="204">
        <v>662</v>
      </c>
      <c r="B664" s="207" t="s">
        <v>1595</v>
      </c>
      <c r="C664" s="207" t="s">
        <v>1693</v>
      </c>
      <c r="D664" s="207" t="s">
        <v>1076</v>
      </c>
      <c r="E664" s="207" t="s">
        <v>1133</v>
      </c>
      <c r="F664" s="208">
        <v>801</v>
      </c>
      <c r="G664" s="208">
        <v>85.85</v>
      </c>
      <c r="H664" s="209">
        <v>70.59</v>
      </c>
      <c r="I664" s="204" t="s">
        <v>1067</v>
      </c>
      <c r="J664" s="210" t="s">
        <v>110</v>
      </c>
    </row>
    <row r="665" spans="1:10">
      <c r="A665" s="204">
        <v>663</v>
      </c>
      <c r="B665" s="207" t="s">
        <v>1595</v>
      </c>
      <c r="C665" s="207" t="s">
        <v>1694</v>
      </c>
      <c r="D665" s="207" t="s">
        <v>1213</v>
      </c>
      <c r="E665" s="207" t="s">
        <v>1133</v>
      </c>
      <c r="F665" s="208">
        <v>802</v>
      </c>
      <c r="G665" s="208">
        <v>87.4</v>
      </c>
      <c r="H665" s="209">
        <v>71.86</v>
      </c>
      <c r="I665" s="210" t="s">
        <v>717</v>
      </c>
      <c r="J665" s="210" t="s">
        <v>110</v>
      </c>
    </row>
    <row r="666" spans="1:10">
      <c r="A666" s="204">
        <v>664</v>
      </c>
      <c r="B666" s="207" t="s">
        <v>1595</v>
      </c>
      <c r="C666" s="207" t="s">
        <v>1695</v>
      </c>
      <c r="D666" s="207" t="s">
        <v>1213</v>
      </c>
      <c r="E666" s="207" t="s">
        <v>1133</v>
      </c>
      <c r="F666" s="208">
        <v>803</v>
      </c>
      <c r="G666" s="208">
        <v>87.4</v>
      </c>
      <c r="H666" s="209">
        <v>71.86</v>
      </c>
      <c r="I666" s="210" t="s">
        <v>717</v>
      </c>
      <c r="J666" s="210" t="s">
        <v>110</v>
      </c>
    </row>
    <row r="667" spans="1:10">
      <c r="A667" s="204">
        <v>665</v>
      </c>
      <c r="B667" s="207" t="s">
        <v>1595</v>
      </c>
      <c r="C667" s="207" t="s">
        <v>1696</v>
      </c>
      <c r="D667" s="207" t="s">
        <v>1076</v>
      </c>
      <c r="E667" s="207" t="s">
        <v>1133</v>
      </c>
      <c r="F667" s="208">
        <v>804</v>
      </c>
      <c r="G667" s="208">
        <v>86.74</v>
      </c>
      <c r="H667" s="209">
        <v>71.319999999999993</v>
      </c>
      <c r="I667" s="204" t="s">
        <v>1067</v>
      </c>
      <c r="J667" s="210" t="s">
        <v>110</v>
      </c>
    </row>
    <row r="668" spans="1:10">
      <c r="A668" s="204">
        <v>666</v>
      </c>
      <c r="B668" s="207" t="s">
        <v>1595</v>
      </c>
      <c r="C668" s="207" t="s">
        <v>1697</v>
      </c>
      <c r="D668" s="207" t="s">
        <v>1076</v>
      </c>
      <c r="E668" s="207" t="s">
        <v>1133</v>
      </c>
      <c r="F668" s="208">
        <v>901</v>
      </c>
      <c r="G668" s="208">
        <v>85.85</v>
      </c>
      <c r="H668" s="209">
        <v>70.59</v>
      </c>
      <c r="I668" s="204" t="s">
        <v>1067</v>
      </c>
      <c r="J668" s="210" t="s">
        <v>110</v>
      </c>
    </row>
    <row r="669" spans="1:10">
      <c r="A669" s="204">
        <v>667</v>
      </c>
      <c r="B669" s="207" t="s">
        <v>1595</v>
      </c>
      <c r="C669" s="207" t="s">
        <v>1698</v>
      </c>
      <c r="D669" s="207" t="s">
        <v>1213</v>
      </c>
      <c r="E669" s="207" t="s">
        <v>1133</v>
      </c>
      <c r="F669" s="208">
        <v>902</v>
      </c>
      <c r="G669" s="208">
        <v>87.4</v>
      </c>
      <c r="H669" s="209">
        <v>71.86</v>
      </c>
      <c r="I669" s="210" t="s">
        <v>717</v>
      </c>
      <c r="J669" s="210" t="s">
        <v>110</v>
      </c>
    </row>
    <row r="670" spans="1:10">
      <c r="A670" s="204">
        <v>668</v>
      </c>
      <c r="B670" s="207" t="s">
        <v>1595</v>
      </c>
      <c r="C670" s="207" t="s">
        <v>1699</v>
      </c>
      <c r="D670" s="207" t="s">
        <v>1213</v>
      </c>
      <c r="E670" s="207" t="s">
        <v>1133</v>
      </c>
      <c r="F670" s="208">
        <v>903</v>
      </c>
      <c r="G670" s="208">
        <v>87.4</v>
      </c>
      <c r="H670" s="209">
        <v>71.86</v>
      </c>
      <c r="I670" s="210" t="s">
        <v>717</v>
      </c>
      <c r="J670" s="210" t="s">
        <v>110</v>
      </c>
    </row>
    <row r="671" spans="1:10">
      <c r="A671" s="204">
        <v>669</v>
      </c>
      <c r="B671" s="207" t="s">
        <v>1595</v>
      </c>
      <c r="C671" s="207" t="s">
        <v>1700</v>
      </c>
      <c r="D671" s="207" t="s">
        <v>1076</v>
      </c>
      <c r="E671" s="207" t="s">
        <v>1133</v>
      </c>
      <c r="F671" s="208">
        <v>904</v>
      </c>
      <c r="G671" s="208">
        <v>86.74</v>
      </c>
      <c r="H671" s="209">
        <v>71.319999999999993</v>
      </c>
      <c r="I671" s="204" t="s">
        <v>1067</v>
      </c>
      <c r="J671" s="210" t="s">
        <v>110</v>
      </c>
    </row>
    <row r="672" spans="1:10">
      <c r="A672" s="204">
        <v>670</v>
      </c>
      <c r="B672" s="207" t="s">
        <v>1595</v>
      </c>
      <c r="C672" s="207" t="s">
        <v>1701</v>
      </c>
      <c r="D672" s="207" t="s">
        <v>1076</v>
      </c>
      <c r="E672" s="207" t="s">
        <v>1133</v>
      </c>
      <c r="F672" s="208">
        <v>1001</v>
      </c>
      <c r="G672" s="208">
        <v>85.85</v>
      </c>
      <c r="H672" s="209">
        <v>70.59</v>
      </c>
      <c r="I672" s="204" t="s">
        <v>1067</v>
      </c>
      <c r="J672" s="210" t="s">
        <v>110</v>
      </c>
    </row>
    <row r="673" spans="1:10">
      <c r="A673" s="204">
        <v>671</v>
      </c>
      <c r="B673" s="207" t="s">
        <v>1595</v>
      </c>
      <c r="C673" s="207" t="s">
        <v>1702</v>
      </c>
      <c r="D673" s="207" t="s">
        <v>1213</v>
      </c>
      <c r="E673" s="207" t="s">
        <v>1133</v>
      </c>
      <c r="F673" s="208">
        <v>1002</v>
      </c>
      <c r="G673" s="208">
        <v>87.4</v>
      </c>
      <c r="H673" s="209">
        <v>71.86</v>
      </c>
      <c r="I673" s="210" t="s">
        <v>717</v>
      </c>
      <c r="J673" s="210" t="s">
        <v>110</v>
      </c>
    </row>
    <row r="674" spans="1:10">
      <c r="A674" s="204">
        <v>672</v>
      </c>
      <c r="B674" s="207" t="s">
        <v>1595</v>
      </c>
      <c r="C674" s="207" t="s">
        <v>1703</v>
      </c>
      <c r="D674" s="207" t="s">
        <v>1213</v>
      </c>
      <c r="E674" s="207" t="s">
        <v>1133</v>
      </c>
      <c r="F674" s="208">
        <v>1003</v>
      </c>
      <c r="G674" s="208">
        <v>87.4</v>
      </c>
      <c r="H674" s="209">
        <v>71.86</v>
      </c>
      <c r="I674" s="210" t="s">
        <v>717</v>
      </c>
      <c r="J674" s="210" t="s">
        <v>110</v>
      </c>
    </row>
    <row r="675" spans="1:10">
      <c r="A675" s="204">
        <v>673</v>
      </c>
      <c r="B675" s="207" t="s">
        <v>1595</v>
      </c>
      <c r="C675" s="207" t="s">
        <v>1704</v>
      </c>
      <c r="D675" s="207" t="s">
        <v>1076</v>
      </c>
      <c r="E675" s="207" t="s">
        <v>1133</v>
      </c>
      <c r="F675" s="208">
        <v>1004</v>
      </c>
      <c r="G675" s="208">
        <v>86.74</v>
      </c>
      <c r="H675" s="209">
        <v>71.319999999999993</v>
      </c>
      <c r="I675" s="204" t="s">
        <v>1067</v>
      </c>
      <c r="J675" s="210" t="s">
        <v>110</v>
      </c>
    </row>
    <row r="676" spans="1:10">
      <c r="A676" s="204">
        <v>674</v>
      </c>
      <c r="B676" s="207" t="s">
        <v>1595</v>
      </c>
      <c r="C676" s="207" t="s">
        <v>1705</v>
      </c>
      <c r="D676" s="207" t="s">
        <v>1076</v>
      </c>
      <c r="E676" s="207" t="s">
        <v>1133</v>
      </c>
      <c r="F676" s="208">
        <v>1101</v>
      </c>
      <c r="G676" s="208">
        <v>85.85</v>
      </c>
      <c r="H676" s="209">
        <v>70.59</v>
      </c>
      <c r="I676" s="204" t="s">
        <v>1067</v>
      </c>
      <c r="J676" s="210" t="s">
        <v>110</v>
      </c>
    </row>
    <row r="677" spans="1:10">
      <c r="A677" s="204">
        <v>675</v>
      </c>
      <c r="B677" s="207" t="s">
        <v>1595</v>
      </c>
      <c r="C677" s="207" t="s">
        <v>1706</v>
      </c>
      <c r="D677" s="207" t="s">
        <v>1213</v>
      </c>
      <c r="E677" s="207" t="s">
        <v>1133</v>
      </c>
      <c r="F677" s="208">
        <v>1102</v>
      </c>
      <c r="G677" s="208">
        <v>87.4</v>
      </c>
      <c r="H677" s="209">
        <v>71.86</v>
      </c>
      <c r="I677" s="210" t="s">
        <v>717</v>
      </c>
      <c r="J677" s="210" t="s">
        <v>110</v>
      </c>
    </row>
    <row r="678" spans="1:10">
      <c r="A678" s="204">
        <v>676</v>
      </c>
      <c r="B678" s="207" t="s">
        <v>1595</v>
      </c>
      <c r="C678" s="207" t="s">
        <v>1707</v>
      </c>
      <c r="D678" s="207" t="s">
        <v>1213</v>
      </c>
      <c r="E678" s="207" t="s">
        <v>1133</v>
      </c>
      <c r="F678" s="208">
        <v>1103</v>
      </c>
      <c r="G678" s="208">
        <v>87.4</v>
      </c>
      <c r="H678" s="209">
        <v>71.86</v>
      </c>
      <c r="I678" s="210" t="s">
        <v>717</v>
      </c>
      <c r="J678" s="210" t="s">
        <v>110</v>
      </c>
    </row>
    <row r="679" spans="1:10">
      <c r="A679" s="204">
        <v>677</v>
      </c>
      <c r="B679" s="207" t="s">
        <v>1595</v>
      </c>
      <c r="C679" s="207" t="s">
        <v>1707</v>
      </c>
      <c r="D679" s="207" t="s">
        <v>1076</v>
      </c>
      <c r="E679" s="207" t="s">
        <v>1133</v>
      </c>
      <c r="F679" s="208">
        <v>1104</v>
      </c>
      <c r="G679" s="208">
        <v>86.74</v>
      </c>
      <c r="H679" s="209">
        <v>71.319999999999993</v>
      </c>
      <c r="I679" s="204" t="s">
        <v>1067</v>
      </c>
      <c r="J679" s="210" t="s">
        <v>110</v>
      </c>
    </row>
    <row r="680" spans="1:10">
      <c r="A680" s="204">
        <v>678</v>
      </c>
      <c r="B680" s="207" t="s">
        <v>1595</v>
      </c>
      <c r="C680" s="207" t="s">
        <v>1708</v>
      </c>
      <c r="D680" s="207" t="s">
        <v>1076</v>
      </c>
      <c r="E680" s="207" t="s">
        <v>1133</v>
      </c>
      <c r="F680" s="208">
        <v>1201</v>
      </c>
      <c r="G680" s="208">
        <v>85.85</v>
      </c>
      <c r="H680" s="209">
        <v>70.59</v>
      </c>
      <c r="I680" s="204" t="s">
        <v>1067</v>
      </c>
      <c r="J680" s="210" t="s">
        <v>110</v>
      </c>
    </row>
    <row r="681" spans="1:10">
      <c r="A681" s="204">
        <v>679</v>
      </c>
      <c r="B681" s="207" t="s">
        <v>1595</v>
      </c>
      <c r="C681" s="207" t="s">
        <v>1709</v>
      </c>
      <c r="D681" s="207" t="s">
        <v>1213</v>
      </c>
      <c r="E681" s="207" t="s">
        <v>1133</v>
      </c>
      <c r="F681" s="208">
        <v>1202</v>
      </c>
      <c r="G681" s="208">
        <v>87.4</v>
      </c>
      <c r="H681" s="209">
        <v>71.86</v>
      </c>
      <c r="I681" s="210" t="s">
        <v>717</v>
      </c>
      <c r="J681" s="210" t="s">
        <v>110</v>
      </c>
    </row>
    <row r="682" spans="1:10">
      <c r="A682" s="204">
        <v>680</v>
      </c>
      <c r="B682" s="207" t="s">
        <v>1595</v>
      </c>
      <c r="C682" s="207" t="s">
        <v>1710</v>
      </c>
      <c r="D682" s="207" t="s">
        <v>1213</v>
      </c>
      <c r="E682" s="207" t="s">
        <v>1133</v>
      </c>
      <c r="F682" s="208">
        <v>1203</v>
      </c>
      <c r="G682" s="208">
        <v>87.4</v>
      </c>
      <c r="H682" s="209">
        <v>71.86</v>
      </c>
      <c r="I682" s="210" t="s">
        <v>717</v>
      </c>
      <c r="J682" s="210" t="s">
        <v>110</v>
      </c>
    </row>
    <row r="683" spans="1:10">
      <c r="A683" s="204">
        <v>681</v>
      </c>
      <c r="B683" s="207" t="s">
        <v>1595</v>
      </c>
      <c r="C683" s="207" t="s">
        <v>1711</v>
      </c>
      <c r="D683" s="207" t="s">
        <v>1076</v>
      </c>
      <c r="E683" s="207" t="s">
        <v>1133</v>
      </c>
      <c r="F683" s="208">
        <v>1204</v>
      </c>
      <c r="G683" s="208">
        <v>86.74</v>
      </c>
      <c r="H683" s="209">
        <v>71.319999999999993</v>
      </c>
      <c r="I683" s="204" t="s">
        <v>1067</v>
      </c>
      <c r="J683" s="210" t="s">
        <v>110</v>
      </c>
    </row>
    <row r="684" spans="1:10">
      <c r="A684" s="204">
        <v>682</v>
      </c>
      <c r="B684" s="207" t="s">
        <v>1595</v>
      </c>
      <c r="C684" s="207" t="s">
        <v>1712</v>
      </c>
      <c r="D684" s="207" t="s">
        <v>1076</v>
      </c>
      <c r="E684" s="207" t="s">
        <v>1133</v>
      </c>
      <c r="F684" s="208">
        <v>1301</v>
      </c>
      <c r="G684" s="208">
        <v>85.85</v>
      </c>
      <c r="H684" s="209">
        <v>70.59</v>
      </c>
      <c r="I684" s="204" t="s">
        <v>1067</v>
      </c>
      <c r="J684" s="210" t="s">
        <v>110</v>
      </c>
    </row>
    <row r="685" spans="1:10">
      <c r="A685" s="204">
        <v>683</v>
      </c>
      <c r="B685" s="207" t="s">
        <v>1595</v>
      </c>
      <c r="C685" s="207" t="s">
        <v>1713</v>
      </c>
      <c r="D685" s="207" t="s">
        <v>1213</v>
      </c>
      <c r="E685" s="207" t="s">
        <v>1133</v>
      </c>
      <c r="F685" s="208">
        <v>1302</v>
      </c>
      <c r="G685" s="208">
        <v>87.4</v>
      </c>
      <c r="H685" s="209">
        <v>71.86</v>
      </c>
      <c r="I685" s="210" t="s">
        <v>717</v>
      </c>
      <c r="J685" s="210" t="s">
        <v>110</v>
      </c>
    </row>
    <row r="686" spans="1:10">
      <c r="A686" s="204">
        <v>684</v>
      </c>
      <c r="B686" s="207" t="s">
        <v>1595</v>
      </c>
      <c r="C686" s="207" t="s">
        <v>1714</v>
      </c>
      <c r="D686" s="207" t="s">
        <v>1213</v>
      </c>
      <c r="E686" s="207" t="s">
        <v>1133</v>
      </c>
      <c r="F686" s="208">
        <v>1303</v>
      </c>
      <c r="G686" s="208">
        <v>87.4</v>
      </c>
      <c r="H686" s="209">
        <v>71.86</v>
      </c>
      <c r="I686" s="210" t="s">
        <v>717</v>
      </c>
      <c r="J686" s="210" t="s">
        <v>110</v>
      </c>
    </row>
    <row r="687" spans="1:10">
      <c r="A687" s="204">
        <v>685</v>
      </c>
      <c r="B687" s="207" t="s">
        <v>1595</v>
      </c>
      <c r="C687" s="207" t="s">
        <v>1715</v>
      </c>
      <c r="D687" s="207" t="s">
        <v>1076</v>
      </c>
      <c r="E687" s="207" t="s">
        <v>1133</v>
      </c>
      <c r="F687" s="208">
        <v>1304</v>
      </c>
      <c r="G687" s="208">
        <v>86.74</v>
      </c>
      <c r="H687" s="209">
        <v>71.319999999999993</v>
      </c>
      <c r="I687" s="204" t="s">
        <v>1067</v>
      </c>
      <c r="J687" s="210" t="s">
        <v>110</v>
      </c>
    </row>
    <row r="688" spans="1:10">
      <c r="A688" s="204">
        <v>686</v>
      </c>
      <c r="B688" s="207" t="s">
        <v>1595</v>
      </c>
      <c r="C688" s="207" t="s">
        <v>1716</v>
      </c>
      <c r="D688" s="207" t="s">
        <v>1076</v>
      </c>
      <c r="E688" s="207" t="s">
        <v>1133</v>
      </c>
      <c r="F688" s="208">
        <v>1401</v>
      </c>
      <c r="G688" s="208">
        <v>85.85</v>
      </c>
      <c r="H688" s="209">
        <v>70.59</v>
      </c>
      <c r="I688" s="204" t="s">
        <v>1067</v>
      </c>
      <c r="J688" s="210" t="s">
        <v>110</v>
      </c>
    </row>
    <row r="689" spans="1:10">
      <c r="A689" s="204">
        <v>687</v>
      </c>
      <c r="B689" s="207" t="s">
        <v>1595</v>
      </c>
      <c r="C689" s="207" t="s">
        <v>1717</v>
      </c>
      <c r="D689" s="207" t="s">
        <v>1213</v>
      </c>
      <c r="E689" s="207" t="s">
        <v>1133</v>
      </c>
      <c r="F689" s="208">
        <v>1402</v>
      </c>
      <c r="G689" s="208">
        <v>87.4</v>
      </c>
      <c r="H689" s="209">
        <v>71.86</v>
      </c>
      <c r="I689" s="210" t="s">
        <v>717</v>
      </c>
      <c r="J689" s="210" t="s">
        <v>110</v>
      </c>
    </row>
    <row r="690" spans="1:10">
      <c r="A690" s="204">
        <v>688</v>
      </c>
      <c r="B690" s="207" t="s">
        <v>1595</v>
      </c>
      <c r="C690" s="207" t="s">
        <v>1718</v>
      </c>
      <c r="D690" s="207" t="s">
        <v>1213</v>
      </c>
      <c r="E690" s="207" t="s">
        <v>1133</v>
      </c>
      <c r="F690" s="208">
        <v>1403</v>
      </c>
      <c r="G690" s="208">
        <v>87.4</v>
      </c>
      <c r="H690" s="209">
        <v>71.86</v>
      </c>
      <c r="I690" s="210" t="s">
        <v>717</v>
      </c>
      <c r="J690" s="210" t="s">
        <v>110</v>
      </c>
    </row>
    <row r="691" spans="1:10">
      <c r="A691" s="204">
        <v>689</v>
      </c>
      <c r="B691" s="207" t="s">
        <v>1595</v>
      </c>
      <c r="C691" s="207" t="s">
        <v>1719</v>
      </c>
      <c r="D691" s="207" t="s">
        <v>1076</v>
      </c>
      <c r="E691" s="207" t="s">
        <v>1133</v>
      </c>
      <c r="F691" s="208">
        <v>1404</v>
      </c>
      <c r="G691" s="208">
        <v>86.74</v>
      </c>
      <c r="H691" s="209">
        <v>71.319999999999993</v>
      </c>
      <c r="I691" s="204" t="s">
        <v>1067</v>
      </c>
      <c r="J691" s="210" t="s">
        <v>110</v>
      </c>
    </row>
    <row r="692" spans="1:10">
      <c r="A692" s="204">
        <v>690</v>
      </c>
      <c r="B692" s="207" t="s">
        <v>1595</v>
      </c>
      <c r="C692" s="207" t="s">
        <v>1720</v>
      </c>
      <c r="D692" s="207" t="s">
        <v>1076</v>
      </c>
      <c r="E692" s="207" t="s">
        <v>1133</v>
      </c>
      <c r="F692" s="208">
        <v>1501</v>
      </c>
      <c r="G692" s="208">
        <v>85.85</v>
      </c>
      <c r="H692" s="209">
        <v>70.59</v>
      </c>
      <c r="I692" s="204" t="s">
        <v>1067</v>
      </c>
      <c r="J692" s="210" t="s">
        <v>110</v>
      </c>
    </row>
    <row r="693" spans="1:10">
      <c r="A693" s="204">
        <v>691</v>
      </c>
      <c r="B693" s="207" t="s">
        <v>1595</v>
      </c>
      <c r="C693" s="207" t="s">
        <v>1721</v>
      </c>
      <c r="D693" s="207" t="s">
        <v>1213</v>
      </c>
      <c r="E693" s="207" t="s">
        <v>1133</v>
      </c>
      <c r="F693" s="208">
        <v>1502</v>
      </c>
      <c r="G693" s="208">
        <v>87.4</v>
      </c>
      <c r="H693" s="209">
        <v>71.86</v>
      </c>
      <c r="I693" s="210" t="s">
        <v>717</v>
      </c>
      <c r="J693" s="210" t="s">
        <v>110</v>
      </c>
    </row>
    <row r="694" spans="1:10">
      <c r="A694" s="204">
        <v>692</v>
      </c>
      <c r="B694" s="207" t="s">
        <v>1595</v>
      </c>
      <c r="C694" s="207" t="s">
        <v>1722</v>
      </c>
      <c r="D694" s="207" t="s">
        <v>1213</v>
      </c>
      <c r="E694" s="207" t="s">
        <v>1133</v>
      </c>
      <c r="F694" s="208">
        <v>1503</v>
      </c>
      <c r="G694" s="208">
        <v>87.4</v>
      </c>
      <c r="H694" s="209">
        <v>71.86</v>
      </c>
      <c r="I694" s="210" t="s">
        <v>717</v>
      </c>
      <c r="J694" s="210" t="s">
        <v>110</v>
      </c>
    </row>
    <row r="695" spans="1:10">
      <c r="A695" s="204">
        <v>693</v>
      </c>
      <c r="B695" s="207" t="s">
        <v>1595</v>
      </c>
      <c r="C695" s="207" t="s">
        <v>1723</v>
      </c>
      <c r="D695" s="207" t="s">
        <v>1076</v>
      </c>
      <c r="E695" s="207" t="s">
        <v>1133</v>
      </c>
      <c r="F695" s="208">
        <v>1504</v>
      </c>
      <c r="G695" s="208">
        <v>86.74</v>
      </c>
      <c r="H695" s="209">
        <v>71.319999999999993</v>
      </c>
      <c r="I695" s="204" t="s">
        <v>1067</v>
      </c>
      <c r="J695" s="210" t="s">
        <v>110</v>
      </c>
    </row>
    <row r="696" spans="1:10">
      <c r="A696" s="305" t="s">
        <v>1724</v>
      </c>
      <c r="B696" s="305"/>
      <c r="C696" s="305"/>
      <c r="D696" s="305"/>
      <c r="E696" s="305"/>
      <c r="F696" s="211">
        <f>COUNT(F3:F695)</f>
        <v>693</v>
      </c>
      <c r="G696" s="212">
        <f>SUM(G2:G695)</f>
        <v>54916.249999999818</v>
      </c>
      <c r="H696" s="212">
        <f>SUM(H2:H695)</f>
        <v>45001.289999999892</v>
      </c>
      <c r="I696" s="204"/>
      <c r="J696" s="204"/>
    </row>
    <row r="697" spans="1:10">
      <c r="A697" s="306" t="s">
        <v>1726</v>
      </c>
      <c r="B697" s="307"/>
      <c r="C697" s="307"/>
      <c r="D697" s="307"/>
      <c r="E697" s="307"/>
      <c r="F697" s="307"/>
      <c r="G697" s="307"/>
      <c r="H697" s="307"/>
      <c r="I697" s="307"/>
      <c r="J697" s="307"/>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08" t="s">
        <v>702</v>
      </c>
      <c r="B1" s="309"/>
      <c r="C1" s="309"/>
      <c r="D1" s="309"/>
      <c r="E1" s="309"/>
      <c r="F1" s="309"/>
      <c r="G1" s="309"/>
      <c r="H1" s="309"/>
      <c r="I1" s="309"/>
      <c r="J1" s="309"/>
      <c r="K1" s="309"/>
      <c r="L1" s="309"/>
      <c r="M1" s="309"/>
      <c r="N1" s="310"/>
    </row>
    <row r="2" spans="1:14" ht="28.5">
      <c r="A2" s="96" t="s">
        <v>57</v>
      </c>
      <c r="B2" s="97" t="s">
        <v>703</v>
      </c>
      <c r="C2" s="97" t="s">
        <v>704</v>
      </c>
      <c r="D2" s="97" t="s">
        <v>705</v>
      </c>
      <c r="E2" s="97" t="s">
        <v>706</v>
      </c>
      <c r="F2" s="98" t="s">
        <v>707</v>
      </c>
      <c r="G2" s="97" t="s">
        <v>708</v>
      </c>
      <c r="H2" s="97" t="s">
        <v>108</v>
      </c>
      <c r="I2" s="97" t="s">
        <v>109</v>
      </c>
      <c r="J2" s="99" t="s">
        <v>709</v>
      </c>
      <c r="K2" s="100" t="s">
        <v>710</v>
      </c>
      <c r="L2" s="99" t="s">
        <v>711</v>
      </c>
      <c r="M2" s="97" t="s">
        <v>712</v>
      </c>
      <c r="N2" s="101" t="s">
        <v>713</v>
      </c>
    </row>
    <row r="3" spans="1:14">
      <c r="A3" s="102">
        <v>1</v>
      </c>
      <c r="B3" s="95">
        <v>2</v>
      </c>
      <c r="C3" s="95">
        <v>1</v>
      </c>
      <c r="D3" s="95">
        <v>1</v>
      </c>
      <c r="E3" s="95">
        <v>102</v>
      </c>
      <c r="F3" s="103" t="s">
        <v>714</v>
      </c>
      <c r="G3" s="95" t="s">
        <v>715</v>
      </c>
      <c r="H3" s="104" t="s">
        <v>716</v>
      </c>
      <c r="I3" s="105" t="s">
        <v>717</v>
      </c>
      <c r="J3" s="106">
        <v>55.93</v>
      </c>
      <c r="K3" s="107">
        <v>44.38</v>
      </c>
      <c r="L3" s="105">
        <v>21000</v>
      </c>
      <c r="M3" s="105">
        <f>L3*J3</f>
        <v>1174530</v>
      </c>
      <c r="N3" s="102">
        <f t="shared" ref="N3:N66" si="0">M3/K3</f>
        <v>26465.299684542584</v>
      </c>
    </row>
    <row r="4" spans="1:14">
      <c r="A4" s="102">
        <v>2</v>
      </c>
      <c r="B4" s="95">
        <v>2</v>
      </c>
      <c r="C4" s="95">
        <v>1</v>
      </c>
      <c r="D4" s="95">
        <v>1</v>
      </c>
      <c r="E4" s="95">
        <v>104</v>
      </c>
      <c r="F4" s="103" t="s">
        <v>718</v>
      </c>
      <c r="G4" s="95" t="s">
        <v>715</v>
      </c>
      <c r="H4" s="104" t="s">
        <v>716</v>
      </c>
      <c r="I4" s="108" t="s">
        <v>717</v>
      </c>
      <c r="J4" s="106">
        <v>55.93</v>
      </c>
      <c r="K4" s="109">
        <v>44.38</v>
      </c>
      <c r="L4" s="105">
        <v>21000</v>
      </c>
      <c r="M4" s="105">
        <f>L4*J4</f>
        <v>1174530</v>
      </c>
      <c r="N4" s="102">
        <f t="shared" si="0"/>
        <v>26465.299684542584</v>
      </c>
    </row>
    <row r="5" spans="1:14">
      <c r="A5" s="102">
        <v>3</v>
      </c>
      <c r="B5" s="95">
        <v>2</v>
      </c>
      <c r="C5" s="95">
        <v>1</v>
      </c>
      <c r="D5" s="95">
        <v>1</v>
      </c>
      <c r="E5" s="95">
        <v>105</v>
      </c>
      <c r="F5" s="103" t="s">
        <v>719</v>
      </c>
      <c r="G5" s="95" t="s">
        <v>715</v>
      </c>
      <c r="H5" s="104" t="s">
        <v>720</v>
      </c>
      <c r="I5" s="105" t="s">
        <v>717</v>
      </c>
      <c r="J5" s="106">
        <v>56.07</v>
      </c>
      <c r="K5" s="107">
        <v>44.49</v>
      </c>
      <c r="L5" s="105">
        <v>21000</v>
      </c>
      <c r="M5" s="105">
        <f>L5*J5</f>
        <v>1177470</v>
      </c>
      <c r="N5" s="102">
        <f t="shared" si="0"/>
        <v>26465.947403910992</v>
      </c>
    </row>
    <row r="6" spans="1:14">
      <c r="A6" s="102">
        <v>4</v>
      </c>
      <c r="B6" s="95">
        <v>2</v>
      </c>
      <c r="C6" s="95">
        <v>1</v>
      </c>
      <c r="D6" s="95">
        <v>1</v>
      </c>
      <c r="E6" s="95">
        <v>202</v>
      </c>
      <c r="F6" s="103" t="s">
        <v>721</v>
      </c>
      <c r="G6" s="95" t="s">
        <v>715</v>
      </c>
      <c r="H6" s="104" t="s">
        <v>716</v>
      </c>
      <c r="I6" s="105" t="s">
        <v>717</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722</v>
      </c>
      <c r="G7" s="95" t="s">
        <v>715</v>
      </c>
      <c r="H7" s="104" t="s">
        <v>720</v>
      </c>
      <c r="I7" s="105" t="s">
        <v>717</v>
      </c>
      <c r="J7" s="106">
        <v>55.93</v>
      </c>
      <c r="K7" s="107">
        <v>44.38</v>
      </c>
      <c r="L7" s="105">
        <v>21000</v>
      </c>
      <c r="M7" s="105">
        <f t="shared" si="1"/>
        <v>1174530</v>
      </c>
      <c r="N7" s="102">
        <f t="shared" si="0"/>
        <v>26465.299684542584</v>
      </c>
    </row>
    <row r="8" spans="1:14">
      <c r="A8" s="102">
        <v>6</v>
      </c>
      <c r="B8" s="95">
        <v>2</v>
      </c>
      <c r="C8" s="95">
        <v>1</v>
      </c>
      <c r="D8" s="95">
        <v>1</v>
      </c>
      <c r="E8" s="95">
        <v>204</v>
      </c>
      <c r="F8" s="103" t="s">
        <v>723</v>
      </c>
      <c r="G8" s="95" t="s">
        <v>715</v>
      </c>
      <c r="H8" s="104" t="s">
        <v>716</v>
      </c>
      <c r="I8" s="105" t="s">
        <v>717</v>
      </c>
      <c r="J8" s="106">
        <v>55.93</v>
      </c>
      <c r="K8" s="107">
        <v>44.38</v>
      </c>
      <c r="L8" s="105">
        <v>21000</v>
      </c>
      <c r="M8" s="105">
        <f t="shared" si="1"/>
        <v>1174530</v>
      </c>
      <c r="N8" s="102">
        <f t="shared" si="0"/>
        <v>26465.299684542584</v>
      </c>
    </row>
    <row r="9" spans="1:14">
      <c r="A9" s="102">
        <v>7</v>
      </c>
      <c r="B9" s="95">
        <v>2</v>
      </c>
      <c r="C9" s="95">
        <v>1</v>
      </c>
      <c r="D9" s="95">
        <v>1</v>
      </c>
      <c r="E9" s="95">
        <v>205</v>
      </c>
      <c r="F9" s="103" t="s">
        <v>724</v>
      </c>
      <c r="G9" s="95" t="s">
        <v>715</v>
      </c>
      <c r="H9" s="104" t="s">
        <v>720</v>
      </c>
      <c r="I9" s="105" t="s">
        <v>717</v>
      </c>
      <c r="J9" s="106">
        <v>56.07</v>
      </c>
      <c r="K9" s="107">
        <v>44.49</v>
      </c>
      <c r="L9" s="105">
        <v>21000</v>
      </c>
      <c r="M9" s="105">
        <f t="shared" si="1"/>
        <v>1177470</v>
      </c>
      <c r="N9" s="102">
        <f t="shared" si="0"/>
        <v>26465.947403910992</v>
      </c>
    </row>
    <row r="10" spans="1:14">
      <c r="A10" s="102">
        <v>8</v>
      </c>
      <c r="B10" s="95">
        <v>2</v>
      </c>
      <c r="C10" s="95">
        <v>1</v>
      </c>
      <c r="D10" s="95">
        <v>1</v>
      </c>
      <c r="E10" s="95">
        <v>303</v>
      </c>
      <c r="F10" s="103" t="s">
        <v>725</v>
      </c>
      <c r="G10" s="95" t="s">
        <v>715</v>
      </c>
      <c r="H10" s="104" t="s">
        <v>720</v>
      </c>
      <c r="I10" s="105" t="s">
        <v>717</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725</v>
      </c>
      <c r="G11" s="95" t="s">
        <v>715</v>
      </c>
      <c r="H11" s="104" t="s">
        <v>716</v>
      </c>
      <c r="I11" s="105" t="s">
        <v>717</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726</v>
      </c>
      <c r="G12" s="95" t="s">
        <v>715</v>
      </c>
      <c r="H12" s="104" t="s">
        <v>720</v>
      </c>
      <c r="I12" s="105" t="s">
        <v>717</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727</v>
      </c>
      <c r="G13" s="95" t="s">
        <v>715</v>
      </c>
      <c r="H13" s="104" t="s">
        <v>716</v>
      </c>
      <c r="I13" s="105" t="s">
        <v>717</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728</v>
      </c>
      <c r="G14" s="95" t="s">
        <v>715</v>
      </c>
      <c r="H14" s="104" t="s">
        <v>720</v>
      </c>
      <c r="I14" s="105" t="s">
        <v>717</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729</v>
      </c>
      <c r="G15" s="95" t="s">
        <v>715</v>
      </c>
      <c r="H15" s="104" t="s">
        <v>716</v>
      </c>
      <c r="I15" s="105" t="s">
        <v>717</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730</v>
      </c>
      <c r="G16" s="95" t="s">
        <v>715</v>
      </c>
      <c r="H16" s="104" t="s">
        <v>716</v>
      </c>
      <c r="I16" s="105" t="s">
        <v>717</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730</v>
      </c>
      <c r="G17" s="95" t="s">
        <v>715</v>
      </c>
      <c r="H17" s="104" t="s">
        <v>716</v>
      </c>
      <c r="I17" s="105" t="s">
        <v>717</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730</v>
      </c>
      <c r="G18" s="95" t="s">
        <v>715</v>
      </c>
      <c r="H18" s="104" t="s">
        <v>720</v>
      </c>
      <c r="I18" s="105" t="s">
        <v>717</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731</v>
      </c>
      <c r="G19" s="95" t="s">
        <v>715</v>
      </c>
      <c r="H19" s="104" t="s">
        <v>716</v>
      </c>
      <c r="I19" s="105" t="s">
        <v>717</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732</v>
      </c>
      <c r="G20" s="95" t="s">
        <v>715</v>
      </c>
      <c r="H20" s="104" t="s">
        <v>720</v>
      </c>
      <c r="I20" s="105" t="s">
        <v>717</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733</v>
      </c>
      <c r="G21" s="95" t="s">
        <v>715</v>
      </c>
      <c r="H21" s="104" t="s">
        <v>716</v>
      </c>
      <c r="I21" s="105" t="s">
        <v>717</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731</v>
      </c>
      <c r="G22" s="95" t="s">
        <v>715</v>
      </c>
      <c r="H22" s="104" t="s">
        <v>720</v>
      </c>
      <c r="I22" s="105" t="s">
        <v>717</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731</v>
      </c>
      <c r="G23" s="113" t="s">
        <v>734</v>
      </c>
      <c r="H23" s="115" t="s">
        <v>735</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736</v>
      </c>
      <c r="G24" s="95" t="s">
        <v>715</v>
      </c>
      <c r="H24" s="104" t="s">
        <v>720</v>
      </c>
      <c r="I24" s="105" t="s">
        <v>717</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736</v>
      </c>
      <c r="G25" s="95" t="s">
        <v>715</v>
      </c>
      <c r="H25" s="104" t="s">
        <v>716</v>
      </c>
      <c r="I25" s="105" t="s">
        <v>717</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736</v>
      </c>
      <c r="G26" s="95" t="s">
        <v>715</v>
      </c>
      <c r="H26" s="104" t="s">
        <v>720</v>
      </c>
      <c r="I26" s="105" t="s">
        <v>717</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737</v>
      </c>
      <c r="G27" s="95" t="s">
        <v>715</v>
      </c>
      <c r="H27" s="104" t="s">
        <v>716</v>
      </c>
      <c r="I27" s="105" t="s">
        <v>717</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737</v>
      </c>
      <c r="G28" s="95" t="s">
        <v>715</v>
      </c>
      <c r="H28" s="104" t="s">
        <v>716</v>
      </c>
      <c r="I28" s="105" t="s">
        <v>717</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738</v>
      </c>
      <c r="G29" s="95" t="s">
        <v>715</v>
      </c>
      <c r="H29" s="104" t="s">
        <v>716</v>
      </c>
      <c r="I29" s="105" t="s">
        <v>717</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739</v>
      </c>
      <c r="G30" s="95" t="s">
        <v>715</v>
      </c>
      <c r="H30" s="104" t="s">
        <v>716</v>
      </c>
      <c r="I30" s="105" t="s">
        <v>717</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740</v>
      </c>
      <c r="G31" s="95" t="s">
        <v>715</v>
      </c>
      <c r="H31" s="104" t="s">
        <v>716</v>
      </c>
      <c r="I31" s="105" t="s">
        <v>717</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741</v>
      </c>
      <c r="G32" s="95" t="s">
        <v>715</v>
      </c>
      <c r="H32" s="104" t="s">
        <v>720</v>
      </c>
      <c r="I32" s="105" t="s">
        <v>717</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741</v>
      </c>
      <c r="G33" s="95" t="s">
        <v>715</v>
      </c>
      <c r="H33" s="104" t="s">
        <v>716</v>
      </c>
      <c r="I33" s="105" t="s">
        <v>717</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742</v>
      </c>
      <c r="G34" s="95" t="s">
        <v>715</v>
      </c>
      <c r="H34" s="104" t="s">
        <v>716</v>
      </c>
      <c r="I34" s="105" t="s">
        <v>717</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743</v>
      </c>
      <c r="G35" s="95" t="s">
        <v>715</v>
      </c>
      <c r="H35" s="104" t="s">
        <v>720</v>
      </c>
      <c r="I35" s="105" t="s">
        <v>717</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744</v>
      </c>
      <c r="G36" s="95" t="s">
        <v>715</v>
      </c>
      <c r="H36" s="104" t="s">
        <v>716</v>
      </c>
      <c r="I36" s="105" t="s">
        <v>717</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745</v>
      </c>
      <c r="G37" s="95" t="s">
        <v>715</v>
      </c>
      <c r="H37" s="104" t="s">
        <v>716</v>
      </c>
      <c r="I37" s="105" t="s">
        <v>717</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745</v>
      </c>
      <c r="G38" s="95" t="s">
        <v>715</v>
      </c>
      <c r="H38" s="104" t="s">
        <v>720</v>
      </c>
      <c r="I38" s="105" t="s">
        <v>717</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745</v>
      </c>
      <c r="G39" s="95" t="s">
        <v>715</v>
      </c>
      <c r="H39" s="104" t="s">
        <v>716</v>
      </c>
      <c r="I39" s="105" t="s">
        <v>717</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746</v>
      </c>
      <c r="G40" s="95" t="s">
        <v>715</v>
      </c>
      <c r="H40" s="104" t="s">
        <v>716</v>
      </c>
      <c r="I40" s="105" t="s">
        <v>717</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746</v>
      </c>
      <c r="G41" s="95" t="s">
        <v>715</v>
      </c>
      <c r="H41" s="104" t="s">
        <v>720</v>
      </c>
      <c r="I41" s="105" t="s">
        <v>717</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746</v>
      </c>
      <c r="G42" s="95" t="s">
        <v>715</v>
      </c>
      <c r="H42" s="104" t="s">
        <v>716</v>
      </c>
      <c r="I42" s="105" t="s">
        <v>717</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746</v>
      </c>
      <c r="G43" s="95" t="s">
        <v>715</v>
      </c>
      <c r="H43" s="104" t="s">
        <v>720</v>
      </c>
      <c r="I43" s="105" t="s">
        <v>717</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747</v>
      </c>
      <c r="G44" s="95" t="s">
        <v>715</v>
      </c>
      <c r="H44" s="104" t="s">
        <v>720</v>
      </c>
      <c r="I44" s="105" t="s">
        <v>717</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747</v>
      </c>
      <c r="G45" s="95" t="s">
        <v>715</v>
      </c>
      <c r="H45" s="104" t="s">
        <v>716</v>
      </c>
      <c r="I45" s="105" t="s">
        <v>717</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748</v>
      </c>
      <c r="G46" s="95" t="s">
        <v>715</v>
      </c>
      <c r="H46" s="104" t="s">
        <v>716</v>
      </c>
      <c r="I46" s="105" t="s">
        <v>717</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748</v>
      </c>
      <c r="G47" s="95" t="s">
        <v>715</v>
      </c>
      <c r="H47" s="104" t="s">
        <v>720</v>
      </c>
      <c r="I47" s="105" t="s">
        <v>717</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748</v>
      </c>
      <c r="G48" s="95" t="s">
        <v>715</v>
      </c>
      <c r="H48" s="104" t="s">
        <v>716</v>
      </c>
      <c r="I48" s="105" t="s">
        <v>717</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748</v>
      </c>
      <c r="G49" s="95" t="s">
        <v>715</v>
      </c>
      <c r="H49" s="104" t="s">
        <v>720</v>
      </c>
      <c r="I49" s="105" t="s">
        <v>717</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726</v>
      </c>
      <c r="G50" s="95" t="s">
        <v>715</v>
      </c>
      <c r="H50" s="104" t="s">
        <v>720</v>
      </c>
      <c r="I50" s="105" t="s">
        <v>717</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726</v>
      </c>
      <c r="G51" s="95" t="s">
        <v>715</v>
      </c>
      <c r="H51" s="104" t="s">
        <v>716</v>
      </c>
      <c r="I51" s="105" t="s">
        <v>717</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726</v>
      </c>
      <c r="G52" s="95" t="s">
        <v>715</v>
      </c>
      <c r="H52" s="104" t="s">
        <v>720</v>
      </c>
      <c r="I52" s="105" t="s">
        <v>717</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749</v>
      </c>
      <c r="G53" s="95" t="s">
        <v>715</v>
      </c>
      <c r="H53" s="104" t="s">
        <v>716</v>
      </c>
      <c r="I53" s="105" t="s">
        <v>717</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749</v>
      </c>
      <c r="G54" s="95" t="s">
        <v>715</v>
      </c>
      <c r="H54" s="104" t="s">
        <v>720</v>
      </c>
      <c r="I54" s="105" t="s">
        <v>717</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749</v>
      </c>
      <c r="G55" s="95" t="s">
        <v>715</v>
      </c>
      <c r="H55" s="104" t="s">
        <v>716</v>
      </c>
      <c r="I55" s="105" t="s">
        <v>717</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749</v>
      </c>
      <c r="G56" s="95" t="s">
        <v>715</v>
      </c>
      <c r="H56" s="104" t="s">
        <v>720</v>
      </c>
      <c r="I56" s="105" t="s">
        <v>717</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750</v>
      </c>
      <c r="G57" s="95" t="s">
        <v>715</v>
      </c>
      <c r="H57" s="104" t="s">
        <v>716</v>
      </c>
      <c r="I57" s="105" t="s">
        <v>717</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750</v>
      </c>
      <c r="G58" s="95" t="s">
        <v>715</v>
      </c>
      <c r="H58" s="104" t="s">
        <v>720</v>
      </c>
      <c r="I58" s="105" t="s">
        <v>717</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751</v>
      </c>
      <c r="G59" s="95" t="s">
        <v>715</v>
      </c>
      <c r="H59" s="104" t="s">
        <v>716</v>
      </c>
      <c r="I59" s="105" t="s">
        <v>717</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736</v>
      </c>
      <c r="G60" s="95" t="s">
        <v>715</v>
      </c>
      <c r="H60" s="104" t="s">
        <v>720</v>
      </c>
      <c r="I60" s="105" t="s">
        <v>717</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736</v>
      </c>
      <c r="G61" s="95" t="s">
        <v>715</v>
      </c>
      <c r="H61" s="104" t="s">
        <v>716</v>
      </c>
      <c r="I61" s="105" t="s">
        <v>717</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737</v>
      </c>
      <c r="G62" s="95" t="s">
        <v>715</v>
      </c>
      <c r="H62" s="104" t="s">
        <v>716</v>
      </c>
      <c r="I62" s="108" t="s">
        <v>717</v>
      </c>
      <c r="J62" s="106">
        <v>56.37</v>
      </c>
      <c r="K62" s="109">
        <v>44.73</v>
      </c>
      <c r="L62" s="105">
        <v>21000</v>
      </c>
      <c r="M62" s="105">
        <f>L62*J62</f>
        <v>1183770</v>
      </c>
      <c r="N62" s="102">
        <f t="shared" si="0"/>
        <v>26464.788732394369</v>
      </c>
    </row>
    <row r="63" spans="1:14">
      <c r="A63" s="102">
        <v>61</v>
      </c>
      <c r="B63" s="95">
        <v>2</v>
      </c>
      <c r="C63" s="95">
        <v>1</v>
      </c>
      <c r="D63" s="95">
        <v>2</v>
      </c>
      <c r="E63" s="95">
        <v>803</v>
      </c>
      <c r="F63" s="103" t="s">
        <v>737</v>
      </c>
      <c r="G63" s="95" t="s">
        <v>715</v>
      </c>
      <c r="H63" s="104" t="s">
        <v>720</v>
      </c>
      <c r="I63" s="105" t="s">
        <v>717</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737</v>
      </c>
      <c r="G64" s="95" t="s">
        <v>715</v>
      </c>
      <c r="H64" s="104" t="s">
        <v>716</v>
      </c>
      <c r="I64" s="105" t="s">
        <v>717</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739</v>
      </c>
      <c r="G65" s="95" t="s">
        <v>715</v>
      </c>
      <c r="H65" s="104" t="s">
        <v>716</v>
      </c>
      <c r="I65" s="105" t="s">
        <v>717</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740</v>
      </c>
      <c r="G66" s="95" t="s">
        <v>715</v>
      </c>
      <c r="H66" s="104" t="s">
        <v>716</v>
      </c>
      <c r="I66" s="105" t="s">
        <v>717</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741</v>
      </c>
      <c r="G67" s="95" t="s">
        <v>715</v>
      </c>
      <c r="H67" s="104" t="s">
        <v>716</v>
      </c>
      <c r="I67" s="105" t="s">
        <v>717</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752</v>
      </c>
      <c r="G68" s="95" t="s">
        <v>715</v>
      </c>
      <c r="H68" s="104" t="s">
        <v>720</v>
      </c>
      <c r="I68" s="105" t="s">
        <v>717</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752</v>
      </c>
      <c r="G69" s="95" t="s">
        <v>715</v>
      </c>
      <c r="H69" s="104" t="s">
        <v>716</v>
      </c>
      <c r="I69" s="105" t="s">
        <v>717</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753</v>
      </c>
      <c r="G70" s="95" t="s">
        <v>715</v>
      </c>
      <c r="H70" s="104" t="s">
        <v>720</v>
      </c>
      <c r="I70" s="105" t="s">
        <v>717</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753</v>
      </c>
      <c r="G71" s="95" t="s">
        <v>715</v>
      </c>
      <c r="H71" s="104" t="s">
        <v>716</v>
      </c>
      <c r="I71" s="105" t="s">
        <v>717</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753</v>
      </c>
      <c r="G72" s="95" t="s">
        <v>715</v>
      </c>
      <c r="H72" s="104" t="s">
        <v>720</v>
      </c>
      <c r="I72" s="105" t="s">
        <v>717</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754</v>
      </c>
      <c r="G73" s="95" t="s">
        <v>715</v>
      </c>
      <c r="H73" s="104" t="s">
        <v>716</v>
      </c>
      <c r="I73" s="105" t="s">
        <v>717</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754</v>
      </c>
      <c r="G74" s="95" t="s">
        <v>715</v>
      </c>
      <c r="H74" s="104" t="s">
        <v>720</v>
      </c>
      <c r="I74" s="105" t="s">
        <v>717</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754</v>
      </c>
      <c r="G75" s="95" t="s">
        <v>715</v>
      </c>
      <c r="H75" s="104" t="s">
        <v>716</v>
      </c>
      <c r="I75" s="105" t="s">
        <v>717</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754</v>
      </c>
      <c r="G76" s="95" t="s">
        <v>715</v>
      </c>
      <c r="H76" s="104" t="s">
        <v>720</v>
      </c>
      <c r="I76" s="105" t="s">
        <v>717</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755</v>
      </c>
      <c r="G77" s="95" t="s">
        <v>715</v>
      </c>
      <c r="H77" s="104" t="s">
        <v>716</v>
      </c>
      <c r="I77" s="105" t="s">
        <v>717</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755</v>
      </c>
      <c r="G78" s="95" t="s">
        <v>715</v>
      </c>
      <c r="H78" s="104" t="s">
        <v>720</v>
      </c>
      <c r="I78" s="105" t="s">
        <v>717</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755</v>
      </c>
      <c r="G79" s="95" t="s">
        <v>715</v>
      </c>
      <c r="H79" s="104" t="s">
        <v>716</v>
      </c>
      <c r="I79" s="105" t="s">
        <v>717</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755</v>
      </c>
      <c r="G80" s="95" t="s">
        <v>715</v>
      </c>
      <c r="H80" s="104" t="s">
        <v>720</v>
      </c>
      <c r="I80" s="108" t="s">
        <v>717</v>
      </c>
      <c r="J80" s="106">
        <v>56.11</v>
      </c>
      <c r="K80" s="109">
        <v>44.49</v>
      </c>
      <c r="L80" s="105">
        <v>21000</v>
      </c>
      <c r="M80" s="105">
        <f>L80*J80</f>
        <v>1178310</v>
      </c>
      <c r="N80" s="102">
        <f t="shared" si="2"/>
        <v>26484.82805124747</v>
      </c>
    </row>
    <row r="81" spans="1:14">
      <c r="A81" s="102">
        <v>79</v>
      </c>
      <c r="B81" s="95">
        <v>2</v>
      </c>
      <c r="C81" s="95">
        <v>2</v>
      </c>
      <c r="D81" s="95">
        <v>1</v>
      </c>
      <c r="E81" s="95">
        <v>202</v>
      </c>
      <c r="F81" s="103" t="s">
        <v>756</v>
      </c>
      <c r="G81" s="95" t="s">
        <v>715</v>
      </c>
      <c r="H81" s="104" t="s">
        <v>716</v>
      </c>
      <c r="I81" s="105" t="s">
        <v>717</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756</v>
      </c>
      <c r="G82" s="95" t="s">
        <v>715</v>
      </c>
      <c r="H82" s="104" t="s">
        <v>720</v>
      </c>
      <c r="I82" s="105" t="s">
        <v>717</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756</v>
      </c>
      <c r="G83" s="95" t="s">
        <v>715</v>
      </c>
      <c r="H83" s="104" t="s">
        <v>716</v>
      </c>
      <c r="I83" s="105" t="s">
        <v>717</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757</v>
      </c>
      <c r="G84" s="95" t="s">
        <v>715</v>
      </c>
      <c r="H84" s="104" t="s">
        <v>720</v>
      </c>
      <c r="I84" s="105" t="s">
        <v>717</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757</v>
      </c>
      <c r="G85" s="95" t="s">
        <v>715</v>
      </c>
      <c r="H85" s="104" t="s">
        <v>716</v>
      </c>
      <c r="I85" s="105" t="s">
        <v>717</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758</v>
      </c>
      <c r="G86" s="95" t="s">
        <v>715</v>
      </c>
      <c r="H86" s="104" t="s">
        <v>720</v>
      </c>
      <c r="I86" s="105" t="s">
        <v>717</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758</v>
      </c>
      <c r="G87" s="95" t="s">
        <v>715</v>
      </c>
      <c r="H87" s="104" t="s">
        <v>716</v>
      </c>
      <c r="I87" s="105" t="s">
        <v>717</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758</v>
      </c>
      <c r="G88" s="95" t="s">
        <v>715</v>
      </c>
      <c r="H88" s="104" t="s">
        <v>720</v>
      </c>
      <c r="I88" s="105" t="s">
        <v>717</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759</v>
      </c>
      <c r="G89" s="95" t="s">
        <v>715</v>
      </c>
      <c r="H89" s="104" t="s">
        <v>720</v>
      </c>
      <c r="I89" s="105" t="s">
        <v>717</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759</v>
      </c>
      <c r="G90" s="95" t="s">
        <v>715</v>
      </c>
      <c r="H90" s="104" t="s">
        <v>716</v>
      </c>
      <c r="I90" s="105" t="s">
        <v>717</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760</v>
      </c>
      <c r="G91" s="95" t="s">
        <v>715</v>
      </c>
      <c r="H91" s="104" t="s">
        <v>716</v>
      </c>
      <c r="I91" s="105" t="s">
        <v>717</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761</v>
      </c>
      <c r="G92" s="113" t="s">
        <v>734</v>
      </c>
      <c r="H92" s="115" t="s">
        <v>762</v>
      </c>
      <c r="I92" s="118" t="s">
        <v>763</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761</v>
      </c>
      <c r="G93" s="95" t="s">
        <v>715</v>
      </c>
      <c r="H93" s="104" t="s">
        <v>716</v>
      </c>
      <c r="I93" s="105" t="s">
        <v>717</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764</v>
      </c>
      <c r="G94" s="113" t="s">
        <v>734</v>
      </c>
      <c r="H94" s="115" t="s">
        <v>735</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752</v>
      </c>
      <c r="G95" s="95" t="s">
        <v>715</v>
      </c>
      <c r="H95" s="104" t="s">
        <v>716</v>
      </c>
      <c r="I95" s="105" t="s">
        <v>717</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753</v>
      </c>
      <c r="G96" s="95" t="s">
        <v>715</v>
      </c>
      <c r="H96" s="104" t="s">
        <v>716</v>
      </c>
      <c r="I96" s="105" t="s">
        <v>717</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754</v>
      </c>
      <c r="G97" s="95" t="s">
        <v>715</v>
      </c>
      <c r="H97" s="104" t="s">
        <v>716</v>
      </c>
      <c r="I97" s="105" t="s">
        <v>717</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754</v>
      </c>
      <c r="G98" s="95" t="s">
        <v>715</v>
      </c>
      <c r="H98" s="104" t="s">
        <v>720</v>
      </c>
      <c r="I98" s="105" t="s">
        <v>717</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765</v>
      </c>
      <c r="G99" s="95" t="s">
        <v>715</v>
      </c>
      <c r="H99" s="104" t="s">
        <v>716</v>
      </c>
      <c r="I99" s="105" t="s">
        <v>717</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765</v>
      </c>
      <c r="G100" s="95" t="s">
        <v>715</v>
      </c>
      <c r="H100" s="104" t="s">
        <v>720</v>
      </c>
      <c r="I100" s="105" t="s">
        <v>717</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755</v>
      </c>
      <c r="G101" s="95" t="s">
        <v>715</v>
      </c>
      <c r="H101" s="104" t="s">
        <v>720</v>
      </c>
      <c r="I101" s="105" t="s">
        <v>717</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755</v>
      </c>
      <c r="G102" s="95" t="s">
        <v>715</v>
      </c>
      <c r="H102" s="104" t="s">
        <v>716</v>
      </c>
      <c r="I102" s="105" t="s">
        <v>717</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755</v>
      </c>
      <c r="G103" s="95" t="s">
        <v>715</v>
      </c>
      <c r="H103" s="104" t="s">
        <v>720</v>
      </c>
      <c r="I103" s="105" t="s">
        <v>717</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756</v>
      </c>
      <c r="G104" s="113" t="s">
        <v>734</v>
      </c>
      <c r="H104" s="115" t="s">
        <v>766</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756</v>
      </c>
      <c r="G105" s="95" t="s">
        <v>715</v>
      </c>
      <c r="H105" s="104" t="s">
        <v>720</v>
      </c>
      <c r="I105" s="105" t="s">
        <v>717</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756</v>
      </c>
      <c r="G106" s="95" t="s">
        <v>715</v>
      </c>
      <c r="H106" s="104" t="s">
        <v>716</v>
      </c>
      <c r="I106" s="105" t="s">
        <v>717</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756</v>
      </c>
      <c r="G107" s="95" t="s">
        <v>715</v>
      </c>
      <c r="H107" s="104" t="s">
        <v>720</v>
      </c>
      <c r="I107" s="105" t="s">
        <v>717</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757</v>
      </c>
      <c r="G108" s="95" t="s">
        <v>715</v>
      </c>
      <c r="H108" s="104" t="s">
        <v>716</v>
      </c>
      <c r="I108" s="105" t="s">
        <v>717</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757</v>
      </c>
      <c r="G109" s="95" t="s">
        <v>715</v>
      </c>
      <c r="H109" s="104" t="s">
        <v>720</v>
      </c>
      <c r="I109" s="105" t="s">
        <v>717</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757</v>
      </c>
      <c r="G110" s="95" t="s">
        <v>715</v>
      </c>
      <c r="H110" s="104" t="s">
        <v>716</v>
      </c>
      <c r="I110" s="105" t="s">
        <v>717</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758</v>
      </c>
      <c r="G111" s="95" t="s">
        <v>715</v>
      </c>
      <c r="H111" s="104" t="s">
        <v>716</v>
      </c>
      <c r="I111" s="105" t="s">
        <v>717</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758</v>
      </c>
      <c r="G112" s="95" t="s">
        <v>715</v>
      </c>
      <c r="H112" s="104" t="s">
        <v>720</v>
      </c>
      <c r="I112" s="105" t="s">
        <v>717</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758</v>
      </c>
      <c r="G113" s="95" t="s">
        <v>715</v>
      </c>
      <c r="H113" s="104" t="s">
        <v>716</v>
      </c>
      <c r="I113" s="105" t="s">
        <v>717</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758</v>
      </c>
      <c r="G114" s="95" t="s">
        <v>715</v>
      </c>
      <c r="H114" s="104" t="s">
        <v>720</v>
      </c>
      <c r="I114" s="105" t="s">
        <v>717</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759</v>
      </c>
      <c r="G115" s="95" t="s">
        <v>715</v>
      </c>
      <c r="H115" s="104" t="s">
        <v>716</v>
      </c>
      <c r="I115" s="105" t="s">
        <v>717</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760</v>
      </c>
      <c r="G116" s="95" t="s">
        <v>715</v>
      </c>
      <c r="H116" s="104" t="s">
        <v>716</v>
      </c>
      <c r="I116" s="105" t="s">
        <v>717</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767</v>
      </c>
      <c r="G117" s="95" t="s">
        <v>715</v>
      </c>
      <c r="H117" s="104" t="s">
        <v>720</v>
      </c>
      <c r="I117" s="108" t="s">
        <v>717</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768</v>
      </c>
      <c r="G118" s="95" t="s">
        <v>715</v>
      </c>
      <c r="H118" s="104" t="s">
        <v>720</v>
      </c>
      <c r="I118" s="108" t="s">
        <v>717</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752</v>
      </c>
      <c r="G119" s="95" t="s">
        <v>715</v>
      </c>
      <c r="H119" s="104" t="s">
        <v>716</v>
      </c>
      <c r="I119" s="105" t="s">
        <v>717</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753</v>
      </c>
      <c r="G120" s="95" t="s">
        <v>715</v>
      </c>
      <c r="H120" s="104" t="s">
        <v>720</v>
      </c>
      <c r="I120" s="105" t="s">
        <v>717</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753</v>
      </c>
      <c r="G121" s="95" t="s">
        <v>715</v>
      </c>
      <c r="H121" s="104" t="s">
        <v>716</v>
      </c>
      <c r="I121" s="105" t="s">
        <v>717</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754</v>
      </c>
      <c r="G122" s="95" t="s">
        <v>715</v>
      </c>
      <c r="H122" s="104" t="s">
        <v>720</v>
      </c>
      <c r="I122" s="105" t="s">
        <v>717</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754</v>
      </c>
      <c r="G123" s="95" t="s">
        <v>715</v>
      </c>
      <c r="H123" s="104" t="s">
        <v>716</v>
      </c>
      <c r="I123" s="105" t="s">
        <v>717</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754</v>
      </c>
      <c r="G124" s="95" t="s">
        <v>715</v>
      </c>
      <c r="H124" s="104" t="s">
        <v>720</v>
      </c>
      <c r="I124" s="105" t="s">
        <v>717</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769</v>
      </c>
      <c r="G125" s="95" t="s">
        <v>715</v>
      </c>
      <c r="H125" s="104" t="s">
        <v>770</v>
      </c>
      <c r="I125" s="105" t="s">
        <v>771</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769</v>
      </c>
      <c r="G126" s="95" t="s">
        <v>715</v>
      </c>
      <c r="H126" s="104" t="s">
        <v>772</v>
      </c>
      <c r="I126" s="105" t="s">
        <v>771</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769</v>
      </c>
      <c r="G127" s="95" t="s">
        <v>715</v>
      </c>
      <c r="H127" s="104" t="s">
        <v>770</v>
      </c>
      <c r="I127" s="105" t="s">
        <v>771</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769</v>
      </c>
      <c r="G128" s="95" t="s">
        <v>715</v>
      </c>
      <c r="H128" s="104" t="s">
        <v>772</v>
      </c>
      <c r="I128" s="105" t="s">
        <v>771</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773</v>
      </c>
      <c r="G129" s="95" t="s">
        <v>715</v>
      </c>
      <c r="H129" s="104" t="s">
        <v>770</v>
      </c>
      <c r="I129" s="105" t="s">
        <v>771</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773</v>
      </c>
      <c r="G130" s="95" t="s">
        <v>715</v>
      </c>
      <c r="H130" s="104" t="s">
        <v>772</v>
      </c>
      <c r="I130" s="105" t="s">
        <v>771</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773</v>
      </c>
      <c r="G131" s="95" t="s">
        <v>715</v>
      </c>
      <c r="H131" s="104" t="s">
        <v>770</v>
      </c>
      <c r="I131" s="105" t="s">
        <v>771</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773</v>
      </c>
      <c r="G132" s="95" t="s">
        <v>715</v>
      </c>
      <c r="H132" s="104" t="s">
        <v>772</v>
      </c>
      <c r="I132" s="105" t="s">
        <v>771</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774</v>
      </c>
      <c r="G133" s="95" t="s">
        <v>715</v>
      </c>
      <c r="H133" s="104" t="s">
        <v>772</v>
      </c>
      <c r="I133" s="105" t="s">
        <v>771</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774</v>
      </c>
      <c r="G134" s="95" t="s">
        <v>715</v>
      </c>
      <c r="H134" s="104" t="s">
        <v>770</v>
      </c>
      <c r="I134" s="105" t="s">
        <v>771</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774</v>
      </c>
      <c r="G135" s="95" t="s">
        <v>715</v>
      </c>
      <c r="H135" s="104" t="s">
        <v>772</v>
      </c>
      <c r="I135" s="105" t="s">
        <v>771</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775</v>
      </c>
      <c r="G136" s="95" t="s">
        <v>715</v>
      </c>
      <c r="H136" s="104" t="s">
        <v>770</v>
      </c>
      <c r="I136" s="105" t="s">
        <v>771</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775</v>
      </c>
      <c r="G137" s="95" t="s">
        <v>715</v>
      </c>
      <c r="H137" s="104" t="s">
        <v>772</v>
      </c>
      <c r="I137" s="105" t="s">
        <v>771</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775</v>
      </c>
      <c r="G138" s="95" t="s">
        <v>715</v>
      </c>
      <c r="H138" s="104" t="s">
        <v>770</v>
      </c>
      <c r="I138" s="105" t="s">
        <v>771</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775</v>
      </c>
      <c r="G139" s="95" t="s">
        <v>715</v>
      </c>
      <c r="H139" s="104" t="s">
        <v>772</v>
      </c>
      <c r="I139" s="105" t="s">
        <v>771</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776</v>
      </c>
      <c r="G140" s="95" t="s">
        <v>715</v>
      </c>
      <c r="H140" s="104" t="s">
        <v>770</v>
      </c>
      <c r="I140" s="105" t="s">
        <v>771</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776</v>
      </c>
      <c r="G141" s="95" t="s">
        <v>715</v>
      </c>
      <c r="H141" s="104" t="s">
        <v>772</v>
      </c>
      <c r="I141" s="105" t="s">
        <v>771</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776</v>
      </c>
      <c r="G142" s="95" t="s">
        <v>715</v>
      </c>
      <c r="H142" s="104" t="s">
        <v>770</v>
      </c>
      <c r="I142" s="105" t="s">
        <v>771</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776</v>
      </c>
      <c r="G143" s="95" t="s">
        <v>715</v>
      </c>
      <c r="H143" s="104" t="s">
        <v>772</v>
      </c>
      <c r="I143" s="105" t="s">
        <v>771</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777</v>
      </c>
      <c r="G144" s="95" t="s">
        <v>715</v>
      </c>
      <c r="H144" s="104" t="s">
        <v>770</v>
      </c>
      <c r="I144" s="105" t="s">
        <v>771</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777</v>
      </c>
      <c r="G145" s="95" t="s">
        <v>715</v>
      </c>
      <c r="H145" s="104" t="s">
        <v>772</v>
      </c>
      <c r="I145" s="105" t="s">
        <v>771</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777</v>
      </c>
      <c r="G146" s="95" t="s">
        <v>715</v>
      </c>
      <c r="H146" s="104" t="s">
        <v>770</v>
      </c>
      <c r="I146" s="105" t="s">
        <v>771</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777</v>
      </c>
      <c r="G147" s="95" t="s">
        <v>715</v>
      </c>
      <c r="H147" s="104" t="s">
        <v>772</v>
      </c>
      <c r="I147" s="105" t="s">
        <v>771</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778</v>
      </c>
      <c r="G148" s="95" t="s">
        <v>715</v>
      </c>
      <c r="H148" s="104" t="s">
        <v>770</v>
      </c>
      <c r="I148" s="105" t="s">
        <v>771</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778</v>
      </c>
      <c r="G149" s="95" t="s">
        <v>715</v>
      </c>
      <c r="H149" s="104" t="s">
        <v>772</v>
      </c>
      <c r="I149" s="105" t="s">
        <v>771</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778</v>
      </c>
      <c r="G150" s="95" t="s">
        <v>715</v>
      </c>
      <c r="H150" s="104" t="s">
        <v>770</v>
      </c>
      <c r="I150" s="105" t="s">
        <v>771</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778</v>
      </c>
      <c r="G151" s="95" t="s">
        <v>715</v>
      </c>
      <c r="H151" s="104" t="s">
        <v>772</v>
      </c>
      <c r="I151" s="105" t="s">
        <v>771</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779</v>
      </c>
      <c r="G152" s="95" t="s">
        <v>715</v>
      </c>
      <c r="H152" s="104" t="s">
        <v>770</v>
      </c>
      <c r="I152" s="105" t="s">
        <v>771</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779</v>
      </c>
      <c r="G153" s="95" t="s">
        <v>715</v>
      </c>
      <c r="H153" s="104" t="s">
        <v>772</v>
      </c>
      <c r="I153" s="105" t="s">
        <v>771</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779</v>
      </c>
      <c r="G154" s="95" t="s">
        <v>715</v>
      </c>
      <c r="H154" s="104" t="s">
        <v>770</v>
      </c>
      <c r="I154" s="105" t="s">
        <v>771</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779</v>
      </c>
      <c r="G155" s="95" t="s">
        <v>715</v>
      </c>
      <c r="H155" s="104" t="s">
        <v>772</v>
      </c>
      <c r="I155" s="105" t="s">
        <v>771</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780</v>
      </c>
      <c r="G156" s="95" t="s">
        <v>715</v>
      </c>
      <c r="H156" s="104" t="s">
        <v>770</v>
      </c>
      <c r="I156" s="105" t="s">
        <v>771</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780</v>
      </c>
      <c r="G157" s="95" t="s">
        <v>715</v>
      </c>
      <c r="H157" s="104" t="s">
        <v>772</v>
      </c>
      <c r="I157" s="105" t="s">
        <v>771</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780</v>
      </c>
      <c r="G158" s="95" t="s">
        <v>715</v>
      </c>
      <c r="H158" s="104" t="s">
        <v>770</v>
      </c>
      <c r="I158" s="105" t="s">
        <v>771</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780</v>
      </c>
      <c r="G159" s="95" t="s">
        <v>715</v>
      </c>
      <c r="H159" s="104" t="s">
        <v>772</v>
      </c>
      <c r="I159" s="105" t="s">
        <v>771</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781</v>
      </c>
      <c r="G160" s="95" t="s">
        <v>715</v>
      </c>
      <c r="H160" s="104" t="s">
        <v>770</v>
      </c>
      <c r="I160" s="105" t="s">
        <v>771</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781</v>
      </c>
      <c r="G161" s="95" t="s">
        <v>715</v>
      </c>
      <c r="H161" s="104" t="s">
        <v>772</v>
      </c>
      <c r="I161" s="105" t="s">
        <v>771</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782</v>
      </c>
      <c r="G162" s="95" t="s">
        <v>715</v>
      </c>
      <c r="H162" s="104" t="s">
        <v>770</v>
      </c>
      <c r="I162" s="105" t="s">
        <v>771</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783</v>
      </c>
      <c r="G163" s="95" t="s">
        <v>715</v>
      </c>
      <c r="H163" s="104" t="s">
        <v>770</v>
      </c>
      <c r="I163" s="105" t="s">
        <v>771</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783</v>
      </c>
      <c r="G164" s="95" t="s">
        <v>715</v>
      </c>
      <c r="H164" s="104" t="s">
        <v>772</v>
      </c>
      <c r="I164" s="105" t="s">
        <v>771</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783</v>
      </c>
      <c r="G165" s="95" t="s">
        <v>715</v>
      </c>
      <c r="H165" s="104" t="s">
        <v>770</v>
      </c>
      <c r="I165" s="105" t="s">
        <v>771</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783</v>
      </c>
      <c r="G166" s="95" t="s">
        <v>715</v>
      </c>
      <c r="H166" s="104" t="s">
        <v>772</v>
      </c>
      <c r="I166" s="105" t="s">
        <v>771</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784</v>
      </c>
      <c r="G167" s="95" t="s">
        <v>715</v>
      </c>
      <c r="H167" s="104" t="s">
        <v>770</v>
      </c>
      <c r="I167" s="105" t="s">
        <v>771</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784</v>
      </c>
      <c r="G168" s="95" t="s">
        <v>715</v>
      </c>
      <c r="H168" s="104" t="s">
        <v>772</v>
      </c>
      <c r="I168" s="105" t="s">
        <v>771</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784</v>
      </c>
      <c r="G169" s="95" t="s">
        <v>715</v>
      </c>
      <c r="H169" s="104" t="s">
        <v>770</v>
      </c>
      <c r="I169" s="105" t="s">
        <v>771</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784</v>
      </c>
      <c r="G170" s="95" t="s">
        <v>715</v>
      </c>
      <c r="H170" s="104" t="s">
        <v>772</v>
      </c>
      <c r="I170" s="105" t="s">
        <v>771</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785</v>
      </c>
      <c r="G171" s="95" t="s">
        <v>715</v>
      </c>
      <c r="H171" s="104" t="s">
        <v>770</v>
      </c>
      <c r="I171" s="105" t="s">
        <v>771</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785</v>
      </c>
      <c r="G172" s="95" t="s">
        <v>715</v>
      </c>
      <c r="H172" s="104" t="s">
        <v>772</v>
      </c>
      <c r="I172" s="105" t="s">
        <v>771</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785</v>
      </c>
      <c r="G173" s="95" t="s">
        <v>715</v>
      </c>
      <c r="H173" s="104" t="s">
        <v>770</v>
      </c>
      <c r="I173" s="105" t="s">
        <v>771</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785</v>
      </c>
      <c r="G174" s="95" t="s">
        <v>715</v>
      </c>
      <c r="H174" s="104" t="s">
        <v>772</v>
      </c>
      <c r="I174" s="105" t="s">
        <v>771</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786</v>
      </c>
      <c r="G175" s="95" t="s">
        <v>715</v>
      </c>
      <c r="H175" s="104" t="s">
        <v>770</v>
      </c>
      <c r="I175" s="105" t="s">
        <v>771</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786</v>
      </c>
      <c r="G176" s="95" t="s">
        <v>715</v>
      </c>
      <c r="H176" s="104" t="s">
        <v>772</v>
      </c>
      <c r="I176" s="105" t="s">
        <v>771</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786</v>
      </c>
      <c r="G177" s="95" t="s">
        <v>715</v>
      </c>
      <c r="H177" s="104" t="s">
        <v>770</v>
      </c>
      <c r="I177" s="105" t="s">
        <v>771</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786</v>
      </c>
      <c r="G178" s="95" t="s">
        <v>715</v>
      </c>
      <c r="H178" s="104" t="s">
        <v>772</v>
      </c>
      <c r="I178" s="105" t="s">
        <v>771</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787</v>
      </c>
      <c r="G179" s="95" t="s">
        <v>715</v>
      </c>
      <c r="H179" s="104" t="s">
        <v>788</v>
      </c>
      <c r="I179" s="108" t="s">
        <v>717</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789</v>
      </c>
      <c r="G180" s="113" t="s">
        <v>734</v>
      </c>
      <c r="H180" s="115" t="s">
        <v>790</v>
      </c>
      <c r="I180" s="118" t="s">
        <v>763</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791</v>
      </c>
      <c r="G181" s="95" t="s">
        <v>715</v>
      </c>
      <c r="H181" s="104" t="s">
        <v>792</v>
      </c>
      <c r="I181" s="108" t="s">
        <v>717</v>
      </c>
      <c r="J181" s="106">
        <v>60.73</v>
      </c>
      <c r="K181" s="110">
        <v>45.51</v>
      </c>
      <c r="L181" s="105">
        <v>21000</v>
      </c>
      <c r="M181" s="105">
        <v>1275330</v>
      </c>
      <c r="N181" s="102">
        <v>28023.071852340145</v>
      </c>
    </row>
    <row r="182" spans="1:14">
      <c r="A182" s="102">
        <v>180</v>
      </c>
      <c r="B182" s="95">
        <v>12</v>
      </c>
      <c r="C182" s="95">
        <v>1</v>
      </c>
      <c r="D182" s="95">
        <v>1</v>
      </c>
      <c r="E182" s="95">
        <v>904</v>
      </c>
      <c r="F182" s="103" t="s">
        <v>793</v>
      </c>
      <c r="G182" s="95" t="s">
        <v>715</v>
      </c>
      <c r="H182" s="104" t="s">
        <v>788</v>
      </c>
      <c r="I182" s="108" t="s">
        <v>717</v>
      </c>
      <c r="J182" s="106">
        <v>60.71</v>
      </c>
      <c r="K182" s="110">
        <v>45.49</v>
      </c>
      <c r="L182" s="105">
        <v>21000</v>
      </c>
      <c r="M182" s="105">
        <v>1274910</v>
      </c>
      <c r="N182" s="102">
        <v>28026.159595515495</v>
      </c>
    </row>
    <row r="183" spans="1:14" hidden="1">
      <c r="A183" s="102">
        <v>181</v>
      </c>
      <c r="B183" s="95">
        <v>12</v>
      </c>
      <c r="C183" s="95">
        <v>1</v>
      </c>
      <c r="D183" s="95">
        <v>1</v>
      </c>
      <c r="E183" s="95">
        <v>1107</v>
      </c>
      <c r="F183" s="103" t="s">
        <v>794</v>
      </c>
      <c r="G183" s="95" t="s">
        <v>795</v>
      </c>
      <c r="H183" s="104" t="s">
        <v>796</v>
      </c>
      <c r="I183" s="106" t="s">
        <v>717</v>
      </c>
      <c r="J183" s="105">
        <v>75.72</v>
      </c>
      <c r="K183" s="110">
        <v>56.74</v>
      </c>
      <c r="L183" s="105">
        <v>21000</v>
      </c>
      <c r="M183" s="106">
        <v>1597692</v>
      </c>
      <c r="N183" s="102">
        <v>28158.124779696864</v>
      </c>
    </row>
    <row r="184" spans="1:14">
      <c r="A184" s="102">
        <v>182</v>
      </c>
      <c r="B184" s="95">
        <v>12</v>
      </c>
      <c r="C184" s="95">
        <v>2</v>
      </c>
      <c r="D184" s="95">
        <v>1</v>
      </c>
      <c r="E184" s="95">
        <v>302</v>
      </c>
      <c r="F184" s="103" t="s">
        <v>797</v>
      </c>
      <c r="G184" s="95" t="s">
        <v>715</v>
      </c>
      <c r="H184" s="104" t="s">
        <v>788</v>
      </c>
      <c r="I184" s="108" t="s">
        <v>717</v>
      </c>
      <c r="J184" s="106">
        <v>58.84</v>
      </c>
      <c r="K184" s="110">
        <v>45.37</v>
      </c>
      <c r="L184" s="105">
        <v>21000</v>
      </c>
      <c r="M184" s="105">
        <v>1235640</v>
      </c>
      <c r="N184" s="102">
        <v>27234.736610094777</v>
      </c>
    </row>
    <row r="185" spans="1:14">
      <c r="A185" s="102">
        <v>183</v>
      </c>
      <c r="B185" s="95">
        <v>12</v>
      </c>
      <c r="C185" s="95">
        <v>2</v>
      </c>
      <c r="D185" s="95">
        <v>1</v>
      </c>
      <c r="E185" s="95">
        <v>605</v>
      </c>
      <c r="F185" s="103" t="s">
        <v>798</v>
      </c>
      <c r="G185" s="95" t="s">
        <v>715</v>
      </c>
      <c r="H185" s="104" t="s">
        <v>792</v>
      </c>
      <c r="I185" s="108" t="s">
        <v>717</v>
      </c>
      <c r="J185" s="106">
        <v>59.05</v>
      </c>
      <c r="K185" s="110">
        <v>45.53</v>
      </c>
      <c r="L185" s="105">
        <v>21000</v>
      </c>
      <c r="M185" s="105">
        <v>1240050</v>
      </c>
      <c r="N185" s="102">
        <v>27235.888425214143</v>
      </c>
    </row>
    <row r="186" spans="1:14">
      <c r="A186" s="102">
        <v>184</v>
      </c>
      <c r="B186" s="95">
        <v>12</v>
      </c>
      <c r="C186" s="95">
        <v>2</v>
      </c>
      <c r="D186" s="95">
        <v>1</v>
      </c>
      <c r="E186" s="95">
        <v>905</v>
      </c>
      <c r="F186" s="103" t="s">
        <v>799</v>
      </c>
      <c r="G186" s="95" t="s">
        <v>715</v>
      </c>
      <c r="H186" s="104" t="s">
        <v>792</v>
      </c>
      <c r="I186" s="108" t="s">
        <v>717</v>
      </c>
      <c r="J186" s="106">
        <v>59.05</v>
      </c>
      <c r="K186" s="110">
        <v>45.53</v>
      </c>
      <c r="L186" s="105">
        <v>21000</v>
      </c>
      <c r="M186" s="105">
        <v>1240050</v>
      </c>
      <c r="N186" s="102">
        <v>27235.888425214143</v>
      </c>
    </row>
    <row r="187" spans="1:14">
      <c r="A187" s="102">
        <v>185</v>
      </c>
      <c r="B187" s="95">
        <v>12</v>
      </c>
      <c r="C187" s="95">
        <v>2</v>
      </c>
      <c r="D187" s="95">
        <v>1</v>
      </c>
      <c r="E187" s="95">
        <v>1304</v>
      </c>
      <c r="F187" s="103" t="s">
        <v>800</v>
      </c>
      <c r="G187" s="95" t="s">
        <v>715</v>
      </c>
      <c r="H187" s="104" t="s">
        <v>788</v>
      </c>
      <c r="I187" s="108" t="s">
        <v>717</v>
      </c>
      <c r="J187" s="106">
        <v>59.05</v>
      </c>
      <c r="K187" s="110">
        <v>45.53</v>
      </c>
      <c r="L187" s="105">
        <v>21000</v>
      </c>
      <c r="M187" s="105">
        <v>1240050</v>
      </c>
      <c r="N187" s="102">
        <v>27235.888425214143</v>
      </c>
    </row>
    <row r="188" spans="1:14">
      <c r="A188" s="102">
        <v>186</v>
      </c>
      <c r="B188" s="95">
        <v>12</v>
      </c>
      <c r="C188" s="95">
        <v>2</v>
      </c>
      <c r="D188" s="95">
        <v>1</v>
      </c>
      <c r="E188" s="95">
        <v>1306</v>
      </c>
      <c r="F188" s="103" t="s">
        <v>800</v>
      </c>
      <c r="G188" s="95" t="s">
        <v>715</v>
      </c>
      <c r="H188" s="104" t="s">
        <v>788</v>
      </c>
      <c r="I188" s="108" t="s">
        <v>717</v>
      </c>
      <c r="J188" s="106">
        <v>58.8</v>
      </c>
      <c r="K188" s="110">
        <v>45.34</v>
      </c>
      <c r="L188" s="105">
        <v>21000</v>
      </c>
      <c r="M188" s="105">
        <v>1234800</v>
      </c>
      <c r="N188" s="102">
        <v>27234.230260255841</v>
      </c>
    </row>
    <row r="189" spans="1:14">
      <c r="A189" s="102">
        <v>187</v>
      </c>
      <c r="B189" s="95">
        <v>12</v>
      </c>
      <c r="C189" s="95">
        <v>2</v>
      </c>
      <c r="D189" s="95">
        <v>2</v>
      </c>
      <c r="E189" s="95">
        <v>102</v>
      </c>
      <c r="F189" s="103" t="s">
        <v>769</v>
      </c>
      <c r="G189" s="95" t="s">
        <v>715</v>
      </c>
      <c r="H189" s="104" t="s">
        <v>801</v>
      </c>
      <c r="I189" s="105" t="s">
        <v>802</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803</v>
      </c>
      <c r="G190" s="95" t="s">
        <v>715</v>
      </c>
      <c r="H190" s="104" t="s">
        <v>804</v>
      </c>
      <c r="I190" s="105" t="s">
        <v>802</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805</v>
      </c>
      <c r="G191" s="95" t="s">
        <v>715</v>
      </c>
      <c r="H191" s="104" t="s">
        <v>801</v>
      </c>
      <c r="I191" s="105" t="s">
        <v>802</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805</v>
      </c>
      <c r="G192" s="95" t="s">
        <v>715</v>
      </c>
      <c r="H192" s="104" t="s">
        <v>804</v>
      </c>
      <c r="I192" s="105" t="s">
        <v>802</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806</v>
      </c>
      <c r="G193" s="95" t="s">
        <v>715</v>
      </c>
      <c r="H193" s="104" t="s">
        <v>801</v>
      </c>
      <c r="I193" s="105" t="s">
        <v>802</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806</v>
      </c>
      <c r="G194" s="95" t="s">
        <v>715</v>
      </c>
      <c r="H194" s="104" t="s">
        <v>804</v>
      </c>
      <c r="I194" s="105" t="s">
        <v>802</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807</v>
      </c>
      <c r="G195" s="95" t="s">
        <v>715</v>
      </c>
      <c r="H195" s="104" t="s">
        <v>801</v>
      </c>
      <c r="I195" s="105" t="s">
        <v>802</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807</v>
      </c>
      <c r="G196" s="95" t="s">
        <v>715</v>
      </c>
      <c r="H196" s="104" t="s">
        <v>804</v>
      </c>
      <c r="I196" s="105" t="s">
        <v>802</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808</v>
      </c>
      <c r="G197" s="95" t="s">
        <v>715</v>
      </c>
      <c r="H197" s="104" t="s">
        <v>801</v>
      </c>
      <c r="I197" s="105" t="s">
        <v>802</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808</v>
      </c>
      <c r="G198" s="95" t="s">
        <v>715</v>
      </c>
      <c r="H198" s="104" t="s">
        <v>804</v>
      </c>
      <c r="I198" s="105" t="s">
        <v>802</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809</v>
      </c>
      <c r="G199" s="95" t="s">
        <v>715</v>
      </c>
      <c r="H199" s="104" t="s">
        <v>801</v>
      </c>
      <c r="I199" s="105" t="s">
        <v>802</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809</v>
      </c>
      <c r="G200" s="95" t="s">
        <v>715</v>
      </c>
      <c r="H200" s="104" t="s">
        <v>804</v>
      </c>
      <c r="I200" s="105" t="s">
        <v>802</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810</v>
      </c>
      <c r="G201" s="95" t="s">
        <v>715</v>
      </c>
      <c r="H201" s="104" t="s">
        <v>801</v>
      </c>
      <c r="I201" s="105" t="s">
        <v>802</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810</v>
      </c>
      <c r="G202" s="95" t="s">
        <v>715</v>
      </c>
      <c r="H202" s="104" t="s">
        <v>804</v>
      </c>
      <c r="I202" s="105" t="s">
        <v>802</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811</v>
      </c>
      <c r="G203" s="95" t="s">
        <v>795</v>
      </c>
      <c r="H203" s="104" t="s">
        <v>812</v>
      </c>
      <c r="I203" s="108" t="s">
        <v>813</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811</v>
      </c>
      <c r="G204" s="95" t="s">
        <v>715</v>
      </c>
      <c r="H204" s="104" t="s">
        <v>801</v>
      </c>
      <c r="I204" s="105" t="s">
        <v>802</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811</v>
      </c>
      <c r="G205" s="95" t="s">
        <v>715</v>
      </c>
      <c r="H205" s="104" t="s">
        <v>804</v>
      </c>
      <c r="I205" s="105" t="s">
        <v>802</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814</v>
      </c>
      <c r="G206" s="95" t="s">
        <v>715</v>
      </c>
      <c r="H206" s="104" t="s">
        <v>801</v>
      </c>
      <c r="I206" s="105" t="s">
        <v>802</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814</v>
      </c>
      <c r="G207" s="95" t="s">
        <v>715</v>
      </c>
      <c r="H207" s="104" t="s">
        <v>804</v>
      </c>
      <c r="I207" s="105" t="s">
        <v>802</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815</v>
      </c>
      <c r="G208" s="95" t="s">
        <v>715</v>
      </c>
      <c r="H208" s="104" t="s">
        <v>804</v>
      </c>
      <c r="I208" s="105" t="s">
        <v>802</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816</v>
      </c>
      <c r="G209" s="122" t="s">
        <v>715</v>
      </c>
      <c r="H209" s="124" t="s">
        <v>801</v>
      </c>
      <c r="I209" s="125" t="s">
        <v>802</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816</v>
      </c>
      <c r="G210" s="95" t="s">
        <v>715</v>
      </c>
      <c r="H210" s="104" t="s">
        <v>804</v>
      </c>
      <c r="I210" s="105" t="s">
        <v>802</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817</v>
      </c>
      <c r="G211" s="95" t="s">
        <v>715</v>
      </c>
      <c r="H211" s="104" t="s">
        <v>801</v>
      </c>
      <c r="I211" s="105" t="s">
        <v>802</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817</v>
      </c>
      <c r="G212" s="95" t="s">
        <v>715</v>
      </c>
      <c r="H212" s="104" t="s">
        <v>804</v>
      </c>
      <c r="I212" s="105" t="s">
        <v>802</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818</v>
      </c>
      <c r="G213" s="95" t="s">
        <v>715</v>
      </c>
      <c r="H213" s="104" t="s">
        <v>801</v>
      </c>
      <c r="I213" s="105" t="s">
        <v>802</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818</v>
      </c>
      <c r="G214" s="95" t="s">
        <v>715</v>
      </c>
      <c r="H214" s="104" t="s">
        <v>804</v>
      </c>
      <c r="I214" s="105" t="s">
        <v>802</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819</v>
      </c>
      <c r="G215" s="95" t="s">
        <v>715</v>
      </c>
      <c r="H215" s="104" t="s">
        <v>801</v>
      </c>
      <c r="I215" s="105" t="s">
        <v>802</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819</v>
      </c>
      <c r="G216" s="95" t="s">
        <v>715</v>
      </c>
      <c r="H216" s="104" t="s">
        <v>804</v>
      </c>
      <c r="I216" s="105" t="s">
        <v>802</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820</v>
      </c>
      <c r="G217" s="95" t="s">
        <v>715</v>
      </c>
      <c r="H217" s="104" t="s">
        <v>788</v>
      </c>
      <c r="I217" s="108" t="s">
        <v>717</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821</v>
      </c>
      <c r="G218" s="95" t="s">
        <v>715</v>
      </c>
      <c r="H218" s="104" t="s">
        <v>788</v>
      </c>
      <c r="I218" s="108" t="s">
        <v>717</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822</v>
      </c>
      <c r="G219" s="95" t="s">
        <v>715</v>
      </c>
      <c r="H219" s="104" t="s">
        <v>788</v>
      </c>
      <c r="I219" s="108" t="s">
        <v>717</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823</v>
      </c>
      <c r="G220" s="95" t="s">
        <v>715</v>
      </c>
      <c r="H220" s="104" t="s">
        <v>792</v>
      </c>
      <c r="I220" s="105" t="s">
        <v>717</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823</v>
      </c>
      <c r="G221" s="95" t="s">
        <v>715</v>
      </c>
      <c r="H221" s="104" t="s">
        <v>788</v>
      </c>
      <c r="I221" s="105" t="s">
        <v>717</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824</v>
      </c>
      <c r="G222" s="95" t="s">
        <v>715</v>
      </c>
      <c r="H222" s="104" t="s">
        <v>792</v>
      </c>
      <c r="I222" s="105" t="s">
        <v>717</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824</v>
      </c>
      <c r="G223" s="95" t="s">
        <v>715</v>
      </c>
      <c r="H223" s="104" t="s">
        <v>788</v>
      </c>
      <c r="I223" s="105" t="s">
        <v>717</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825</v>
      </c>
      <c r="G224" s="95" t="s">
        <v>715</v>
      </c>
      <c r="H224" s="104" t="s">
        <v>801</v>
      </c>
      <c r="I224" s="105" t="s">
        <v>802</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825</v>
      </c>
      <c r="G225" s="95" t="s">
        <v>715</v>
      </c>
      <c r="H225" s="104" t="s">
        <v>804</v>
      </c>
      <c r="I225" s="105" t="s">
        <v>802</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826</v>
      </c>
      <c r="G226" s="95" t="s">
        <v>715</v>
      </c>
      <c r="H226" s="104" t="s">
        <v>801</v>
      </c>
      <c r="I226" s="105" t="s">
        <v>802</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826</v>
      </c>
      <c r="G227" s="95" t="s">
        <v>715</v>
      </c>
      <c r="H227" s="104" t="s">
        <v>804</v>
      </c>
      <c r="I227" s="105" t="s">
        <v>802</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827</v>
      </c>
      <c r="G228" s="95" t="s">
        <v>715</v>
      </c>
      <c r="H228" s="104" t="s">
        <v>801</v>
      </c>
      <c r="I228" s="105" t="s">
        <v>802</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827</v>
      </c>
      <c r="G229" s="95" t="s">
        <v>715</v>
      </c>
      <c r="H229" s="104" t="s">
        <v>804</v>
      </c>
      <c r="I229" s="105" t="s">
        <v>802</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828</v>
      </c>
      <c r="G230" s="95" t="s">
        <v>715</v>
      </c>
      <c r="H230" s="104" t="s">
        <v>801</v>
      </c>
      <c r="I230" s="105" t="s">
        <v>802</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828</v>
      </c>
      <c r="G231" s="95" t="s">
        <v>715</v>
      </c>
      <c r="H231" s="104" t="s">
        <v>804</v>
      </c>
      <c r="I231" s="105" t="s">
        <v>802</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829</v>
      </c>
      <c r="G232" s="95" t="s">
        <v>715</v>
      </c>
      <c r="H232" s="104" t="s">
        <v>801</v>
      </c>
      <c r="I232" s="105" t="s">
        <v>802</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829</v>
      </c>
      <c r="G233" s="95" t="s">
        <v>715</v>
      </c>
      <c r="H233" s="104" t="s">
        <v>804</v>
      </c>
      <c r="I233" s="105" t="s">
        <v>802</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830</v>
      </c>
      <c r="G234" s="95" t="s">
        <v>715</v>
      </c>
      <c r="H234" s="104" t="s">
        <v>801</v>
      </c>
      <c r="I234" s="105" t="s">
        <v>802</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830</v>
      </c>
      <c r="G235" s="95" t="s">
        <v>715</v>
      </c>
      <c r="H235" s="104" t="s">
        <v>804</v>
      </c>
      <c r="I235" s="105" t="s">
        <v>802</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831</v>
      </c>
      <c r="G236" s="95" t="s">
        <v>715</v>
      </c>
      <c r="H236" s="104" t="s">
        <v>801</v>
      </c>
      <c r="I236" s="105" t="s">
        <v>802</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831</v>
      </c>
      <c r="G237" s="95" t="s">
        <v>715</v>
      </c>
      <c r="H237" s="104" t="s">
        <v>804</v>
      </c>
      <c r="I237" s="105" t="s">
        <v>802</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832</v>
      </c>
      <c r="G238" s="95" t="s">
        <v>715</v>
      </c>
      <c r="H238" s="104" t="s">
        <v>804</v>
      </c>
      <c r="I238" s="105" t="s">
        <v>802</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833</v>
      </c>
      <c r="G239" s="95" t="s">
        <v>715</v>
      </c>
      <c r="H239" s="104" t="s">
        <v>801</v>
      </c>
      <c r="I239" s="105" t="s">
        <v>802</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833</v>
      </c>
      <c r="G240" s="95" t="s">
        <v>715</v>
      </c>
      <c r="H240" s="104" t="s">
        <v>804</v>
      </c>
      <c r="I240" s="105" t="s">
        <v>802</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833</v>
      </c>
      <c r="G241" s="95" t="s">
        <v>715</v>
      </c>
      <c r="H241" s="104" t="s">
        <v>834</v>
      </c>
      <c r="I241" s="108" t="s">
        <v>802</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835</v>
      </c>
      <c r="G242" s="95" t="s">
        <v>715</v>
      </c>
      <c r="H242" s="104" t="s">
        <v>801</v>
      </c>
      <c r="I242" s="105" t="s">
        <v>802</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835</v>
      </c>
      <c r="G243" s="95" t="s">
        <v>715</v>
      </c>
      <c r="H243" s="104" t="s">
        <v>804</v>
      </c>
      <c r="I243" s="105" t="s">
        <v>802</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836</v>
      </c>
      <c r="G244" s="95" t="s">
        <v>715</v>
      </c>
      <c r="H244" s="104" t="s">
        <v>801</v>
      </c>
      <c r="I244" s="105" t="s">
        <v>802</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836</v>
      </c>
      <c r="G245" s="95" t="s">
        <v>715</v>
      </c>
      <c r="H245" s="104" t="s">
        <v>804</v>
      </c>
      <c r="I245" s="105" t="s">
        <v>802</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837</v>
      </c>
      <c r="G246" s="95" t="s">
        <v>715</v>
      </c>
      <c r="H246" s="104" t="s">
        <v>788</v>
      </c>
      <c r="I246" s="108" t="s">
        <v>717</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821</v>
      </c>
      <c r="G247" s="95" t="s">
        <v>715</v>
      </c>
      <c r="H247" s="104" t="s">
        <v>788</v>
      </c>
      <c r="I247" s="108" t="s">
        <v>717</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838</v>
      </c>
      <c r="G248" s="95" t="s">
        <v>715</v>
      </c>
      <c r="H248" s="104" t="s">
        <v>801</v>
      </c>
      <c r="I248" s="105" t="s">
        <v>802</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838</v>
      </c>
      <c r="G249" s="95" t="s">
        <v>715</v>
      </c>
      <c r="H249" s="104" t="s">
        <v>804</v>
      </c>
      <c r="I249" s="105" t="s">
        <v>802</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839</v>
      </c>
      <c r="G250" s="95" t="s">
        <v>715</v>
      </c>
      <c r="H250" s="104" t="s">
        <v>801</v>
      </c>
      <c r="I250" s="105" t="s">
        <v>802</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839</v>
      </c>
      <c r="G251" s="95" t="s">
        <v>715</v>
      </c>
      <c r="H251" s="104" t="s">
        <v>804</v>
      </c>
      <c r="I251" s="105" t="s">
        <v>802</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840</v>
      </c>
      <c r="G252" s="95" t="s">
        <v>715</v>
      </c>
      <c r="H252" s="104" t="s">
        <v>801</v>
      </c>
      <c r="I252" s="105" t="s">
        <v>802</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840</v>
      </c>
      <c r="G253" s="95" t="s">
        <v>715</v>
      </c>
      <c r="H253" s="104" t="s">
        <v>804</v>
      </c>
      <c r="I253" s="105" t="s">
        <v>802</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841</v>
      </c>
      <c r="G254" s="95" t="s">
        <v>715</v>
      </c>
      <c r="H254" s="104" t="s">
        <v>801</v>
      </c>
      <c r="I254" s="105" t="s">
        <v>802</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841</v>
      </c>
      <c r="G255" s="95" t="s">
        <v>715</v>
      </c>
      <c r="H255" s="104" t="s">
        <v>804</v>
      </c>
      <c r="I255" s="105" t="s">
        <v>802</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842</v>
      </c>
      <c r="G256" s="95" t="s">
        <v>715</v>
      </c>
      <c r="H256" s="104" t="s">
        <v>801</v>
      </c>
      <c r="I256" s="105" t="s">
        <v>802</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842</v>
      </c>
      <c r="G257" s="95" t="s">
        <v>715</v>
      </c>
      <c r="H257" s="104" t="s">
        <v>804</v>
      </c>
      <c r="I257" s="105" t="s">
        <v>802</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843</v>
      </c>
      <c r="G258" s="95" t="s">
        <v>715</v>
      </c>
      <c r="H258" s="104" t="s">
        <v>801</v>
      </c>
      <c r="I258" s="105" t="s">
        <v>802</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843</v>
      </c>
      <c r="G259" s="95" t="s">
        <v>715</v>
      </c>
      <c r="H259" s="104" t="s">
        <v>804</v>
      </c>
      <c r="I259" s="105" t="s">
        <v>802</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844</v>
      </c>
      <c r="G260" s="95" t="s">
        <v>715</v>
      </c>
      <c r="H260" s="104" t="s">
        <v>801</v>
      </c>
      <c r="I260" s="105" t="s">
        <v>802</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844</v>
      </c>
      <c r="G261" s="95" t="s">
        <v>715</v>
      </c>
      <c r="H261" s="104" t="s">
        <v>804</v>
      </c>
      <c r="I261" s="105" t="s">
        <v>802</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845</v>
      </c>
      <c r="G262" s="95" t="s">
        <v>715</v>
      </c>
      <c r="H262" s="104" t="s">
        <v>801</v>
      </c>
      <c r="I262" s="105" t="s">
        <v>802</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845</v>
      </c>
      <c r="G263" s="95" t="s">
        <v>715</v>
      </c>
      <c r="H263" s="104" t="s">
        <v>804</v>
      </c>
      <c r="I263" s="105" t="s">
        <v>802</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845</v>
      </c>
      <c r="G264" s="95" t="s">
        <v>715</v>
      </c>
      <c r="H264" s="104" t="s">
        <v>834</v>
      </c>
      <c r="I264" s="108" t="s">
        <v>802</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846</v>
      </c>
      <c r="G265" s="95" t="s">
        <v>715</v>
      </c>
      <c r="H265" s="104" t="s">
        <v>801</v>
      </c>
      <c r="I265" s="105" t="s">
        <v>802</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847</v>
      </c>
      <c r="G266" s="95" t="s">
        <v>715</v>
      </c>
      <c r="H266" s="104" t="s">
        <v>801</v>
      </c>
      <c r="I266" s="105" t="s">
        <v>802</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847</v>
      </c>
      <c r="G267" s="95" t="s">
        <v>715</v>
      </c>
      <c r="H267" s="104" t="s">
        <v>804</v>
      </c>
      <c r="I267" s="105" t="s">
        <v>802</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848</v>
      </c>
      <c r="G268" s="95" t="s">
        <v>715</v>
      </c>
      <c r="H268" s="104" t="s">
        <v>801</v>
      </c>
      <c r="I268" s="105" t="s">
        <v>802</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848</v>
      </c>
      <c r="G269" s="95" t="s">
        <v>715</v>
      </c>
      <c r="H269" s="104" t="s">
        <v>804</v>
      </c>
      <c r="I269" s="105" t="s">
        <v>802</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849</v>
      </c>
      <c r="G270" s="95" t="s">
        <v>715</v>
      </c>
      <c r="H270" s="104" t="s">
        <v>792</v>
      </c>
      <c r="I270" s="108" t="s">
        <v>717</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850</v>
      </c>
      <c r="G271" s="95" t="s">
        <v>715</v>
      </c>
      <c r="H271" s="104" t="s">
        <v>788</v>
      </c>
      <c r="I271" s="108" t="s">
        <v>717</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850</v>
      </c>
      <c r="G272" s="95" t="s">
        <v>715</v>
      </c>
      <c r="H272" s="104" t="s">
        <v>788</v>
      </c>
      <c r="I272" s="108" t="s">
        <v>717</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851</v>
      </c>
      <c r="G273" s="95" t="s">
        <v>715</v>
      </c>
      <c r="H273" s="104" t="s">
        <v>788</v>
      </c>
      <c r="I273" s="108" t="s">
        <v>717</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852</v>
      </c>
      <c r="G274" s="95" t="s">
        <v>715</v>
      </c>
      <c r="H274" s="104" t="s">
        <v>788</v>
      </c>
      <c r="I274" s="108" t="s">
        <v>717</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853</v>
      </c>
      <c r="G275" s="95" t="s">
        <v>715</v>
      </c>
      <c r="H275" s="104" t="s">
        <v>801</v>
      </c>
      <c r="I275" s="105" t="s">
        <v>802</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853</v>
      </c>
      <c r="G276" s="95" t="s">
        <v>715</v>
      </c>
      <c r="H276" s="104" t="s">
        <v>804</v>
      </c>
      <c r="I276" s="105" t="s">
        <v>802</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854</v>
      </c>
      <c r="G277" s="95" t="s">
        <v>715</v>
      </c>
      <c r="H277" s="104" t="s">
        <v>801</v>
      </c>
      <c r="I277" s="105" t="s">
        <v>802</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854</v>
      </c>
      <c r="G278" s="95" t="s">
        <v>715</v>
      </c>
      <c r="H278" s="104" t="s">
        <v>804</v>
      </c>
      <c r="I278" s="105" t="s">
        <v>802</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855</v>
      </c>
      <c r="G279" s="95" t="s">
        <v>715</v>
      </c>
      <c r="H279" s="104" t="s">
        <v>801</v>
      </c>
      <c r="I279" s="105" t="s">
        <v>802</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855</v>
      </c>
      <c r="G280" s="95" t="s">
        <v>715</v>
      </c>
      <c r="H280" s="104" t="s">
        <v>804</v>
      </c>
      <c r="I280" s="105" t="s">
        <v>802</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856</v>
      </c>
      <c r="G281" s="95" t="s">
        <v>715</v>
      </c>
      <c r="H281" s="104" t="s">
        <v>801</v>
      </c>
      <c r="I281" s="105" t="s">
        <v>802</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856</v>
      </c>
      <c r="G282" s="95" t="s">
        <v>715</v>
      </c>
      <c r="H282" s="104" t="s">
        <v>804</v>
      </c>
      <c r="I282" s="105" t="s">
        <v>802</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857</v>
      </c>
      <c r="G283" s="95" t="s">
        <v>715</v>
      </c>
      <c r="H283" s="104" t="s">
        <v>801</v>
      </c>
      <c r="I283" s="105" t="s">
        <v>802</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857</v>
      </c>
      <c r="G284" s="95" t="s">
        <v>715</v>
      </c>
      <c r="H284" s="104" t="s">
        <v>804</v>
      </c>
      <c r="I284" s="105" t="s">
        <v>802</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858</v>
      </c>
      <c r="G285" s="95" t="s">
        <v>715</v>
      </c>
      <c r="H285" s="104" t="s">
        <v>801</v>
      </c>
      <c r="I285" s="105" t="s">
        <v>802</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858</v>
      </c>
      <c r="G286" s="95" t="s">
        <v>715</v>
      </c>
      <c r="H286" s="104" t="s">
        <v>804</v>
      </c>
      <c r="I286" s="105" t="s">
        <v>802</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859</v>
      </c>
      <c r="G287" s="95" t="s">
        <v>715</v>
      </c>
      <c r="H287" s="104" t="s">
        <v>801</v>
      </c>
      <c r="I287" s="105" t="s">
        <v>802</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859</v>
      </c>
      <c r="G288" s="95" t="s">
        <v>715</v>
      </c>
      <c r="H288" s="104" t="s">
        <v>804</v>
      </c>
      <c r="I288" s="105" t="s">
        <v>802</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859</v>
      </c>
      <c r="G289" s="95" t="s">
        <v>715</v>
      </c>
      <c r="H289" s="104" t="s">
        <v>834</v>
      </c>
      <c r="I289" s="108" t="s">
        <v>802</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860</v>
      </c>
      <c r="G290" s="95" t="s">
        <v>715</v>
      </c>
      <c r="H290" s="104" t="s">
        <v>801</v>
      </c>
      <c r="I290" s="105" t="s">
        <v>802</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860</v>
      </c>
      <c r="G291" s="95" t="s">
        <v>715</v>
      </c>
      <c r="H291" s="104" t="s">
        <v>804</v>
      </c>
      <c r="I291" s="105" t="s">
        <v>802</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861</v>
      </c>
      <c r="G292" s="95" t="s">
        <v>715</v>
      </c>
      <c r="H292" s="104" t="s">
        <v>801</v>
      </c>
      <c r="I292" s="105" t="s">
        <v>802</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861</v>
      </c>
      <c r="G293" s="95" t="s">
        <v>715</v>
      </c>
      <c r="H293" s="104" t="s">
        <v>804</v>
      </c>
      <c r="I293" s="105" t="s">
        <v>802</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862</v>
      </c>
      <c r="G294" s="95" t="s">
        <v>715</v>
      </c>
      <c r="H294" s="104" t="s">
        <v>801</v>
      </c>
      <c r="I294" s="105" t="s">
        <v>802</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862</v>
      </c>
      <c r="G295" s="95" t="s">
        <v>715</v>
      </c>
      <c r="H295" s="104" t="s">
        <v>804</v>
      </c>
      <c r="I295" s="105" t="s">
        <v>802</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863</v>
      </c>
      <c r="G296" s="95" t="s">
        <v>715</v>
      </c>
      <c r="H296" s="104" t="s">
        <v>801</v>
      </c>
      <c r="I296" s="105" t="s">
        <v>802</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863</v>
      </c>
      <c r="G297" s="95" t="s">
        <v>715</v>
      </c>
      <c r="H297" s="104" t="s">
        <v>804</v>
      </c>
      <c r="I297" s="105" t="s">
        <v>802</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864</v>
      </c>
      <c r="G298" s="95" t="s">
        <v>715</v>
      </c>
      <c r="H298" s="104" t="s">
        <v>801</v>
      </c>
      <c r="I298" s="105" t="s">
        <v>802</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864</v>
      </c>
      <c r="G299" s="95" t="s">
        <v>715</v>
      </c>
      <c r="H299" s="104" t="s">
        <v>804</v>
      </c>
      <c r="I299" s="105" t="s">
        <v>802</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865</v>
      </c>
      <c r="G300" s="95" t="s">
        <v>795</v>
      </c>
      <c r="H300" s="104" t="s">
        <v>812</v>
      </c>
      <c r="I300" s="108" t="s">
        <v>813</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865</v>
      </c>
      <c r="G301" s="95" t="s">
        <v>715</v>
      </c>
      <c r="H301" s="104" t="s">
        <v>801</v>
      </c>
      <c r="I301" s="105" t="s">
        <v>802</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865</v>
      </c>
      <c r="G302" s="95" t="s">
        <v>715</v>
      </c>
      <c r="H302" s="104" t="s">
        <v>804</v>
      </c>
      <c r="I302" s="105" t="s">
        <v>802</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866</v>
      </c>
      <c r="G303" s="95" t="s">
        <v>715</v>
      </c>
      <c r="H303" s="104" t="s">
        <v>788</v>
      </c>
      <c r="I303" s="108" t="s">
        <v>717</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850</v>
      </c>
      <c r="G304" s="95" t="s">
        <v>715</v>
      </c>
      <c r="H304" s="104" t="s">
        <v>788</v>
      </c>
      <c r="I304" s="108" t="s">
        <v>717</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852</v>
      </c>
      <c r="G305" s="95" t="s">
        <v>715</v>
      </c>
      <c r="H305" s="104" t="s">
        <v>792</v>
      </c>
      <c r="I305" s="105" t="s">
        <v>717</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852</v>
      </c>
      <c r="G306" s="95" t="s">
        <v>715</v>
      </c>
      <c r="H306" s="104" t="s">
        <v>788</v>
      </c>
      <c r="I306" s="105" t="s">
        <v>717</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853</v>
      </c>
      <c r="G307" s="95" t="s">
        <v>715</v>
      </c>
      <c r="H307" s="104" t="s">
        <v>801</v>
      </c>
      <c r="I307" s="105" t="s">
        <v>802</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853</v>
      </c>
      <c r="G308" s="95" t="s">
        <v>715</v>
      </c>
      <c r="H308" s="104" t="s">
        <v>804</v>
      </c>
      <c r="I308" s="105" t="s">
        <v>802</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854</v>
      </c>
      <c r="G309" s="95" t="s">
        <v>715</v>
      </c>
      <c r="H309" s="104" t="s">
        <v>801</v>
      </c>
      <c r="I309" s="105" t="s">
        <v>802</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854</v>
      </c>
      <c r="G310" s="95" t="s">
        <v>715</v>
      </c>
      <c r="H310" s="104" t="s">
        <v>804</v>
      </c>
      <c r="I310" s="105" t="s">
        <v>802</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867</v>
      </c>
      <c r="G311" s="95" t="s">
        <v>715</v>
      </c>
      <c r="H311" s="104" t="s">
        <v>801</v>
      </c>
      <c r="I311" s="105" t="s">
        <v>802</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855</v>
      </c>
      <c r="G312" s="95" t="s">
        <v>715</v>
      </c>
      <c r="H312" s="104" t="s">
        <v>804</v>
      </c>
      <c r="I312" s="105" t="s">
        <v>802</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856</v>
      </c>
      <c r="G313" s="95" t="s">
        <v>715</v>
      </c>
      <c r="H313" s="104" t="s">
        <v>801</v>
      </c>
      <c r="I313" s="105" t="s">
        <v>802</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856</v>
      </c>
      <c r="G314" s="95" t="s">
        <v>715</v>
      </c>
      <c r="H314" s="104" t="s">
        <v>804</v>
      </c>
      <c r="I314" s="105" t="s">
        <v>802</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857</v>
      </c>
      <c r="G315" s="95" t="s">
        <v>715</v>
      </c>
      <c r="H315" s="104" t="s">
        <v>801</v>
      </c>
      <c r="I315" s="105" t="s">
        <v>802</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857</v>
      </c>
      <c r="G316" s="95" t="s">
        <v>715</v>
      </c>
      <c r="H316" s="104" t="s">
        <v>804</v>
      </c>
      <c r="I316" s="105" t="s">
        <v>802</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858</v>
      </c>
      <c r="G317" s="95" t="s">
        <v>715</v>
      </c>
      <c r="H317" s="104" t="s">
        <v>801</v>
      </c>
      <c r="I317" s="105" t="s">
        <v>802</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858</v>
      </c>
      <c r="G318" s="95" t="s">
        <v>715</v>
      </c>
      <c r="H318" s="104" t="s">
        <v>804</v>
      </c>
      <c r="I318" s="105" t="s">
        <v>802</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859</v>
      </c>
      <c r="G319" s="95" t="s">
        <v>715</v>
      </c>
      <c r="H319" s="104" t="s">
        <v>801</v>
      </c>
      <c r="I319" s="105" t="s">
        <v>802</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859</v>
      </c>
      <c r="G320" s="95" t="s">
        <v>715</v>
      </c>
      <c r="H320" s="104" t="s">
        <v>804</v>
      </c>
      <c r="I320" s="105" t="s">
        <v>802</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860</v>
      </c>
      <c r="G321" s="95" t="s">
        <v>715</v>
      </c>
      <c r="H321" s="104" t="s">
        <v>801</v>
      </c>
      <c r="I321" s="105" t="s">
        <v>802</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860</v>
      </c>
      <c r="G322" s="95" t="s">
        <v>715</v>
      </c>
      <c r="H322" s="104" t="s">
        <v>804</v>
      </c>
      <c r="I322" s="105" t="s">
        <v>802</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861</v>
      </c>
      <c r="G323" s="95" t="s">
        <v>715</v>
      </c>
      <c r="H323" s="104" t="s">
        <v>801</v>
      </c>
      <c r="I323" s="105" t="s">
        <v>802</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861</v>
      </c>
      <c r="G324" s="95" t="s">
        <v>715</v>
      </c>
      <c r="H324" s="104" t="s">
        <v>804</v>
      </c>
      <c r="I324" s="105" t="s">
        <v>802</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862</v>
      </c>
      <c r="G325" s="95" t="s">
        <v>715</v>
      </c>
      <c r="H325" s="104" t="s">
        <v>801</v>
      </c>
      <c r="I325" s="105" t="s">
        <v>802</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862</v>
      </c>
      <c r="G326" s="95" t="s">
        <v>715</v>
      </c>
      <c r="H326" s="104" t="s">
        <v>804</v>
      </c>
      <c r="I326" s="105" t="s">
        <v>802</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863</v>
      </c>
      <c r="G327" s="95" t="s">
        <v>715</v>
      </c>
      <c r="H327" s="104" t="s">
        <v>801</v>
      </c>
      <c r="I327" s="105" t="s">
        <v>802</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863</v>
      </c>
      <c r="G328" s="95" t="s">
        <v>715</v>
      </c>
      <c r="H328" s="104" t="s">
        <v>804</v>
      </c>
      <c r="I328" s="105" t="s">
        <v>802</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864</v>
      </c>
      <c r="G329" s="95" t="s">
        <v>715</v>
      </c>
      <c r="H329" s="104" t="s">
        <v>801</v>
      </c>
      <c r="I329" s="105" t="s">
        <v>802</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864</v>
      </c>
      <c r="G330" s="95" t="s">
        <v>715</v>
      </c>
      <c r="H330" s="104" t="s">
        <v>804</v>
      </c>
      <c r="I330" s="105" t="s">
        <v>802</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865</v>
      </c>
      <c r="G331" s="95" t="s">
        <v>715</v>
      </c>
      <c r="H331" s="104" t="s">
        <v>801</v>
      </c>
      <c r="I331" s="105" t="s">
        <v>802</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865</v>
      </c>
      <c r="G332" s="95" t="s">
        <v>715</v>
      </c>
      <c r="H332" s="104" t="s">
        <v>804</v>
      </c>
      <c r="I332" s="105" t="s">
        <v>802</v>
      </c>
      <c r="J332" s="106">
        <v>58.53</v>
      </c>
      <c r="K332" s="107">
        <v>45.42</v>
      </c>
      <c r="L332" s="105">
        <v>21000</v>
      </c>
      <c r="M332" s="105">
        <f t="shared" si="11"/>
        <v>1229130</v>
      </c>
      <c r="N332" s="10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877</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869</v>
      </c>
      <c r="E4" s="134">
        <f>ROUND(1.5*12*E1,0)</f>
        <v>348794</v>
      </c>
    </row>
    <row r="5" spans="1:7" ht="76.5" customHeight="1">
      <c r="A5" s="136">
        <v>2.2000000000000002</v>
      </c>
      <c r="B5" s="67" t="s">
        <v>186</v>
      </c>
      <c r="C5" s="67">
        <f>ROUND(E5,0)</f>
        <v>232529</v>
      </c>
      <c r="D5" s="68" t="s">
        <v>878</v>
      </c>
      <c r="E5" s="134">
        <f>ROUND(E2*0.003,0)</f>
        <v>232529</v>
      </c>
    </row>
    <row r="6" spans="1:7" ht="36">
      <c r="A6" s="136">
        <v>2.2999999999999998</v>
      </c>
      <c r="B6" s="67" t="s">
        <v>191</v>
      </c>
      <c r="C6" s="67">
        <f>E6</f>
        <v>918491</v>
      </c>
      <c r="D6" s="68" t="s">
        <v>872</v>
      </c>
      <c r="E6" s="138">
        <f>ROUND(3.95*E1*12,0)</f>
        <v>918491</v>
      </c>
    </row>
    <row r="7" spans="1:7">
      <c r="A7" s="136">
        <v>3</v>
      </c>
      <c r="B7" s="67" t="s">
        <v>193</v>
      </c>
      <c r="C7" s="67">
        <f>C8+C9+C10</f>
        <v>102890</v>
      </c>
      <c r="D7" s="137" t="s">
        <v>59</v>
      </c>
    </row>
    <row r="8" spans="1:7" ht="36">
      <c r="A8" s="136">
        <v>3.1</v>
      </c>
      <c r="B8" s="67" t="s">
        <v>187</v>
      </c>
      <c r="C8" s="67">
        <f>E8</f>
        <v>18583</v>
      </c>
      <c r="D8" s="68" t="s">
        <v>882</v>
      </c>
      <c r="E8" s="134">
        <f>ROUND(47.95*E1*0.02,0)</f>
        <v>18583</v>
      </c>
    </row>
    <row r="9" spans="1:7">
      <c r="A9" s="136">
        <v>3.2</v>
      </c>
      <c r="B9" s="67" t="s">
        <v>195</v>
      </c>
      <c r="C9" s="67">
        <v>0</v>
      </c>
      <c r="D9" s="68" t="s">
        <v>870</v>
      </c>
      <c r="G9" s="134">
        <f>E9*F9</f>
        <v>0</v>
      </c>
    </row>
    <row r="10" spans="1:7" ht="60">
      <c r="A10" s="136">
        <v>3.3</v>
      </c>
      <c r="B10" s="67" t="s">
        <v>197</v>
      </c>
      <c r="C10" s="67">
        <f>E10</f>
        <v>84307</v>
      </c>
      <c r="D10" s="68" t="s">
        <v>883</v>
      </c>
      <c r="E10" s="134">
        <f>ROUND((C2+C3+C8)*0.03,0)</f>
        <v>84307</v>
      </c>
    </row>
    <row r="11" spans="1:7">
      <c r="A11" s="136">
        <v>4</v>
      </c>
      <c r="B11" s="67" t="s">
        <v>188</v>
      </c>
      <c r="C11" s="67">
        <f>C2+C3+C7</f>
        <v>2894533</v>
      </c>
      <c r="D11" s="137" t="s">
        <v>60</v>
      </c>
    </row>
    <row r="12" spans="1:7">
      <c r="A12" s="136">
        <v>5</v>
      </c>
      <c r="B12" s="67" t="s">
        <v>199</v>
      </c>
      <c r="C12" s="67">
        <f>ROUND(C11/E1/12,0)</f>
        <v>12</v>
      </c>
      <c r="D12" s="137" t="s">
        <v>871</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884</v>
      </c>
      <c r="C2" s="62" t="s">
        <v>885</v>
      </c>
      <c r="D2" s="62" t="s">
        <v>886</v>
      </c>
      <c r="E2" s="62" t="s">
        <v>171</v>
      </c>
      <c r="F2" s="62" t="s">
        <v>911</v>
      </c>
      <c r="G2" s="62">
        <v>2002</v>
      </c>
    </row>
    <row r="3" spans="1:7" ht="24.75" customHeight="1">
      <c r="A3" s="175">
        <v>2</v>
      </c>
      <c r="B3" s="176" t="s">
        <v>897</v>
      </c>
      <c r="C3" s="176" t="s">
        <v>885</v>
      </c>
      <c r="D3" s="176" t="s">
        <v>887</v>
      </c>
      <c r="E3" s="176" t="s">
        <v>171</v>
      </c>
      <c r="F3" s="175" t="s">
        <v>920</v>
      </c>
      <c r="G3" s="175">
        <v>2006</v>
      </c>
    </row>
    <row r="4" spans="1:7" ht="24.75" customHeight="1">
      <c r="A4" s="63">
        <v>3</v>
      </c>
      <c r="B4" s="62" t="s">
        <v>898</v>
      </c>
      <c r="C4" s="62" t="s">
        <v>885</v>
      </c>
      <c r="D4" s="62" t="s">
        <v>888</v>
      </c>
      <c r="E4" s="62" t="s">
        <v>171</v>
      </c>
      <c r="G4" s="63"/>
    </row>
    <row r="5" spans="1:7" ht="24.75" customHeight="1">
      <c r="A5" s="63">
        <v>4</v>
      </c>
      <c r="B5" s="62" t="s">
        <v>899</v>
      </c>
      <c r="C5" s="62" t="s">
        <v>885</v>
      </c>
      <c r="D5" s="62" t="s">
        <v>889</v>
      </c>
      <c r="E5" s="62" t="s">
        <v>171</v>
      </c>
      <c r="F5" s="63" t="s">
        <v>912</v>
      </c>
      <c r="G5" s="63">
        <v>1998</v>
      </c>
    </row>
    <row r="6" spans="1:7" ht="24.75" customHeight="1">
      <c r="A6" s="62">
        <v>5</v>
      </c>
      <c r="B6" s="62" t="s">
        <v>900</v>
      </c>
      <c r="C6" s="62" t="s">
        <v>885</v>
      </c>
      <c r="D6" s="62" t="s">
        <v>890</v>
      </c>
      <c r="E6" s="62" t="s">
        <v>171</v>
      </c>
      <c r="F6" s="62" t="s">
        <v>913</v>
      </c>
      <c r="G6" s="62">
        <v>1995</v>
      </c>
    </row>
    <row r="7" spans="1:7" ht="24.75" customHeight="1">
      <c r="A7" s="63">
        <v>6</v>
      </c>
      <c r="B7" s="62" t="s">
        <v>901</v>
      </c>
      <c r="C7" s="62" t="s">
        <v>885</v>
      </c>
      <c r="D7" s="62" t="s">
        <v>891</v>
      </c>
      <c r="E7" s="62" t="s">
        <v>171</v>
      </c>
      <c r="F7" s="63" t="s">
        <v>914</v>
      </c>
      <c r="G7" s="63">
        <v>1996</v>
      </c>
    </row>
    <row r="8" spans="1:7" ht="24.75" customHeight="1">
      <c r="A8" s="175">
        <v>7</v>
      </c>
      <c r="B8" s="176" t="s">
        <v>906</v>
      </c>
      <c r="C8" s="176" t="s">
        <v>885</v>
      </c>
      <c r="D8" s="176" t="s">
        <v>892</v>
      </c>
      <c r="E8" s="176" t="s">
        <v>171</v>
      </c>
      <c r="F8" s="175" t="s">
        <v>915</v>
      </c>
      <c r="G8" s="175">
        <v>2003</v>
      </c>
    </row>
    <row r="9" spans="1:7" ht="24.75" customHeight="1">
      <c r="A9" s="63">
        <v>8</v>
      </c>
      <c r="B9" s="62" t="s">
        <v>902</v>
      </c>
      <c r="C9" s="62" t="s">
        <v>885</v>
      </c>
      <c r="D9" s="62" t="s">
        <v>893</v>
      </c>
      <c r="E9" s="62" t="s">
        <v>171</v>
      </c>
    </row>
    <row r="10" spans="1:7" ht="24.75" customHeight="1">
      <c r="A10" s="63">
        <v>9</v>
      </c>
      <c r="B10" s="62" t="s">
        <v>903</v>
      </c>
      <c r="C10" s="62" t="s">
        <v>885</v>
      </c>
      <c r="D10" s="62" t="s">
        <v>894</v>
      </c>
      <c r="E10" s="62" t="s">
        <v>171</v>
      </c>
      <c r="F10" s="63" t="s">
        <v>916</v>
      </c>
      <c r="G10" s="63">
        <v>2008</v>
      </c>
    </row>
    <row r="11" spans="1:7" ht="24.75" customHeight="1">
      <c r="A11" s="175">
        <v>10</v>
      </c>
      <c r="B11" s="176" t="s">
        <v>904</v>
      </c>
      <c r="C11" s="176" t="s">
        <v>885</v>
      </c>
      <c r="D11" s="176" t="s">
        <v>895</v>
      </c>
      <c r="E11" s="176" t="s">
        <v>171</v>
      </c>
      <c r="F11" s="175" t="s">
        <v>917</v>
      </c>
      <c r="G11" s="175">
        <v>2008</v>
      </c>
    </row>
    <row r="13" spans="1:7">
      <c r="G13" t="s">
        <v>896</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
  <sheetViews>
    <sheetView tabSelected="1" topLeftCell="A4" workbookViewId="0">
      <selection activeCell="H24" sqref="H24"/>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950</v>
      </c>
      <c r="E2" s="63" t="s">
        <v>951</v>
      </c>
      <c r="F2" s="63" t="s">
        <v>952</v>
      </c>
      <c r="G2" s="63" t="s">
        <v>109</v>
      </c>
      <c r="H2" s="63" t="s">
        <v>108</v>
      </c>
      <c r="I2" s="63" t="s">
        <v>953</v>
      </c>
    </row>
    <row r="3" spans="1:9">
      <c r="A3" s="63" t="s">
        <v>205</v>
      </c>
      <c r="B3" s="63" t="s">
        <v>910</v>
      </c>
      <c r="D3" s="233" t="s">
        <v>1000</v>
      </c>
      <c r="E3" s="234">
        <v>15190.579999999982</v>
      </c>
      <c r="F3" s="234">
        <v>176</v>
      </c>
      <c r="G3" s="233" t="s">
        <v>121</v>
      </c>
      <c r="H3" s="233" t="s">
        <v>1003</v>
      </c>
      <c r="I3" s="233" t="s">
        <v>1791</v>
      </c>
    </row>
    <row r="4" spans="1:9">
      <c r="A4" s="63" t="s">
        <v>206</v>
      </c>
      <c r="B4" s="63" t="s">
        <v>988</v>
      </c>
      <c r="D4" s="199" t="s">
        <v>1005</v>
      </c>
      <c r="E4" s="63">
        <v>89.23</v>
      </c>
      <c r="F4" s="63">
        <v>1</v>
      </c>
      <c r="G4" s="200" t="s">
        <v>1006</v>
      </c>
      <c r="H4" s="199" t="s">
        <v>1007</v>
      </c>
      <c r="I4" s="199">
        <v>89.23</v>
      </c>
    </row>
    <row r="5" spans="1:9">
      <c r="A5" s="63" t="s">
        <v>207</v>
      </c>
      <c r="B5" s="174" t="s">
        <v>949</v>
      </c>
      <c r="D5" s="199" t="s">
        <v>1009</v>
      </c>
      <c r="E5" s="63">
        <v>10256.379999999974</v>
      </c>
      <c r="F5" s="63">
        <v>115</v>
      </c>
      <c r="G5" s="200" t="s">
        <v>1006</v>
      </c>
      <c r="H5" s="199" t="s">
        <v>1007</v>
      </c>
      <c r="I5" s="199" t="s">
        <v>1010</v>
      </c>
    </row>
    <row r="6" spans="1:9">
      <c r="A6" s="63" t="s">
        <v>208</v>
      </c>
      <c r="B6" s="63" t="s">
        <v>873</v>
      </c>
      <c r="D6" s="199" t="s">
        <v>1011</v>
      </c>
      <c r="E6" s="63">
        <v>141.71</v>
      </c>
      <c r="F6" s="63">
        <v>3</v>
      </c>
      <c r="G6" s="199" t="s">
        <v>1002</v>
      </c>
      <c r="H6" s="199" t="s">
        <v>1013</v>
      </c>
      <c r="I6" s="199" t="s">
        <v>1012</v>
      </c>
    </row>
    <row r="7" spans="1:9">
      <c r="A7" s="63" t="s">
        <v>209</v>
      </c>
      <c r="B7" s="63" t="s">
        <v>210</v>
      </c>
      <c r="D7" s="233" t="s">
        <v>1014</v>
      </c>
      <c r="E7" s="234">
        <v>15501.840000000009</v>
      </c>
      <c r="F7" s="234">
        <v>177</v>
      </c>
      <c r="G7" s="233" t="s">
        <v>1002</v>
      </c>
      <c r="H7" s="233" t="s">
        <v>1003</v>
      </c>
      <c r="I7" s="233" t="s">
        <v>1789</v>
      </c>
    </row>
    <row r="8" spans="1:9">
      <c r="D8" s="233" t="s">
        <v>1016</v>
      </c>
      <c r="E8" s="234">
        <v>8868.620000000019</v>
      </c>
      <c r="F8" s="234">
        <v>112</v>
      </c>
      <c r="G8" s="233" t="s">
        <v>1002</v>
      </c>
      <c r="H8" s="233" t="s">
        <v>1003</v>
      </c>
      <c r="I8" s="233" t="s">
        <v>1790</v>
      </c>
    </row>
    <row r="9" spans="1:9">
      <c r="D9" s="199" t="s">
        <v>1018</v>
      </c>
      <c r="E9" s="63">
        <v>4867.8899999999976</v>
      </c>
      <c r="F9" s="63">
        <v>109</v>
      </c>
      <c r="G9" s="199" t="s">
        <v>1002</v>
      </c>
      <c r="H9" s="199" t="s">
        <v>1013</v>
      </c>
      <c r="I9" s="199" t="s">
        <v>1019</v>
      </c>
    </row>
    <row r="10" spans="1:9">
      <c r="D10" s="63"/>
      <c r="E10" s="188">
        <f>SUM(E3:E9)</f>
        <v>54916.249999999978</v>
      </c>
      <c r="F10" s="188">
        <f>SUM(F3:F9)</f>
        <v>693</v>
      </c>
      <c r="G10" s="63"/>
      <c r="H10" s="63"/>
      <c r="I10" s="63"/>
    </row>
    <row r="15" spans="1:9">
      <c r="D15" s="173" t="s">
        <v>1013</v>
      </c>
      <c r="E15" s="173" t="s">
        <v>941</v>
      </c>
      <c r="F15" s="173">
        <f>E6+E9</f>
        <v>5009.5999999999976</v>
      </c>
      <c r="G15" s="173" t="s">
        <v>1792</v>
      </c>
      <c r="H15" s="173">
        <f>ROUND(H16*1.02,2)</f>
        <v>64.14</v>
      </c>
      <c r="I15" s="235">
        <f>F15/F18</f>
        <v>9.1222543418387078E-2</v>
      </c>
    </row>
    <row r="16" spans="1:9">
      <c r="D16" s="173" t="s">
        <v>163</v>
      </c>
      <c r="E16" s="173" t="s">
        <v>941</v>
      </c>
      <c r="F16" s="173">
        <f>E3+E7+E8</f>
        <v>39561.040000000008</v>
      </c>
      <c r="G16" s="173" t="s">
        <v>988</v>
      </c>
      <c r="H16" s="173">
        <f>比较法!C31</f>
        <v>62.88</v>
      </c>
      <c r="I16" s="235">
        <f>F16/F18</f>
        <v>0.72038859171920921</v>
      </c>
    </row>
    <row r="17" spans="4:9">
      <c r="D17" s="173" t="s">
        <v>1007</v>
      </c>
      <c r="E17" s="173" t="s">
        <v>121</v>
      </c>
      <c r="F17" s="173">
        <f>E4+E5</f>
        <v>10345.609999999973</v>
      </c>
      <c r="G17" s="173" t="s">
        <v>988</v>
      </c>
      <c r="H17" s="173">
        <f>ROUND(H16*0.98,2)</f>
        <v>61.62</v>
      </c>
      <c r="I17" s="235">
        <f>F17/F18</f>
        <v>0.18838886486240369</v>
      </c>
    </row>
    <row r="18" spans="4:9">
      <c r="F18" s="173">
        <f>SUM(F15:F17)</f>
        <v>54916.249999999978</v>
      </c>
      <c r="H18" s="173">
        <f>SUMPRODUCT(H15:H17,F15:F17)</f>
        <v>3446410.4273999985</v>
      </c>
    </row>
    <row r="19" spans="4:9">
      <c r="H19" s="173">
        <f>ROUND(H18/F18,2)</f>
        <v>62.76</v>
      </c>
    </row>
    <row r="21" spans="4:9">
      <c r="E21" s="173" t="s">
        <v>1792</v>
      </c>
      <c r="F21" s="173">
        <v>102</v>
      </c>
    </row>
    <row r="22" spans="4:9">
      <c r="E22" s="173" t="s">
        <v>988</v>
      </c>
      <c r="F22" s="173">
        <v>100</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opLeftCell="A19" zoomScale="90" zoomScaleNormal="90" workbookViewId="0">
      <selection activeCell="E29" sqref="E2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36" t="s">
        <v>29</v>
      </c>
      <c r="B1" s="236"/>
      <c r="C1" s="236"/>
      <c r="D1" s="236"/>
      <c r="E1" s="236"/>
      <c r="F1" s="236"/>
      <c r="G1" s="236"/>
      <c r="H1" s="236"/>
      <c r="I1" s="236"/>
      <c r="J1" s="236"/>
    </row>
    <row r="2" spans="1:17">
      <c r="A2" s="15"/>
      <c r="B2" s="15"/>
      <c r="C2" s="15"/>
      <c r="D2" s="15"/>
      <c r="E2" s="15"/>
      <c r="F2" s="15"/>
      <c r="G2" s="15"/>
      <c r="H2" s="15"/>
      <c r="I2" s="15"/>
      <c r="J2" s="15"/>
    </row>
    <row r="3" spans="1:17">
      <c r="A3" s="250" t="s">
        <v>30</v>
      </c>
      <c r="B3" s="251"/>
      <c r="C3" s="253" t="s">
        <v>162</v>
      </c>
      <c r="D3" s="239"/>
      <c r="E3" s="239" t="s">
        <v>159</v>
      </c>
      <c r="F3" s="239"/>
      <c r="G3" s="239" t="s">
        <v>160</v>
      </c>
      <c r="H3" s="239"/>
      <c r="I3" s="250" t="s">
        <v>161</v>
      </c>
      <c r="J3" s="251"/>
    </row>
    <row r="4" spans="1:17">
      <c r="A4" s="239" t="s">
        <v>31</v>
      </c>
      <c r="B4" s="239"/>
      <c r="C4" s="254" t="s">
        <v>1023</v>
      </c>
      <c r="D4" s="251"/>
      <c r="E4" s="252" t="s">
        <v>1767</v>
      </c>
      <c r="F4" s="251"/>
      <c r="G4" s="252" t="str">
        <f>市场数据!B15</f>
        <v>德茂佳苑</v>
      </c>
      <c r="H4" s="251"/>
      <c r="I4" s="252" t="s">
        <v>1764</v>
      </c>
      <c r="J4" s="251"/>
    </row>
    <row r="5" spans="1:17" ht="17.100000000000001" customHeight="1">
      <c r="A5" s="239" t="s">
        <v>32</v>
      </c>
      <c r="B5" s="239"/>
      <c r="C5" s="250" t="s">
        <v>33</v>
      </c>
      <c r="D5" s="251"/>
      <c r="E5" s="248">
        <f>德茂小区!L9</f>
        <v>51.72</v>
      </c>
      <c r="F5" s="249"/>
      <c r="G5" s="248">
        <f>德茂佳苑!L9</f>
        <v>46.54</v>
      </c>
      <c r="H5" s="249"/>
      <c r="I5" s="248">
        <f>德宏景苑!K9</f>
        <v>52.58</v>
      </c>
      <c r="J5" s="249"/>
    </row>
    <row r="6" spans="1:17" ht="39" customHeight="1">
      <c r="A6" s="239" t="s">
        <v>34</v>
      </c>
      <c r="B6" s="239"/>
      <c r="C6" s="16" t="s">
        <v>35</v>
      </c>
      <c r="D6" s="17">
        <v>100</v>
      </c>
      <c r="E6" s="16" t="s">
        <v>35</v>
      </c>
      <c r="F6" s="17">
        <v>100</v>
      </c>
      <c r="G6" s="16" t="s">
        <v>35</v>
      </c>
      <c r="H6" s="17">
        <v>100</v>
      </c>
      <c r="I6" s="16" t="s">
        <v>35</v>
      </c>
      <c r="J6" s="17">
        <v>100</v>
      </c>
    </row>
    <row r="7" spans="1:17">
      <c r="A7" s="239" t="s">
        <v>36</v>
      </c>
      <c r="B7" s="239"/>
      <c r="C7" s="18" t="s">
        <v>37</v>
      </c>
      <c r="D7" s="18">
        <v>100</v>
      </c>
      <c r="E7" s="18" t="s">
        <v>37</v>
      </c>
      <c r="F7" s="18">
        <v>100</v>
      </c>
      <c r="G7" s="18" t="s">
        <v>37</v>
      </c>
      <c r="H7" s="18">
        <f>IF(G7=C7,100,"请调整")</f>
        <v>100</v>
      </c>
      <c r="I7" s="18" t="s">
        <v>37</v>
      </c>
      <c r="J7" s="18">
        <f>IF(I7=G7,100,"请调整")</f>
        <v>100</v>
      </c>
    </row>
    <row r="8" spans="1:17" ht="107.25" customHeight="1">
      <c r="A8" s="241" t="s">
        <v>38</v>
      </c>
      <c r="B8" s="19" t="s">
        <v>39</v>
      </c>
      <c r="C8" s="19" t="s">
        <v>1022</v>
      </c>
      <c r="D8" s="18">
        <v>100</v>
      </c>
      <c r="E8" s="19" t="s">
        <v>1024</v>
      </c>
      <c r="F8" s="18">
        <v>100</v>
      </c>
      <c r="G8" s="19" t="s">
        <v>1026</v>
      </c>
      <c r="H8" s="182">
        <v>100</v>
      </c>
      <c r="I8" s="19" t="s">
        <v>1025</v>
      </c>
      <c r="J8" s="18">
        <v>100</v>
      </c>
    </row>
    <row r="9" spans="1:17" ht="137.25" customHeight="1">
      <c r="A9" s="242"/>
      <c r="B9" s="19" t="s">
        <v>40</v>
      </c>
      <c r="C9" s="19" t="s">
        <v>1785</v>
      </c>
      <c r="D9" s="18">
        <v>100</v>
      </c>
      <c r="E9" s="19" t="s">
        <v>1786</v>
      </c>
      <c r="F9" s="18">
        <v>100</v>
      </c>
      <c r="G9" s="19" t="s">
        <v>1787</v>
      </c>
      <c r="H9" s="18">
        <v>100</v>
      </c>
      <c r="I9" s="19" t="s">
        <v>1788</v>
      </c>
      <c r="J9" s="18">
        <v>100</v>
      </c>
    </row>
    <row r="10" spans="1:17" ht="36">
      <c r="A10" s="242"/>
      <c r="B10" s="19" t="s">
        <v>41</v>
      </c>
      <c r="C10" s="19" t="s">
        <v>1027</v>
      </c>
      <c r="D10" s="18">
        <v>100</v>
      </c>
      <c r="E10" s="19" t="s">
        <v>1028</v>
      </c>
      <c r="F10" s="18">
        <v>100</v>
      </c>
      <c r="G10" s="19" t="s">
        <v>1029</v>
      </c>
      <c r="H10" s="18">
        <v>100</v>
      </c>
      <c r="I10" s="19" t="s">
        <v>1030</v>
      </c>
      <c r="J10" s="18">
        <v>100</v>
      </c>
    </row>
    <row r="11" spans="1:17" ht="60">
      <c r="A11" s="242"/>
      <c r="B11" s="19" t="s">
        <v>42</v>
      </c>
      <c r="C11" s="19" t="s">
        <v>1031</v>
      </c>
      <c r="D11" s="18">
        <v>100</v>
      </c>
      <c r="E11" s="19" t="s">
        <v>1032</v>
      </c>
      <c r="F11" s="18">
        <v>100</v>
      </c>
      <c r="G11" s="19" t="s">
        <v>1033</v>
      </c>
      <c r="H11" s="18">
        <v>100</v>
      </c>
      <c r="I11" s="19" t="s">
        <v>1034</v>
      </c>
      <c r="J11" s="18">
        <v>100</v>
      </c>
    </row>
    <row r="12" spans="1:17" ht="204.75" thickBot="1">
      <c r="A12" s="243"/>
      <c r="B12" s="19" t="s">
        <v>43</v>
      </c>
      <c r="C12" s="19" t="s">
        <v>1035</v>
      </c>
      <c r="D12" s="18">
        <v>100</v>
      </c>
      <c r="E12" s="19" t="s">
        <v>1036</v>
      </c>
      <c r="F12" s="18">
        <v>100</v>
      </c>
      <c r="G12" s="19" t="s">
        <v>1037</v>
      </c>
      <c r="H12" s="18">
        <v>100</v>
      </c>
      <c r="I12" s="19" t="s">
        <v>1038</v>
      </c>
      <c r="J12" s="18">
        <v>100</v>
      </c>
    </row>
    <row r="13" spans="1:17" ht="26.25" thickBot="1">
      <c r="A13" s="244" t="s">
        <v>44</v>
      </c>
      <c r="B13" s="19" t="s">
        <v>45</v>
      </c>
      <c r="C13" s="19" t="s">
        <v>993</v>
      </c>
      <c r="D13" s="18">
        <v>100</v>
      </c>
      <c r="E13" s="19" t="s">
        <v>993</v>
      </c>
      <c r="F13" s="18">
        <v>100</v>
      </c>
      <c r="G13" s="19" t="s">
        <v>993</v>
      </c>
      <c r="H13" s="18">
        <v>100</v>
      </c>
      <c r="I13" s="19" t="s">
        <v>993</v>
      </c>
      <c r="J13" s="18">
        <v>100</v>
      </c>
      <c r="L13" s="38" t="s">
        <v>14</v>
      </c>
      <c r="M13" s="39" t="s">
        <v>108</v>
      </c>
      <c r="N13" s="39" t="s">
        <v>112</v>
      </c>
      <c r="O13" s="39" t="s">
        <v>113</v>
      </c>
      <c r="P13" s="39" t="s">
        <v>109</v>
      </c>
      <c r="Q13" s="39" t="s">
        <v>114</v>
      </c>
    </row>
    <row r="14" spans="1:17" ht="27.75" customHeight="1" thickBot="1">
      <c r="A14" s="245"/>
      <c r="B14" s="128" t="s">
        <v>46</v>
      </c>
      <c r="C14" s="18" t="s">
        <v>106</v>
      </c>
      <c r="D14" s="18">
        <v>100</v>
      </c>
      <c r="E14" s="18" t="s">
        <v>106</v>
      </c>
      <c r="F14" s="182">
        <v>100</v>
      </c>
      <c r="G14" s="18" t="s">
        <v>106</v>
      </c>
      <c r="H14" s="18">
        <v>100</v>
      </c>
      <c r="I14" s="18" t="s">
        <v>106</v>
      </c>
      <c r="J14" s="18">
        <v>100</v>
      </c>
      <c r="L14" s="40" t="str">
        <f>E4</f>
        <v>兴盛嘉苑</v>
      </c>
      <c r="M14" s="41" t="s">
        <v>110</v>
      </c>
      <c r="N14" s="41" t="s">
        <v>115</v>
      </c>
      <c r="O14" s="41" t="s">
        <v>164</v>
      </c>
      <c r="P14" s="41" t="s">
        <v>116</v>
      </c>
      <c r="Q14" s="41" t="s">
        <v>988</v>
      </c>
    </row>
    <row r="15" spans="1:17" ht="27.75" customHeight="1" thickBot="1">
      <c r="A15" s="245"/>
      <c r="B15" s="22" t="s">
        <v>47</v>
      </c>
      <c r="C15" s="35" t="s">
        <v>48</v>
      </c>
      <c r="D15" s="18">
        <v>100</v>
      </c>
      <c r="E15" s="35" t="s">
        <v>48</v>
      </c>
      <c r="F15" s="18">
        <v>100</v>
      </c>
      <c r="G15" s="35" t="s">
        <v>48</v>
      </c>
      <c r="H15" s="18">
        <f>F15</f>
        <v>100</v>
      </c>
      <c r="I15" s="34" t="str">
        <f>E15</f>
        <v>配备活动站、医疗站</v>
      </c>
      <c r="J15" s="18">
        <f>F15</f>
        <v>100</v>
      </c>
      <c r="L15" s="40" t="str">
        <f>G4</f>
        <v>德茂佳苑</v>
      </c>
      <c r="M15" s="41" t="s">
        <v>163</v>
      </c>
      <c r="N15" s="41" t="s">
        <v>115</v>
      </c>
      <c r="O15" s="41" t="str">
        <f>O14</f>
        <v>普通装修</v>
      </c>
      <c r="P15" s="41" t="s">
        <v>116</v>
      </c>
      <c r="Q15" s="41" t="s">
        <v>988</v>
      </c>
    </row>
    <row r="16" spans="1:17" ht="36.75" thickBot="1">
      <c r="A16" s="245"/>
      <c r="B16" s="129" t="s">
        <v>49</v>
      </c>
      <c r="C16" s="183" t="s">
        <v>1039</v>
      </c>
      <c r="D16" s="18">
        <v>100</v>
      </c>
      <c r="E16" s="183" t="s">
        <v>118</v>
      </c>
      <c r="F16" s="37">
        <v>97</v>
      </c>
      <c r="G16" s="42" t="s">
        <v>118</v>
      </c>
      <c r="H16" s="37">
        <v>97</v>
      </c>
      <c r="I16" s="42" t="s">
        <v>118</v>
      </c>
      <c r="J16" s="37">
        <v>97</v>
      </c>
      <c r="L16" s="40" t="str">
        <f>I4</f>
        <v>德宏景苑</v>
      </c>
      <c r="M16" s="41" t="s">
        <v>989</v>
      </c>
      <c r="N16" s="41" t="s">
        <v>115</v>
      </c>
      <c r="O16" s="41" t="str">
        <f>O14</f>
        <v>普通装修</v>
      </c>
      <c r="P16" s="41" t="s">
        <v>116</v>
      </c>
      <c r="Q16" s="41" t="s">
        <v>988</v>
      </c>
    </row>
    <row r="17" spans="1:16" ht="24">
      <c r="A17" s="245"/>
      <c r="B17" s="130" t="s">
        <v>117</v>
      </c>
      <c r="C17" s="34" t="s">
        <v>922</v>
      </c>
      <c r="D17" s="35">
        <v>100</v>
      </c>
      <c r="E17" s="34" t="s">
        <v>875</v>
      </c>
      <c r="F17" s="35">
        <v>100</v>
      </c>
      <c r="G17" s="34" t="str">
        <f>E17</f>
        <v>主力户型为二居室，住宅套型较好</v>
      </c>
      <c r="H17" s="35">
        <v>100</v>
      </c>
      <c r="I17" s="34" t="s">
        <v>991</v>
      </c>
      <c r="J17" s="35">
        <v>100</v>
      </c>
    </row>
    <row r="18" spans="1:16" ht="74.45" customHeight="1">
      <c r="A18" s="245"/>
      <c r="B18" s="129" t="s">
        <v>119</v>
      </c>
      <c r="C18" s="181" t="s">
        <v>1020</v>
      </c>
      <c r="D18" s="182">
        <v>100</v>
      </c>
      <c r="E18" s="181" t="s">
        <v>1021</v>
      </c>
      <c r="F18" s="37">
        <v>102</v>
      </c>
      <c r="G18" s="181" t="s">
        <v>1021</v>
      </c>
      <c r="H18" s="37">
        <f>F18</f>
        <v>102</v>
      </c>
      <c r="I18" s="181" t="s">
        <v>1021</v>
      </c>
      <c r="J18" s="37">
        <f>H18</f>
        <v>102</v>
      </c>
    </row>
    <row r="19" spans="1:16" ht="72.95" customHeight="1">
      <c r="A19" s="245"/>
      <c r="B19" s="129" t="s">
        <v>921</v>
      </c>
      <c r="C19" s="181" t="s">
        <v>924</v>
      </c>
      <c r="D19" s="182">
        <v>100</v>
      </c>
      <c r="E19" s="181" t="s">
        <v>1784</v>
      </c>
      <c r="F19" s="37">
        <v>98</v>
      </c>
      <c r="G19" s="181" t="str">
        <f>E19</f>
        <v>该小区装修为普通装修，装修用材环保，经过精心设计，提升居住体验，较好</v>
      </c>
      <c r="H19" s="37">
        <v>98</v>
      </c>
      <c r="I19" s="181" t="str">
        <f>E19</f>
        <v>该小区装修为普通装修，装修用材环保，经过精心设计，提升居住体验，较好</v>
      </c>
      <c r="J19" s="37">
        <v>98</v>
      </c>
      <c r="N19">
        <f>E25*100/F16*100/F18*100/F19*100/F20*100/F21</f>
        <v>54.429514284148333</v>
      </c>
      <c r="O19">
        <f>G25*100/H16*100/H18*100/H19*100/H20*100/H21</f>
        <v>48.978143750662483</v>
      </c>
      <c r="P19">
        <f>I25*100/J16*100/J18*100/J19*100/J20*100/J21</f>
        <v>55.334568079283045</v>
      </c>
    </row>
    <row r="20" spans="1:16" ht="28.5" customHeight="1">
      <c r="A20" s="245"/>
      <c r="B20" s="131" t="s">
        <v>868</v>
      </c>
      <c r="C20" s="184" t="str">
        <f>标准房!B4</f>
        <v>70-90</v>
      </c>
      <c r="D20" s="185">
        <v>100</v>
      </c>
      <c r="E20" s="181" t="str">
        <f>Q14</f>
        <v>70-90</v>
      </c>
      <c r="F20" s="35">
        <v>100</v>
      </c>
      <c r="G20" s="181" t="str">
        <f>Q15</f>
        <v>70-90</v>
      </c>
      <c r="H20" s="185">
        <v>100</v>
      </c>
      <c r="I20" s="34" t="str">
        <f>Q16</f>
        <v>70-90</v>
      </c>
      <c r="J20" s="35">
        <v>100</v>
      </c>
      <c r="N20">
        <f>N19/E25</f>
        <v>1.052388133877578</v>
      </c>
      <c r="O20">
        <f>O19/G25</f>
        <v>1.052388133877578</v>
      </c>
      <c r="P20">
        <f>P19/I25</f>
        <v>1.052388133877578</v>
      </c>
    </row>
    <row r="21" spans="1:16" ht="36">
      <c r="A21" s="245"/>
      <c r="B21" s="128" t="s">
        <v>51</v>
      </c>
      <c r="C21" s="34" t="s">
        <v>992</v>
      </c>
      <c r="D21" s="18">
        <v>100</v>
      </c>
      <c r="E21" s="34" t="s">
        <v>1763</v>
      </c>
      <c r="F21" s="37">
        <v>98</v>
      </c>
      <c r="G21" s="34" t="s">
        <v>1763</v>
      </c>
      <c r="H21" s="37">
        <v>98</v>
      </c>
      <c r="I21" s="34" t="s">
        <v>1763</v>
      </c>
      <c r="J21" s="37">
        <v>98</v>
      </c>
    </row>
    <row r="22" spans="1:16">
      <c r="A22" s="20"/>
      <c r="B22" s="19" t="s">
        <v>1047</v>
      </c>
      <c r="C22" s="232">
        <f>1-(2023-C34)/60</f>
        <v>0.96666666666666667</v>
      </c>
      <c r="D22" s="18">
        <v>100</v>
      </c>
      <c r="E22" s="232">
        <f>1-(2023-E34)/60</f>
        <v>0.6166666666666667</v>
      </c>
      <c r="F22" s="37">
        <v>97</v>
      </c>
      <c r="G22" s="232">
        <f>1-(2023-G34)/60</f>
        <v>0.66666666666666674</v>
      </c>
      <c r="H22" s="37">
        <v>97</v>
      </c>
      <c r="I22" s="232">
        <f>1-(2023-I34)/60</f>
        <v>0.96666666666666667</v>
      </c>
      <c r="J22" s="18">
        <v>100</v>
      </c>
    </row>
    <row r="23" spans="1:16">
      <c r="A23" s="20"/>
      <c r="B23" s="19" t="s">
        <v>1782</v>
      </c>
      <c r="C23" s="19" t="s">
        <v>1783</v>
      </c>
      <c r="D23" s="18">
        <v>100</v>
      </c>
      <c r="E23" s="19" t="s">
        <v>870</v>
      </c>
      <c r="F23" s="231">
        <v>98</v>
      </c>
      <c r="G23" s="128" t="s">
        <v>870</v>
      </c>
      <c r="H23" s="231">
        <f>F23</f>
        <v>98</v>
      </c>
      <c r="I23" s="128" t="s">
        <v>1783</v>
      </c>
      <c r="J23" s="22">
        <v>100</v>
      </c>
    </row>
    <row r="24" spans="1:16" ht="24" hidden="1">
      <c r="A24" s="20"/>
      <c r="B24" s="18" t="s">
        <v>52</v>
      </c>
      <c r="C24" s="18" t="s">
        <v>53</v>
      </c>
      <c r="D24" s="18">
        <v>100</v>
      </c>
      <c r="E24" s="18" t="s">
        <v>53</v>
      </c>
      <c r="F24" s="22">
        <v>100</v>
      </c>
      <c r="G24" s="22" t="s">
        <v>53</v>
      </c>
      <c r="H24" s="22">
        <v>100</v>
      </c>
      <c r="I24" s="22" t="s">
        <v>53</v>
      </c>
      <c r="J24" s="22">
        <v>100</v>
      </c>
    </row>
    <row r="25" spans="1:16">
      <c r="A25" s="238" t="s">
        <v>54</v>
      </c>
      <c r="B25" s="238"/>
      <c r="C25" s="239" t="s">
        <v>55</v>
      </c>
      <c r="D25" s="239"/>
      <c r="E25" s="237">
        <f>德茂小区!L9</f>
        <v>51.72</v>
      </c>
      <c r="F25" s="237"/>
      <c r="G25" s="237">
        <f>德茂佳苑!L9</f>
        <v>46.54</v>
      </c>
      <c r="H25" s="237"/>
      <c r="I25" s="248">
        <f>德宏景苑!K9</f>
        <v>52.58</v>
      </c>
      <c r="J25" s="249"/>
    </row>
    <row r="26" spans="1:16">
      <c r="A26" s="238" t="s">
        <v>56</v>
      </c>
      <c r="B26" s="238"/>
      <c r="C26" s="239" t="s">
        <v>55</v>
      </c>
      <c r="D26" s="239"/>
      <c r="E26" s="240">
        <f>ROUND(E25*POWER(100,COUNT(F6:F24))/PRODUCT(F6:F24),2)</f>
        <v>57.26</v>
      </c>
      <c r="F26" s="240"/>
      <c r="G26" s="240">
        <f>ROUND(G25*POWER(100,COUNT(H6:H24))/PRODUCT(H6:H24),2)</f>
        <v>51.52</v>
      </c>
      <c r="H26" s="240"/>
      <c r="I26" s="246">
        <f>ROUND(I25*POWER(100,COUNT(J6:J24))/PRODUCT(J6:J24),2)</f>
        <v>55.33</v>
      </c>
      <c r="J26" s="247"/>
    </row>
    <row r="27" spans="1:16">
      <c r="A27" s="14"/>
      <c r="B27" s="163" t="s">
        <v>879</v>
      </c>
      <c r="C27" s="163">
        <f>ROUND((E26+G26+I26)/3,2)</f>
        <v>54.7</v>
      </c>
      <c r="D27" s="14"/>
      <c r="E27" s="14"/>
      <c r="F27" s="14"/>
      <c r="G27" s="14"/>
      <c r="H27" s="14"/>
      <c r="I27" s="14"/>
      <c r="J27" s="14"/>
    </row>
    <row r="28" spans="1:16">
      <c r="A28" s="14"/>
      <c r="B28" t="s">
        <v>1728</v>
      </c>
      <c r="D28" s="14"/>
      <c r="E28" s="14"/>
      <c r="F28" s="14"/>
      <c r="G28" s="14"/>
      <c r="H28" s="14"/>
      <c r="I28" s="14"/>
      <c r="J28" s="14"/>
    </row>
    <row r="29" spans="1:16">
      <c r="A29" s="14"/>
      <c r="B29" s="216" t="s">
        <v>1729</v>
      </c>
      <c r="C29" s="216">
        <v>5.68</v>
      </c>
      <c r="D29" s="14"/>
      <c r="E29" s="14">
        <f>ROUND(POWER(100,COUNT(F6:F24))/PRODUCT(F6:F24),4)</f>
        <v>1.1071</v>
      </c>
      <c r="F29" s="14"/>
      <c r="G29" s="14">
        <f>ROUND(POWER(100,COUNT(H6:H24))/PRODUCT(H6:H24),4)</f>
        <v>1.1071</v>
      </c>
      <c r="H29" s="14"/>
      <c r="I29" s="14">
        <f>ROUND(POWER(100,COUNT(J6:J24))/PRODUCT(J6:J24),4)</f>
        <v>1.0524</v>
      </c>
      <c r="J29" s="14"/>
      <c r="L29">
        <f>I25/G25</f>
        <v>1.1297808336914481</v>
      </c>
    </row>
    <row r="30" spans="1:16">
      <c r="A30" s="14"/>
      <c r="B30" s="217" t="s">
        <v>1046</v>
      </c>
      <c r="C30" s="218">
        <v>2.5</v>
      </c>
      <c r="D30" s="14"/>
      <c r="E30" s="14">
        <f>E25*E29</f>
        <v>57.259211999999998</v>
      </c>
      <c r="F30" s="14"/>
      <c r="G30" s="14">
        <f>G25*G29</f>
        <v>51.524433999999999</v>
      </c>
      <c r="H30" s="14"/>
      <c r="I30" s="21">
        <f>I25*I29</f>
        <v>55.335191999999999</v>
      </c>
      <c r="J30" s="14"/>
      <c r="L30">
        <f>E30/G30</f>
        <v>1.1113021057155135</v>
      </c>
    </row>
    <row r="31" spans="1:16">
      <c r="B31" s="215" t="s">
        <v>1730</v>
      </c>
      <c r="C31" s="214">
        <f>C27+C28+C29+C30</f>
        <v>62.88</v>
      </c>
    </row>
    <row r="32" spans="1:16">
      <c r="C32">
        <f>ROUND(C31,0)</f>
        <v>63</v>
      </c>
    </row>
    <row r="34" spans="3:9">
      <c r="C34">
        <v>2021</v>
      </c>
      <c r="E34">
        <v>2000</v>
      </c>
      <c r="G34">
        <v>2003</v>
      </c>
      <c r="I34">
        <v>2021</v>
      </c>
    </row>
    <row r="35" spans="3:9">
      <c r="C35">
        <f>49.79+49.79/(1+5%)*4%+5.68+2.5</f>
        <v>59.866761904761901</v>
      </c>
    </row>
    <row r="38" spans="3:9">
      <c r="E38" t="s">
        <v>1048</v>
      </c>
      <c r="F38" t="s">
        <v>1049</v>
      </c>
      <c r="G38" t="s">
        <v>1050</v>
      </c>
      <c r="H38" t="s">
        <v>1051</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B1" zoomScale="90" zoomScaleNormal="90" workbookViewId="0">
      <selection activeCell="O8" sqref="O8"/>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880</v>
      </c>
      <c r="G3" s="141" t="s">
        <v>876</v>
      </c>
    </row>
    <row r="4" spans="1:15" ht="15">
      <c r="A4" s="260" t="s">
        <v>1749</v>
      </c>
      <c r="B4" s="87"/>
      <c r="C4" s="33">
        <v>2</v>
      </c>
      <c r="D4" s="69" t="s">
        <v>221</v>
      </c>
      <c r="E4" s="256">
        <v>2</v>
      </c>
      <c r="F4" s="177">
        <f>G4-$N$7-N8</f>
        <v>52.4</v>
      </c>
      <c r="G4" s="256">
        <f>ROUND(AVERAGE(D5),2)</f>
        <v>55.4</v>
      </c>
      <c r="H4" s="55"/>
      <c r="J4" s="168" t="str">
        <f>G3</f>
        <v>含物业费和取暖费</v>
      </c>
    </row>
    <row r="5" spans="1:15">
      <c r="A5" s="261"/>
      <c r="B5" s="87">
        <v>44896</v>
      </c>
      <c r="C5" s="33">
        <v>3</v>
      </c>
      <c r="D5" s="69">
        <f>中指数据!M37</f>
        <v>55.4</v>
      </c>
      <c r="E5" s="257"/>
      <c r="F5" s="177"/>
      <c r="G5" s="257"/>
      <c r="H5" s="55"/>
      <c r="I5" s="56" t="s">
        <v>881</v>
      </c>
      <c r="J5" s="158" t="s">
        <v>65</v>
      </c>
      <c r="K5" s="59" t="s">
        <v>66</v>
      </c>
      <c r="L5" s="59" t="s">
        <v>67</v>
      </c>
    </row>
    <row r="6" spans="1:15">
      <c r="A6" s="260" t="s">
        <v>1750</v>
      </c>
      <c r="B6" s="87">
        <v>44927</v>
      </c>
      <c r="C6" s="33">
        <v>1</v>
      </c>
      <c r="D6" s="69">
        <f>中指数据!L37</f>
        <v>55.71</v>
      </c>
      <c r="E6" s="256">
        <v>3</v>
      </c>
      <c r="F6" s="177" t="e">
        <f>#REF!-$N$7-N8</f>
        <v>#REF!</v>
      </c>
      <c r="G6" s="256">
        <f>ROUND(AVERAGE(D6:D8),2)</f>
        <v>54.9</v>
      </c>
      <c r="H6" s="55"/>
      <c r="I6" s="58" t="s">
        <v>68</v>
      </c>
      <c r="J6" s="161">
        <f>G17</f>
        <v>54.71</v>
      </c>
      <c r="K6" s="70"/>
      <c r="L6" s="263">
        <f>ROUND(AVERAGE(J6:J8),2)</f>
        <v>54.72</v>
      </c>
      <c r="M6" s="29" t="s">
        <v>1727</v>
      </c>
    </row>
    <row r="7" spans="1:15" ht="15" customHeight="1">
      <c r="A7" s="262"/>
      <c r="B7" s="87">
        <v>44958</v>
      </c>
      <c r="C7" s="33">
        <v>1</v>
      </c>
      <c r="D7" s="69">
        <f>中指数据!K37</f>
        <v>55.72</v>
      </c>
      <c r="E7" s="258"/>
      <c r="F7" s="177"/>
      <c r="G7" s="258"/>
      <c r="H7" s="55"/>
      <c r="I7" s="58" t="s">
        <v>69</v>
      </c>
      <c r="J7" s="69" t="s">
        <v>221</v>
      </c>
      <c r="K7" s="70"/>
      <c r="L7" s="255"/>
      <c r="M7" s="146" t="s">
        <v>107</v>
      </c>
      <c r="N7" s="147">
        <v>0.5</v>
      </c>
      <c r="O7" s="29"/>
    </row>
    <row r="8" spans="1:15">
      <c r="A8" s="261"/>
      <c r="B8" s="87">
        <v>44986</v>
      </c>
      <c r="C8" s="33">
        <v>1</v>
      </c>
      <c r="D8" s="69">
        <f>中指数据!J37</f>
        <v>53.28</v>
      </c>
      <c r="E8" s="257"/>
      <c r="F8" s="177"/>
      <c r="G8" s="257"/>
      <c r="H8" s="55"/>
      <c r="I8" s="58" t="s">
        <v>70</v>
      </c>
      <c r="J8" s="162">
        <f>G50</f>
        <v>54.72</v>
      </c>
      <c r="K8" s="70"/>
      <c r="L8" s="255"/>
      <c r="M8" s="146" t="s">
        <v>158</v>
      </c>
      <c r="N8" s="147">
        <f>30/12</f>
        <v>2.5</v>
      </c>
      <c r="O8" s="46" t="s">
        <v>701</v>
      </c>
    </row>
    <row r="9" spans="1:15" ht="15">
      <c r="A9" s="260" t="s">
        <v>1751</v>
      </c>
      <c r="B9" s="87">
        <v>45017</v>
      </c>
      <c r="C9" s="33">
        <v>2</v>
      </c>
      <c r="D9" s="69">
        <f>中指数据!I37</f>
        <v>52.58</v>
      </c>
      <c r="E9" s="256">
        <v>5</v>
      </c>
      <c r="F9" s="177">
        <f>G6-N7-N8</f>
        <v>51.9</v>
      </c>
      <c r="G9" s="256">
        <f>ROUND(AVERAGE(D9:D11),2)</f>
        <v>53.88</v>
      </c>
      <c r="H9" s="55"/>
      <c r="J9" s="168" t="s">
        <v>923</v>
      </c>
      <c r="L9" s="169">
        <f>L6-N7-N8-N6</f>
        <v>51.72</v>
      </c>
    </row>
    <row r="10" spans="1:15" ht="15" customHeight="1">
      <c r="A10" s="262"/>
      <c r="B10" s="87">
        <v>45047</v>
      </c>
      <c r="C10" s="33">
        <v>3</v>
      </c>
      <c r="D10" s="69">
        <f>中指数据!H37</f>
        <v>53.5</v>
      </c>
      <c r="E10" s="258"/>
      <c r="F10" s="177"/>
      <c r="G10" s="258"/>
      <c r="H10" s="55"/>
    </row>
    <row r="11" spans="1:15">
      <c r="A11" s="261"/>
      <c r="B11" s="87">
        <v>45078</v>
      </c>
      <c r="C11" s="33">
        <v>2</v>
      </c>
      <c r="D11" s="69">
        <f>中指数据!G37</f>
        <v>55.55</v>
      </c>
      <c r="E11" s="257"/>
      <c r="F11" s="177"/>
      <c r="G11" s="257"/>
      <c r="H11" s="55"/>
    </row>
    <row r="12" spans="1:15">
      <c r="A12" s="260" t="s">
        <v>1752</v>
      </c>
      <c r="B12" s="87">
        <v>45108</v>
      </c>
      <c r="C12" s="33">
        <v>2</v>
      </c>
      <c r="D12" s="69">
        <f>中指数据!F37</f>
        <v>56.05</v>
      </c>
      <c r="E12" s="256">
        <v>4</v>
      </c>
      <c r="F12" s="177">
        <f>G9-N7-N8</f>
        <v>50.88</v>
      </c>
      <c r="G12" s="256">
        <f>ROUND(AVERAGE(D12:D14),2)</f>
        <v>55.61</v>
      </c>
      <c r="H12" s="55"/>
    </row>
    <row r="13" spans="1:15" ht="15" customHeight="1">
      <c r="A13" s="262"/>
      <c r="B13" s="87">
        <v>45139</v>
      </c>
      <c r="C13" s="33">
        <v>3</v>
      </c>
      <c r="D13" s="69">
        <f>中指数据!E37</f>
        <v>55.57</v>
      </c>
      <c r="E13" s="258"/>
      <c r="F13" s="177"/>
      <c r="G13" s="258"/>
      <c r="H13" s="55"/>
    </row>
    <row r="14" spans="1:15">
      <c r="A14" s="261"/>
      <c r="B14" s="87">
        <v>45170</v>
      </c>
      <c r="C14" s="33">
        <v>2</v>
      </c>
      <c r="D14" s="69">
        <f>中指数据!D37</f>
        <v>55.2</v>
      </c>
      <c r="E14" s="257"/>
      <c r="F14" s="177"/>
      <c r="G14" s="257"/>
      <c r="H14" s="55"/>
    </row>
    <row r="15" spans="1:15">
      <c r="A15" s="260" t="s">
        <v>1753</v>
      </c>
      <c r="B15" s="87">
        <v>45200</v>
      </c>
      <c r="C15" s="86">
        <v>1</v>
      </c>
      <c r="D15" s="72">
        <f>中指数据!C37</f>
        <v>53.33</v>
      </c>
      <c r="E15" s="256">
        <v>2</v>
      </c>
      <c r="F15" s="132">
        <f>G12-N7-N8</f>
        <v>52.61</v>
      </c>
      <c r="G15" s="256">
        <f>ROUND(AVERAGE(D15:D16),2)</f>
        <v>53.74</v>
      </c>
      <c r="H15" s="55"/>
    </row>
    <row r="16" spans="1:15">
      <c r="A16" s="261"/>
      <c r="B16" s="87">
        <v>45231</v>
      </c>
      <c r="C16" s="203"/>
      <c r="D16" s="69">
        <f>中指数据!B37</f>
        <v>54.15</v>
      </c>
      <c r="E16" s="257"/>
      <c r="F16" s="132"/>
      <c r="G16" s="257"/>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874</v>
      </c>
      <c r="E20" s="59" t="str">
        <f>E3</f>
        <v>样本数量</v>
      </c>
      <c r="F20" s="166" t="str">
        <f>F3</f>
        <v>不含物业费、取暖费</v>
      </c>
      <c r="G20" s="141" t="str">
        <f>G3</f>
        <v>含物业费和取暖费</v>
      </c>
    </row>
    <row r="21" spans="1:8" hidden="1">
      <c r="A21" s="259" t="s">
        <v>919</v>
      </c>
      <c r="B21" s="87">
        <v>44470</v>
      </c>
      <c r="C21" s="59"/>
      <c r="D21" s="27"/>
      <c r="E21" s="255"/>
      <c r="F21" s="177"/>
      <c r="G21" s="255"/>
      <c r="H21" s="55"/>
    </row>
    <row r="22" spans="1:8" hidden="1">
      <c r="A22" s="259"/>
      <c r="B22" s="87">
        <v>44501</v>
      </c>
      <c r="C22" s="59"/>
      <c r="D22" s="27"/>
      <c r="E22" s="255"/>
      <c r="F22" s="177"/>
      <c r="G22" s="255"/>
      <c r="H22" s="55"/>
    </row>
    <row r="23" spans="1:8" hidden="1">
      <c r="A23" s="259"/>
      <c r="B23" s="87">
        <v>44531</v>
      </c>
      <c r="C23" s="59"/>
      <c r="D23" s="27"/>
      <c r="E23" s="255"/>
      <c r="F23" s="177"/>
      <c r="G23" s="255"/>
      <c r="H23" s="55"/>
    </row>
    <row r="24" spans="1:8" ht="15" hidden="1" customHeight="1">
      <c r="A24" s="259" t="s">
        <v>918</v>
      </c>
      <c r="B24" s="87">
        <v>44562</v>
      </c>
      <c r="C24" s="59"/>
      <c r="D24" s="27"/>
      <c r="E24" s="255"/>
      <c r="F24" s="177"/>
      <c r="G24" s="255"/>
      <c r="H24" s="55"/>
    </row>
    <row r="25" spans="1:8" hidden="1">
      <c r="A25" s="259"/>
      <c r="B25" s="87">
        <v>44593</v>
      </c>
      <c r="C25" s="59"/>
      <c r="D25" s="27"/>
      <c r="E25" s="255"/>
      <c r="F25" s="177"/>
      <c r="G25" s="255"/>
      <c r="H25" s="55"/>
    </row>
    <row r="26" spans="1:8" hidden="1">
      <c r="A26" s="259"/>
      <c r="B26" s="87">
        <v>44621</v>
      </c>
      <c r="C26" s="59"/>
      <c r="D26" s="27"/>
      <c r="E26" s="255"/>
      <c r="F26" s="177"/>
      <c r="G26" s="255"/>
      <c r="H26" s="55"/>
    </row>
    <row r="27" spans="1:8" ht="15" hidden="1" customHeight="1">
      <c r="A27" s="259" t="s">
        <v>954</v>
      </c>
      <c r="B27" s="87">
        <v>44652</v>
      </c>
      <c r="C27" s="59"/>
      <c r="D27" s="27"/>
      <c r="E27" s="255"/>
      <c r="F27" s="177"/>
      <c r="G27" s="255"/>
      <c r="H27" s="55"/>
    </row>
    <row r="28" spans="1:8" hidden="1">
      <c r="A28" s="259"/>
      <c r="B28" s="87">
        <v>44682</v>
      </c>
      <c r="C28" s="59"/>
      <c r="D28" s="27"/>
      <c r="E28" s="255"/>
      <c r="F28" s="177"/>
      <c r="G28" s="255"/>
      <c r="H28" s="55"/>
    </row>
    <row r="29" spans="1:8" hidden="1">
      <c r="A29" s="259"/>
      <c r="B29" s="87">
        <v>44713</v>
      </c>
      <c r="C29" s="59"/>
      <c r="D29" s="27"/>
      <c r="E29" s="255"/>
      <c r="F29" s="177"/>
      <c r="G29" s="255"/>
      <c r="H29" s="55"/>
    </row>
    <row r="30" spans="1:8" ht="15" hidden="1" customHeight="1">
      <c r="A30" s="259" t="s">
        <v>955</v>
      </c>
      <c r="B30" s="87">
        <v>44743</v>
      </c>
      <c r="C30" s="59"/>
      <c r="D30" s="27"/>
      <c r="E30" s="255"/>
      <c r="F30" s="177"/>
      <c r="G30" s="255"/>
      <c r="H30" s="55"/>
    </row>
    <row r="31" spans="1:8" hidden="1">
      <c r="A31" s="259"/>
      <c r="B31" s="87">
        <v>44774</v>
      </c>
      <c r="C31" s="59"/>
      <c r="D31" s="27"/>
      <c r="E31" s="255"/>
      <c r="F31" s="177"/>
      <c r="G31" s="255"/>
      <c r="H31" s="55"/>
    </row>
    <row r="32" spans="1:8" hidden="1">
      <c r="A32" s="259"/>
      <c r="B32" s="87">
        <v>44805</v>
      </c>
      <c r="C32" s="59"/>
      <c r="D32" s="27"/>
      <c r="E32" s="255"/>
      <c r="F32" s="132"/>
      <c r="G32" s="255"/>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874</v>
      </c>
      <c r="E36" s="59" t="str">
        <f>E3</f>
        <v>样本数量</v>
      </c>
      <c r="F36" s="151" t="str">
        <f>F20</f>
        <v>不含物业费、取暖费</v>
      </c>
      <c r="G36" s="141" t="str">
        <f>G20</f>
        <v>含物业费和取暖费</v>
      </c>
      <c r="H36" s="164"/>
    </row>
    <row r="37" spans="1:8">
      <c r="A37" s="260" t="s">
        <v>1749</v>
      </c>
      <c r="B37" s="87"/>
      <c r="C37" s="33">
        <v>2</v>
      </c>
      <c r="D37" s="69" t="s">
        <v>221</v>
      </c>
      <c r="E37" s="256">
        <v>3</v>
      </c>
      <c r="F37" s="177">
        <f>G37-$N$7-N41</f>
        <v>50.1</v>
      </c>
      <c r="G37" s="256">
        <f>市场数据!N2</f>
        <v>50.6</v>
      </c>
      <c r="H37" s="264"/>
    </row>
    <row r="38" spans="1:8">
      <c r="A38" s="261"/>
      <c r="B38" s="87">
        <v>44896</v>
      </c>
      <c r="C38" s="33">
        <v>3</v>
      </c>
      <c r="D38" s="69">
        <f>市场数据!M2</f>
        <v>50.6</v>
      </c>
      <c r="E38" s="257"/>
      <c r="F38" s="177"/>
      <c r="G38" s="257"/>
      <c r="H38" s="265"/>
    </row>
    <row r="39" spans="1:8">
      <c r="A39" s="260" t="s">
        <v>1750</v>
      </c>
      <c r="B39" s="87">
        <v>44927</v>
      </c>
      <c r="C39" s="33">
        <v>1</v>
      </c>
      <c r="D39" s="69"/>
      <c r="E39" s="256">
        <v>5</v>
      </c>
      <c r="F39" s="177" t="e">
        <f>#REF!-$N$7-N41</f>
        <v>#REF!</v>
      </c>
      <c r="G39" s="256">
        <f>市场数据!N3</f>
        <v>61.92</v>
      </c>
      <c r="H39" s="264"/>
    </row>
    <row r="40" spans="1:8" ht="15" customHeight="1">
      <c r="A40" s="262"/>
      <c r="B40" s="87">
        <v>44958</v>
      </c>
      <c r="C40" s="33">
        <v>1</v>
      </c>
      <c r="D40" s="69">
        <f>中指数据!K70</f>
        <v>0</v>
      </c>
      <c r="E40" s="258"/>
      <c r="F40" s="177"/>
      <c r="G40" s="258"/>
      <c r="H40" s="265"/>
    </row>
    <row r="41" spans="1:8">
      <c r="A41" s="261"/>
      <c r="B41" s="87">
        <v>44986</v>
      </c>
      <c r="C41" s="33">
        <v>1</v>
      </c>
      <c r="D41" s="69">
        <f>市场数据!M3</f>
        <v>61.92</v>
      </c>
      <c r="E41" s="257"/>
      <c r="F41" s="177"/>
      <c r="G41" s="257"/>
      <c r="H41" s="265"/>
    </row>
    <row r="42" spans="1:8">
      <c r="A42" s="260" t="s">
        <v>1751</v>
      </c>
      <c r="B42" s="87">
        <v>45017</v>
      </c>
      <c r="C42" s="33">
        <v>2</v>
      </c>
      <c r="D42" s="69">
        <f>市场数据!L4</f>
        <v>50.6</v>
      </c>
      <c r="E42" s="256">
        <v>3</v>
      </c>
      <c r="F42" s="177">
        <f>G39-N40-N41</f>
        <v>61.92</v>
      </c>
      <c r="G42" s="256">
        <f>市场数据!N4</f>
        <v>46.05</v>
      </c>
      <c r="H42" s="264"/>
    </row>
    <row r="43" spans="1:8" ht="15" customHeight="1">
      <c r="A43" s="262"/>
      <c r="B43" s="87">
        <v>45047</v>
      </c>
      <c r="C43" s="33">
        <v>3</v>
      </c>
      <c r="D43" s="69">
        <f>市场数据!L5</f>
        <v>40.54</v>
      </c>
      <c r="E43" s="258"/>
      <c r="F43" s="177"/>
      <c r="G43" s="258"/>
      <c r="H43" s="265"/>
    </row>
    <row r="44" spans="1:8">
      <c r="A44" s="261"/>
      <c r="B44" s="87">
        <v>45078</v>
      </c>
      <c r="C44" s="33">
        <v>2</v>
      </c>
      <c r="D44" s="69">
        <f>市场数据!L6</f>
        <v>47.02</v>
      </c>
      <c r="E44" s="257"/>
      <c r="F44" s="177"/>
      <c r="G44" s="257"/>
      <c r="H44" s="265"/>
    </row>
    <row r="45" spans="1:8">
      <c r="A45" s="260" t="s">
        <v>1752</v>
      </c>
      <c r="B45" s="87">
        <v>45108</v>
      </c>
      <c r="C45" s="33">
        <v>2</v>
      </c>
      <c r="D45" s="69">
        <f>市场数据!L7</f>
        <v>64.7</v>
      </c>
      <c r="E45" s="256">
        <v>2</v>
      </c>
      <c r="F45" s="177">
        <f>G42-N40-N41</f>
        <v>46.05</v>
      </c>
      <c r="G45" s="256">
        <f>市场数据!N7</f>
        <v>53.29</v>
      </c>
      <c r="H45" s="264"/>
    </row>
    <row r="46" spans="1:8" ht="15" customHeight="1">
      <c r="A46" s="262"/>
      <c r="B46" s="87">
        <v>45139</v>
      </c>
      <c r="C46" s="33">
        <v>3</v>
      </c>
      <c r="D46" s="69">
        <f>市场数据!L8</f>
        <v>50.7</v>
      </c>
      <c r="E46" s="258"/>
      <c r="F46" s="177"/>
      <c r="G46" s="258"/>
      <c r="H46" s="265"/>
    </row>
    <row r="47" spans="1:8">
      <c r="A47" s="261"/>
      <c r="B47" s="87">
        <v>45170</v>
      </c>
      <c r="C47" s="33">
        <v>2</v>
      </c>
      <c r="D47" s="69">
        <f>市场数据!L9</f>
        <v>44.48</v>
      </c>
      <c r="E47" s="257"/>
      <c r="F47" s="177"/>
      <c r="G47" s="257"/>
      <c r="H47" s="265"/>
    </row>
    <row r="48" spans="1:8">
      <c r="A48" s="260" t="s">
        <v>1753</v>
      </c>
      <c r="B48" s="87">
        <v>45200</v>
      </c>
      <c r="C48" s="86">
        <v>1</v>
      </c>
      <c r="D48" s="72">
        <f>市场数据!L10</f>
        <v>61.36</v>
      </c>
      <c r="E48" s="256">
        <v>2</v>
      </c>
      <c r="F48" s="132">
        <f>G45-N40-N41</f>
        <v>53.29</v>
      </c>
      <c r="G48" s="256">
        <f>市场数据!N10</f>
        <v>61.72</v>
      </c>
      <c r="H48" s="165"/>
    </row>
    <row r="49" spans="1:8">
      <c r="A49" s="261"/>
      <c r="B49" s="87">
        <v>45231</v>
      </c>
      <c r="C49" s="203"/>
      <c r="D49" s="69">
        <f>市场数据!L11</f>
        <v>62.07</v>
      </c>
      <c r="E49" s="257"/>
      <c r="F49" s="132"/>
      <c r="G49" s="257"/>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G1" zoomScale="90" zoomScaleNormal="90" workbookViewId="0">
      <selection activeCell="N6" sqref="N6"/>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70" t="s">
        <v>62</v>
      </c>
      <c r="C2" s="271"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60" t="s">
        <v>1749</v>
      </c>
      <c r="B4" s="87"/>
      <c r="C4" s="33">
        <v>2</v>
      </c>
      <c r="D4" s="69" t="s">
        <v>221</v>
      </c>
      <c r="E4" s="256">
        <v>1</v>
      </c>
      <c r="F4" s="177">
        <f>G4-$N$7-N8</f>
        <v>47.04</v>
      </c>
      <c r="G4" s="256">
        <f>ROUND(AVERAGE(D5),2)</f>
        <v>50.24</v>
      </c>
      <c r="H4" s="149"/>
      <c r="J4" s="171" t="str">
        <f>德茂小区!J4</f>
        <v>含物业费和取暖费</v>
      </c>
    </row>
    <row r="5" spans="1:14">
      <c r="A5" s="261"/>
      <c r="B5" s="87">
        <v>44896</v>
      </c>
      <c r="C5" s="33">
        <v>3</v>
      </c>
      <c r="D5" s="69">
        <f>中指数据!M40</f>
        <v>50.24</v>
      </c>
      <c r="E5" s="257"/>
      <c r="F5" s="177"/>
      <c r="G5" s="257"/>
      <c r="H5" s="149"/>
      <c r="I5" s="75" t="str">
        <f>德茂小区!I5</f>
        <v>数据来源</v>
      </c>
      <c r="J5" s="158" t="s">
        <v>65</v>
      </c>
      <c r="K5" s="74" t="s">
        <v>66</v>
      </c>
      <c r="L5" s="74" t="s">
        <v>67</v>
      </c>
      <c r="M5" s="29"/>
      <c r="N5" s="46"/>
    </row>
    <row r="6" spans="1:14">
      <c r="A6" s="260" t="s">
        <v>1750</v>
      </c>
      <c r="B6" s="87">
        <v>44927</v>
      </c>
      <c r="C6" s="33">
        <v>1</v>
      </c>
      <c r="D6" s="69">
        <f>中指数据!L40</f>
        <v>49.52</v>
      </c>
      <c r="E6" s="256">
        <v>2</v>
      </c>
      <c r="F6" s="177" t="e">
        <f>#REF!-$N$7-N8</f>
        <v>#REF!</v>
      </c>
      <c r="G6" s="256">
        <f>ROUND(AVERAGE(D6:D8),2)</f>
        <v>48.92</v>
      </c>
      <c r="H6" s="149"/>
      <c r="I6" s="75" t="s">
        <v>68</v>
      </c>
      <c r="J6" s="143">
        <f>G17</f>
        <v>49.5</v>
      </c>
      <c r="K6" s="150"/>
      <c r="L6" s="269">
        <f>ROUND(AVERAGE(J6:J8),2)</f>
        <v>49.74</v>
      </c>
      <c r="M6" s="29" t="s">
        <v>1727</v>
      </c>
      <c r="N6" s="46"/>
    </row>
    <row r="7" spans="1:14" ht="15" customHeight="1">
      <c r="A7" s="262"/>
      <c r="B7" s="87">
        <v>44958</v>
      </c>
      <c r="C7" s="33">
        <v>1</v>
      </c>
      <c r="D7" s="69">
        <f>中指数据!K40</f>
        <v>49.2</v>
      </c>
      <c r="E7" s="258"/>
      <c r="F7" s="177"/>
      <c r="G7" s="258"/>
      <c r="H7" s="149"/>
      <c r="I7" s="75" t="s">
        <v>69</v>
      </c>
      <c r="J7" s="69" t="s">
        <v>221</v>
      </c>
      <c r="K7" s="150"/>
      <c r="L7" s="268"/>
      <c r="M7" s="146" t="s">
        <v>107</v>
      </c>
      <c r="N7" s="147">
        <v>0.7</v>
      </c>
    </row>
    <row r="8" spans="1:14">
      <c r="A8" s="261"/>
      <c r="B8" s="87">
        <v>44986</v>
      </c>
      <c r="C8" s="33">
        <v>1</v>
      </c>
      <c r="D8" s="69">
        <f>中指数据!J40</f>
        <v>48.03</v>
      </c>
      <c r="E8" s="257"/>
      <c r="F8" s="177"/>
      <c r="G8" s="257"/>
      <c r="H8" s="149"/>
      <c r="I8" s="75" t="s">
        <v>70</v>
      </c>
      <c r="J8" s="160">
        <f>G50</f>
        <v>49.98</v>
      </c>
      <c r="K8" s="150"/>
      <c r="L8" s="268"/>
      <c r="M8" s="147" t="str">
        <f>德茂小区!M8</f>
        <v>取暖费</v>
      </c>
      <c r="N8" s="147">
        <f>德茂小区!N8</f>
        <v>2.5</v>
      </c>
    </row>
    <row r="9" spans="1:14" ht="15">
      <c r="A9" s="260" t="s">
        <v>1751</v>
      </c>
      <c r="B9" s="87">
        <v>45017</v>
      </c>
      <c r="C9" s="33">
        <v>2</v>
      </c>
      <c r="D9" s="69">
        <f>中指数据!I40</f>
        <v>47.99</v>
      </c>
      <c r="E9" s="256">
        <v>1</v>
      </c>
      <c r="F9" s="177">
        <f>G6-N7-N8</f>
        <v>45.72</v>
      </c>
      <c r="G9" s="256">
        <f>ROUND(AVERAGE(D9:D11),2)</f>
        <v>47.54</v>
      </c>
      <c r="H9" s="149"/>
      <c r="J9" s="171" t="str">
        <f>德茂小区!J9</f>
        <v>不含物业费和供暖费</v>
      </c>
      <c r="L9" s="169">
        <f>L6-N7-N8-N6</f>
        <v>46.54</v>
      </c>
    </row>
    <row r="10" spans="1:14" ht="15" customHeight="1">
      <c r="A10" s="262"/>
      <c r="B10" s="87">
        <v>45047</v>
      </c>
      <c r="C10" s="33">
        <v>3</v>
      </c>
      <c r="D10" s="69">
        <f>中指数据!H40</f>
        <v>48.62</v>
      </c>
      <c r="E10" s="258"/>
      <c r="F10" s="177"/>
      <c r="G10" s="258"/>
      <c r="H10" s="149"/>
    </row>
    <row r="11" spans="1:14">
      <c r="A11" s="261"/>
      <c r="B11" s="87">
        <v>45078</v>
      </c>
      <c r="C11" s="33">
        <v>2</v>
      </c>
      <c r="D11" s="69">
        <f>中指数据!G40</f>
        <v>46</v>
      </c>
      <c r="E11" s="257"/>
      <c r="F11" s="177"/>
      <c r="G11" s="257"/>
      <c r="H11" s="149"/>
    </row>
    <row r="12" spans="1:14">
      <c r="A12" s="260" t="s">
        <v>1752</v>
      </c>
      <c r="B12" s="87">
        <v>45108</v>
      </c>
      <c r="C12" s="33">
        <v>2</v>
      </c>
      <c r="D12" s="69">
        <f>中指数据!F40</f>
        <v>50.34</v>
      </c>
      <c r="E12" s="256">
        <v>2</v>
      </c>
      <c r="F12" s="177">
        <f>G9-N7-N8</f>
        <v>44.339999999999996</v>
      </c>
      <c r="G12" s="256">
        <f>ROUND(AVERAGE(D12:D14),2)</f>
        <v>50.4</v>
      </c>
      <c r="H12" s="149"/>
    </row>
    <row r="13" spans="1:14" ht="15" customHeight="1">
      <c r="A13" s="262"/>
      <c r="B13" s="87">
        <v>45139</v>
      </c>
      <c r="C13" s="33">
        <v>3</v>
      </c>
      <c r="D13" s="69">
        <f>中指数据!E40</f>
        <v>50.17</v>
      </c>
      <c r="E13" s="258"/>
      <c r="F13" s="177"/>
      <c r="G13" s="258"/>
      <c r="H13" s="149"/>
    </row>
    <row r="14" spans="1:14">
      <c r="A14" s="261"/>
      <c r="B14" s="87">
        <v>45170</v>
      </c>
      <c r="C14" s="33">
        <v>2</v>
      </c>
      <c r="D14" s="69">
        <f>中指数据!D40</f>
        <v>50.7</v>
      </c>
      <c r="E14" s="257"/>
      <c r="F14" s="177"/>
      <c r="G14" s="257"/>
      <c r="H14" s="149"/>
    </row>
    <row r="15" spans="1:14">
      <c r="A15" s="260" t="s">
        <v>1753</v>
      </c>
      <c r="B15" s="87">
        <v>45200</v>
      </c>
      <c r="C15" s="86">
        <v>1</v>
      </c>
      <c r="D15" s="72">
        <f>中指数据!C40</f>
        <v>50</v>
      </c>
      <c r="E15" s="256">
        <v>2</v>
      </c>
      <c r="F15" s="132">
        <f>G12-N7-N8</f>
        <v>47.199999999999996</v>
      </c>
      <c r="G15" s="256">
        <f>ROUND(AVERAGE(D15:D16),2)</f>
        <v>50.4</v>
      </c>
      <c r="H15" s="149"/>
    </row>
    <row r="16" spans="1:14">
      <c r="A16" s="261"/>
      <c r="B16" s="87">
        <v>45231</v>
      </c>
      <c r="C16" s="203"/>
      <c r="D16" s="69">
        <f>中指数据!B40</f>
        <v>50.8</v>
      </c>
      <c r="E16" s="257"/>
      <c r="F16" s="132"/>
      <c r="G16" s="257"/>
      <c r="H16" s="149"/>
    </row>
    <row r="17" spans="1:10">
      <c r="A17" s="275" t="s">
        <v>152</v>
      </c>
      <c r="B17" s="276"/>
      <c r="C17" s="276"/>
      <c r="D17" s="276"/>
      <c r="E17" s="276"/>
      <c r="F17" s="80" t="e">
        <f>ROUND(AVERAGE(F4:F15),2)</f>
        <v>#REF!</v>
      </c>
      <c r="G17" s="145">
        <f>ROUND(AVERAGE(G4:G16),2)</f>
        <v>49.5</v>
      </c>
      <c r="H17" s="152"/>
    </row>
    <row r="19" spans="1:10" hidden="1">
      <c r="B19" s="277" t="s">
        <v>71</v>
      </c>
      <c r="C19" s="278"/>
      <c r="D19" s="157" t="s">
        <v>150</v>
      </c>
    </row>
    <row r="20" spans="1:10" hidden="1">
      <c r="A20" s="59" t="s">
        <v>155</v>
      </c>
      <c r="B20" s="24" t="s">
        <v>63</v>
      </c>
      <c r="C20" s="75" t="s">
        <v>73</v>
      </c>
      <c r="D20" s="28" t="s">
        <v>874</v>
      </c>
      <c r="E20" s="75" t="str">
        <f>E3</f>
        <v>样本数量</v>
      </c>
      <c r="F20" s="75" t="str">
        <f>F3</f>
        <v>不含物业费、取暖费</v>
      </c>
      <c r="G20" s="144" t="str">
        <f>德茂小区!G20</f>
        <v>含物业费和取暖费</v>
      </c>
    </row>
    <row r="21" spans="1:10" hidden="1">
      <c r="A21" s="259" t="s">
        <v>919</v>
      </c>
      <c r="B21" s="87">
        <v>44470</v>
      </c>
      <c r="C21" s="92"/>
      <c r="D21" s="132"/>
      <c r="E21" s="266"/>
      <c r="F21" s="178"/>
      <c r="G21" s="268"/>
    </row>
    <row r="22" spans="1:10" hidden="1">
      <c r="A22" s="259"/>
      <c r="B22" s="87">
        <v>44501</v>
      </c>
      <c r="C22" s="92"/>
      <c r="D22" s="132"/>
      <c r="E22" s="266"/>
      <c r="F22" s="178"/>
      <c r="G22" s="268"/>
    </row>
    <row r="23" spans="1:10" hidden="1">
      <c r="A23" s="259"/>
      <c r="B23" s="87">
        <v>44531</v>
      </c>
      <c r="C23" s="92"/>
      <c r="D23" s="132"/>
      <c r="E23" s="266"/>
      <c r="F23" s="178"/>
      <c r="G23" s="268"/>
    </row>
    <row r="24" spans="1:10" ht="15" hidden="1" customHeight="1">
      <c r="A24" s="259" t="s">
        <v>918</v>
      </c>
      <c r="B24" s="87">
        <v>44562</v>
      </c>
      <c r="C24" s="92"/>
      <c r="D24" s="132"/>
      <c r="E24" s="266"/>
      <c r="F24" s="178"/>
      <c r="G24" s="268"/>
    </row>
    <row r="25" spans="1:10" hidden="1">
      <c r="A25" s="259"/>
      <c r="B25" s="87">
        <v>44593</v>
      </c>
      <c r="C25" s="92"/>
      <c r="D25" s="132"/>
      <c r="E25" s="266"/>
      <c r="F25" s="178"/>
      <c r="G25" s="268"/>
    </row>
    <row r="26" spans="1:10" hidden="1">
      <c r="A26" s="259"/>
      <c r="B26" s="87">
        <v>44621</v>
      </c>
      <c r="C26" s="92"/>
      <c r="D26" s="132"/>
      <c r="E26" s="266"/>
      <c r="F26" s="178"/>
      <c r="G26" s="268"/>
    </row>
    <row r="27" spans="1:10" ht="15" hidden="1" customHeight="1">
      <c r="A27" s="259" t="s">
        <v>954</v>
      </c>
      <c r="B27" s="87">
        <v>44652</v>
      </c>
      <c r="C27" s="92"/>
      <c r="D27" s="132"/>
      <c r="E27" s="266"/>
      <c r="F27" s="178"/>
      <c r="G27" s="268"/>
    </row>
    <row r="28" spans="1:10" hidden="1">
      <c r="A28" s="259"/>
      <c r="B28" s="87">
        <v>44682</v>
      </c>
      <c r="C28" s="92"/>
      <c r="D28" s="132"/>
      <c r="E28" s="266"/>
      <c r="F28" s="178"/>
      <c r="G28" s="268"/>
      <c r="J28" s="77">
        <f>J8/J6</f>
        <v>1.0096969696969695</v>
      </c>
    </row>
    <row r="29" spans="1:10" hidden="1">
      <c r="A29" s="259"/>
      <c r="B29" s="87">
        <v>44713</v>
      </c>
      <c r="C29" s="92"/>
      <c r="D29" s="132"/>
      <c r="E29" s="266"/>
      <c r="F29" s="178"/>
      <c r="G29" s="268"/>
      <c r="J29" s="77">
        <f>1-J28</f>
        <v>-9.6969696969695374E-3</v>
      </c>
    </row>
    <row r="30" spans="1:10" ht="15" hidden="1" customHeight="1">
      <c r="A30" s="259" t="s">
        <v>955</v>
      </c>
      <c r="B30" s="87">
        <v>44743</v>
      </c>
      <c r="C30" s="92"/>
      <c r="D30" s="132"/>
      <c r="E30" s="267"/>
      <c r="F30" s="178"/>
      <c r="G30" s="268"/>
    </row>
    <row r="31" spans="1:10" hidden="1">
      <c r="A31" s="259"/>
      <c r="B31" s="87">
        <v>44774</v>
      </c>
      <c r="C31" s="92"/>
      <c r="D31" s="132"/>
      <c r="E31" s="267"/>
      <c r="F31" s="178"/>
      <c r="G31" s="268"/>
    </row>
    <row r="32" spans="1:10" hidden="1">
      <c r="A32" s="259"/>
      <c r="B32" s="87">
        <v>44805</v>
      </c>
      <c r="C32" s="92"/>
      <c r="D32" s="132"/>
      <c r="E32" s="267"/>
      <c r="F32" s="75"/>
      <c r="G32" s="268"/>
    </row>
    <row r="33" spans="1:9" hidden="1">
      <c r="A33" s="266" t="str">
        <f>A17</f>
        <v>平均月租金（元/平方米/月）</v>
      </c>
      <c r="B33" s="266"/>
      <c r="C33" s="266"/>
      <c r="D33" s="266"/>
      <c r="E33" s="266"/>
      <c r="F33" s="80" t="e">
        <f>ROUND(AVERAGE(F21:F32),2)</f>
        <v>#DIV/0!</v>
      </c>
      <c r="G33" s="145" t="e">
        <f>ROUND(AVERAGE(G21:G32),2)</f>
        <v>#DIV/0!</v>
      </c>
      <c r="H33" s="152"/>
    </row>
    <row r="34" spans="1:9">
      <c r="A34" s="75"/>
      <c r="B34" s="75"/>
      <c r="C34" s="75"/>
      <c r="E34" s="75"/>
      <c r="F34" s="75"/>
      <c r="G34" s="75"/>
    </row>
    <row r="35" spans="1:9">
      <c r="A35" s="75"/>
      <c r="B35" s="272" t="s">
        <v>74</v>
      </c>
      <c r="C35" s="272"/>
      <c r="D35" s="159" t="s">
        <v>151</v>
      </c>
      <c r="E35" s="75"/>
      <c r="F35" s="75"/>
      <c r="G35" s="75"/>
    </row>
    <row r="36" spans="1:9">
      <c r="A36" s="59" t="s">
        <v>155</v>
      </c>
      <c r="B36" s="24" t="s">
        <v>63</v>
      </c>
      <c r="C36" s="75" t="s">
        <v>73</v>
      </c>
      <c r="D36" s="28" t="s">
        <v>874</v>
      </c>
      <c r="E36" s="75" t="str">
        <f>E3</f>
        <v>样本数量</v>
      </c>
      <c r="F36" s="79" t="str">
        <f>德茂小区!F36</f>
        <v>不含物业费、取暖费</v>
      </c>
      <c r="G36" s="144" t="str">
        <f>德茂小区!G36</f>
        <v>含物业费和取暖费</v>
      </c>
    </row>
    <row r="37" spans="1:9">
      <c r="A37" s="260" t="s">
        <v>1749</v>
      </c>
      <c r="B37" s="87"/>
      <c r="C37" s="33">
        <v>2</v>
      </c>
      <c r="D37" s="69" t="s">
        <v>221</v>
      </c>
      <c r="E37" s="256">
        <v>1</v>
      </c>
      <c r="F37" s="177">
        <f>G37-$N$7-N41</f>
        <v>42.379999999999995</v>
      </c>
      <c r="G37" s="256">
        <f>市场数据!N15</f>
        <v>43.08</v>
      </c>
      <c r="H37" s="273"/>
    </row>
    <row r="38" spans="1:9">
      <c r="A38" s="261"/>
      <c r="B38" s="87">
        <v>44896</v>
      </c>
      <c r="C38" s="33">
        <v>3</v>
      </c>
      <c r="D38" s="69">
        <f>中指数据!M70</f>
        <v>0</v>
      </c>
      <c r="E38" s="257"/>
      <c r="F38" s="177"/>
      <c r="G38" s="257"/>
      <c r="H38" s="274"/>
      <c r="I38" s="152"/>
    </row>
    <row r="39" spans="1:9">
      <c r="A39" s="260" t="s">
        <v>1750</v>
      </c>
      <c r="B39" s="87">
        <v>44927</v>
      </c>
      <c r="C39" s="33">
        <v>1</v>
      </c>
      <c r="D39" s="69">
        <f>中指数据!L70</f>
        <v>0</v>
      </c>
      <c r="E39" s="256">
        <v>2</v>
      </c>
      <c r="F39" s="177" t="e">
        <f>#REF!-$N$7-N41</f>
        <v>#REF!</v>
      </c>
      <c r="G39" s="256">
        <f>市场数据!N16</f>
        <v>48.44</v>
      </c>
      <c r="H39" s="273"/>
    </row>
    <row r="40" spans="1:9" ht="15" customHeight="1">
      <c r="A40" s="262"/>
      <c r="B40" s="87">
        <v>44958</v>
      </c>
      <c r="C40" s="33">
        <v>1</v>
      </c>
      <c r="D40" s="69">
        <f>中指数据!K70</f>
        <v>0</v>
      </c>
      <c r="E40" s="258"/>
      <c r="F40" s="177"/>
      <c r="G40" s="258"/>
      <c r="H40" s="274"/>
    </row>
    <row r="41" spans="1:9">
      <c r="A41" s="261"/>
      <c r="B41" s="87">
        <v>44986</v>
      </c>
      <c r="C41" s="33">
        <v>1</v>
      </c>
      <c r="D41" s="69">
        <f>中指数据!J70</f>
        <v>0</v>
      </c>
      <c r="E41" s="257"/>
      <c r="F41" s="177"/>
      <c r="G41" s="257"/>
      <c r="H41" s="274"/>
    </row>
    <row r="42" spans="1:9">
      <c r="A42" s="260" t="s">
        <v>1751</v>
      </c>
      <c r="B42" s="87">
        <v>45017</v>
      </c>
      <c r="C42" s="33">
        <v>2</v>
      </c>
      <c r="D42" s="69">
        <f>中指数据!I70</f>
        <v>0</v>
      </c>
      <c r="E42" s="256">
        <v>3</v>
      </c>
      <c r="F42" s="177">
        <f>G39-N40-N41</f>
        <v>48.44</v>
      </c>
      <c r="G42" s="256">
        <f>市场数据!N17</f>
        <v>57.1</v>
      </c>
      <c r="H42" s="273"/>
    </row>
    <row r="43" spans="1:9" ht="15" customHeight="1">
      <c r="A43" s="262"/>
      <c r="B43" s="87">
        <v>45047</v>
      </c>
      <c r="C43" s="33">
        <v>3</v>
      </c>
      <c r="D43" s="69">
        <f>中指数据!H70</f>
        <v>0</v>
      </c>
      <c r="E43" s="258"/>
      <c r="F43" s="177"/>
      <c r="G43" s="258"/>
      <c r="H43" s="274"/>
    </row>
    <row r="44" spans="1:9">
      <c r="A44" s="261"/>
      <c r="B44" s="87">
        <v>45078</v>
      </c>
      <c r="C44" s="33">
        <v>2</v>
      </c>
      <c r="D44" s="69">
        <f>中指数据!G70</f>
        <v>0</v>
      </c>
      <c r="E44" s="257"/>
      <c r="F44" s="177"/>
      <c r="G44" s="257"/>
      <c r="H44" s="274"/>
    </row>
    <row r="45" spans="1:9">
      <c r="A45" s="260" t="s">
        <v>1752</v>
      </c>
      <c r="B45" s="87">
        <v>45108</v>
      </c>
      <c r="C45" s="33">
        <v>2</v>
      </c>
      <c r="D45" s="69">
        <f>中指数据!F70</f>
        <v>0</v>
      </c>
      <c r="E45" s="256">
        <v>1</v>
      </c>
      <c r="F45" s="177">
        <f>G42-N40-N41</f>
        <v>57.1</v>
      </c>
      <c r="G45" s="256">
        <f>市场数据!N18</f>
        <v>52.94</v>
      </c>
      <c r="H45" s="273"/>
    </row>
    <row r="46" spans="1:9" ht="15" customHeight="1">
      <c r="A46" s="262"/>
      <c r="B46" s="87">
        <v>45139</v>
      </c>
      <c r="C46" s="33">
        <v>3</v>
      </c>
      <c r="D46" s="69">
        <f>中指数据!E70</f>
        <v>0</v>
      </c>
      <c r="E46" s="258"/>
      <c r="F46" s="177"/>
      <c r="G46" s="258"/>
      <c r="H46" s="274"/>
    </row>
    <row r="47" spans="1:9">
      <c r="A47" s="261"/>
      <c r="B47" s="87">
        <v>45170</v>
      </c>
      <c r="C47" s="33">
        <v>2</v>
      </c>
      <c r="D47" s="69">
        <f>中指数据!D70</f>
        <v>0</v>
      </c>
      <c r="E47" s="257"/>
      <c r="F47" s="177"/>
      <c r="G47" s="257"/>
      <c r="H47" s="274"/>
    </row>
    <row r="48" spans="1:9">
      <c r="A48" s="260" t="s">
        <v>1753</v>
      </c>
      <c r="B48" s="87">
        <v>45200</v>
      </c>
      <c r="C48" s="86">
        <v>1</v>
      </c>
      <c r="D48" s="72">
        <f>中指数据!C70</f>
        <v>0</v>
      </c>
      <c r="E48" s="256">
        <v>2</v>
      </c>
      <c r="F48" s="132">
        <f>G45-N40-N41</f>
        <v>52.94</v>
      </c>
      <c r="G48" s="256">
        <f>市场数据!N19</f>
        <v>48.32</v>
      </c>
      <c r="H48" s="152"/>
    </row>
    <row r="49" spans="1:8">
      <c r="A49" s="261"/>
      <c r="B49" s="87">
        <v>45231</v>
      </c>
      <c r="C49" s="203"/>
      <c r="D49" s="69">
        <f>中指数据!B70</f>
        <v>0</v>
      </c>
      <c r="E49" s="257"/>
      <c r="F49" s="132"/>
      <c r="G49" s="257"/>
      <c r="H49" s="152"/>
    </row>
    <row r="50" spans="1:8">
      <c r="A50" s="266" t="str">
        <f>A17</f>
        <v>平均月租金（元/平方米/月）</v>
      </c>
      <c r="B50" s="266"/>
      <c r="C50" s="266"/>
      <c r="D50" s="266"/>
      <c r="E50" s="266"/>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1" zoomScale="90" zoomScaleNormal="90" workbookViewId="0">
      <selection activeCell="N10" sqref="N10"/>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284" t="s">
        <v>62</v>
      </c>
      <c r="C2" s="285"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60" t="s">
        <v>1749</v>
      </c>
      <c r="B4" s="87"/>
      <c r="C4" s="33">
        <v>2</v>
      </c>
      <c r="D4" s="69" t="s">
        <v>221</v>
      </c>
      <c r="E4" s="256">
        <v>4</v>
      </c>
      <c r="F4" s="177">
        <f>G4-$N$7-N8</f>
        <v>57.2</v>
      </c>
      <c r="G4" s="256">
        <f>ROUND(AVERAGE(D5),2)</f>
        <v>57.2</v>
      </c>
      <c r="H4" s="149"/>
      <c r="J4" s="168" t="str">
        <f>德茂佳苑!$J$4</f>
        <v>含物业费和取暖费</v>
      </c>
      <c r="K4" s="77"/>
    </row>
    <row r="5" spans="1:13">
      <c r="A5" s="261"/>
      <c r="B5" s="87">
        <v>44896</v>
      </c>
      <c r="C5" s="33">
        <v>3</v>
      </c>
      <c r="D5" s="69">
        <f>中指数据!M30</f>
        <v>57.2</v>
      </c>
      <c r="E5" s="257"/>
      <c r="F5" s="177"/>
      <c r="G5" s="257"/>
      <c r="H5" s="149"/>
      <c r="I5" s="58" t="str">
        <f>德茂佳苑!$I$5</f>
        <v>数据来源</v>
      </c>
      <c r="J5" s="158" t="s">
        <v>65</v>
      </c>
      <c r="K5" s="74" t="s">
        <v>67</v>
      </c>
    </row>
    <row r="6" spans="1:13">
      <c r="A6" s="260" t="s">
        <v>1750</v>
      </c>
      <c r="B6" s="87">
        <v>44927</v>
      </c>
      <c r="C6" s="33">
        <v>1</v>
      </c>
      <c r="D6" s="69">
        <f>中指数据!L30</f>
        <v>56.54</v>
      </c>
      <c r="E6" s="256">
        <v>5</v>
      </c>
      <c r="F6" s="177" t="e">
        <f>#REF!-$N$7-N8</f>
        <v>#REF!</v>
      </c>
      <c r="G6" s="256">
        <f>ROUND(AVERAGE(D6:D8),2)</f>
        <v>56.93</v>
      </c>
      <c r="H6" s="149"/>
      <c r="I6" s="58" t="s">
        <v>68</v>
      </c>
      <c r="J6" s="45">
        <f>G17</f>
        <v>55.91</v>
      </c>
      <c r="K6" s="288">
        <f>AVERAGE(J6:J8)</f>
        <v>57.69</v>
      </c>
      <c r="L6" s="29" t="s">
        <v>1727</v>
      </c>
    </row>
    <row r="7" spans="1:13" ht="15" customHeight="1">
      <c r="A7" s="262"/>
      <c r="B7" s="87">
        <v>44958</v>
      </c>
      <c r="C7" s="33">
        <v>1</v>
      </c>
      <c r="D7" s="69">
        <f>中指数据!K30</f>
        <v>57.05</v>
      </c>
      <c r="E7" s="258"/>
      <c r="F7" s="177"/>
      <c r="G7" s="258"/>
      <c r="H7" s="149"/>
      <c r="I7" s="58" t="s">
        <v>69</v>
      </c>
      <c r="J7" s="69" t="s">
        <v>221</v>
      </c>
      <c r="K7" s="288"/>
      <c r="L7" s="146" t="s">
        <v>107</v>
      </c>
      <c r="M7" s="147">
        <v>2.61</v>
      </c>
    </row>
    <row r="8" spans="1:13">
      <c r="A8" s="261"/>
      <c r="B8" s="87">
        <v>44986</v>
      </c>
      <c r="C8" s="33">
        <v>1</v>
      </c>
      <c r="D8" s="69">
        <f>中指数据!J30</f>
        <v>57.19</v>
      </c>
      <c r="E8" s="257"/>
      <c r="F8" s="177"/>
      <c r="G8" s="257"/>
      <c r="H8" s="149"/>
      <c r="I8" s="58" t="s">
        <v>70</v>
      </c>
      <c r="J8" s="57">
        <f>G50</f>
        <v>59.47</v>
      </c>
      <c r="K8" s="288"/>
      <c r="L8" s="147" t="str">
        <f>德茂小区!M8</f>
        <v>取暖费</v>
      </c>
      <c r="M8" s="147">
        <v>2.5</v>
      </c>
    </row>
    <row r="9" spans="1:13" ht="15">
      <c r="A9" s="260" t="s">
        <v>1751</v>
      </c>
      <c r="B9" s="87">
        <v>45017</v>
      </c>
      <c r="C9" s="33">
        <v>2</v>
      </c>
      <c r="D9" s="69">
        <f>中指数据!I30</f>
        <v>56.25</v>
      </c>
      <c r="E9" s="256">
        <v>3</v>
      </c>
      <c r="F9" s="177">
        <f>G6-N7-N8</f>
        <v>56.93</v>
      </c>
      <c r="G9" s="256">
        <f>ROUND(AVERAGE(D9:D11),2)</f>
        <v>54.6</v>
      </c>
      <c r="H9" s="149"/>
      <c r="J9" s="168" t="str">
        <f>德茂佳苑!J9</f>
        <v>不含物业费和供暖费</v>
      </c>
      <c r="K9" s="169">
        <f>K6-M7-M8-M6</f>
        <v>52.58</v>
      </c>
    </row>
    <row r="10" spans="1:13" ht="15" customHeight="1">
      <c r="A10" s="262"/>
      <c r="B10" s="87">
        <v>45047</v>
      </c>
      <c r="C10" s="33">
        <v>3</v>
      </c>
      <c r="D10" s="69">
        <f>中指数据!H30</f>
        <v>53.97</v>
      </c>
      <c r="E10" s="258"/>
      <c r="F10" s="177"/>
      <c r="G10" s="258"/>
      <c r="H10" s="149"/>
      <c r="K10" s="77"/>
    </row>
    <row r="11" spans="1:13">
      <c r="A11" s="261"/>
      <c r="B11" s="87">
        <v>45078</v>
      </c>
      <c r="C11" s="33">
        <v>2</v>
      </c>
      <c r="D11" s="69">
        <f>中指数据!G30</f>
        <v>53.59</v>
      </c>
      <c r="E11" s="257"/>
      <c r="F11" s="177"/>
      <c r="G11" s="257"/>
      <c r="H11" s="149"/>
      <c r="K11" s="77"/>
    </row>
    <row r="12" spans="1:13">
      <c r="A12" s="260" t="s">
        <v>1752</v>
      </c>
      <c r="B12" s="87">
        <v>45108</v>
      </c>
      <c r="C12" s="33">
        <v>2</v>
      </c>
      <c r="D12" s="69">
        <f>中指数据!F30</f>
        <v>54.01</v>
      </c>
      <c r="E12" s="256">
        <v>4</v>
      </c>
      <c r="F12" s="177">
        <f>G9-N7-N8</f>
        <v>54.6</v>
      </c>
      <c r="G12" s="256">
        <f>ROUND(AVERAGE(D12:D14),2)</f>
        <v>54.54</v>
      </c>
      <c r="H12" s="149"/>
    </row>
    <row r="13" spans="1:13" ht="15" customHeight="1">
      <c r="A13" s="262"/>
      <c r="B13" s="87">
        <v>45139</v>
      </c>
      <c r="C13" s="33">
        <v>3</v>
      </c>
      <c r="D13" s="69">
        <f>中指数据!E30</f>
        <v>54.29</v>
      </c>
      <c r="E13" s="258"/>
      <c r="F13" s="177"/>
      <c r="G13" s="258"/>
      <c r="H13" s="149"/>
    </row>
    <row r="14" spans="1:13">
      <c r="A14" s="261"/>
      <c r="B14" s="87">
        <v>45170</v>
      </c>
      <c r="C14" s="33">
        <v>2</v>
      </c>
      <c r="D14" s="69">
        <f>中指数据!D30</f>
        <v>55.33</v>
      </c>
      <c r="E14" s="257"/>
      <c r="F14" s="177"/>
      <c r="G14" s="257"/>
      <c r="H14" s="149"/>
    </row>
    <row r="15" spans="1:13">
      <c r="A15" s="260" t="s">
        <v>1753</v>
      </c>
      <c r="B15" s="87">
        <v>45200</v>
      </c>
      <c r="C15" s="86">
        <v>1</v>
      </c>
      <c r="D15" s="72">
        <f>中指数据!C30</f>
        <v>56.86</v>
      </c>
      <c r="E15" s="256"/>
      <c r="F15" s="132">
        <f>G12-N7-N8</f>
        <v>54.54</v>
      </c>
      <c r="G15" s="256">
        <f>ROUND(AVERAGE(D15:D16),2)</f>
        <v>56.29</v>
      </c>
      <c r="H15" s="149"/>
    </row>
    <row r="16" spans="1:13">
      <c r="A16" s="261"/>
      <c r="B16" s="87">
        <v>45231</v>
      </c>
      <c r="C16" s="203"/>
      <c r="D16" s="69">
        <f>中指数据!B30</f>
        <v>55.72</v>
      </c>
      <c r="E16" s="257"/>
      <c r="F16" s="132"/>
      <c r="G16" s="257"/>
      <c r="H16" s="149"/>
    </row>
    <row r="17" spans="1:8">
      <c r="A17" s="286" t="s">
        <v>153</v>
      </c>
      <c r="B17" s="287"/>
      <c r="C17" s="287"/>
      <c r="D17" s="287"/>
      <c r="E17" s="287"/>
      <c r="F17" s="80" t="e">
        <f>ROUND(AVERAGE(F4:F11),2)</f>
        <v>#REF!</v>
      </c>
      <c r="G17" s="145">
        <f>ROUND(AVERAGE(G4:G16),2)</f>
        <v>55.91</v>
      </c>
      <c r="H17" s="152"/>
    </row>
    <row r="18" spans="1:8">
      <c r="G18" s="77"/>
    </row>
    <row r="19" spans="1:8" hidden="1">
      <c r="B19" s="283" t="s">
        <v>71</v>
      </c>
      <c r="C19" s="283"/>
      <c r="D19" s="153" t="str">
        <f>D1</f>
        <v>含供暖、物业</v>
      </c>
      <c r="G19" s="77"/>
    </row>
    <row r="20" spans="1:8" hidden="1">
      <c r="A20" s="59" t="s">
        <v>155</v>
      </c>
      <c r="B20" s="24" t="s">
        <v>63</v>
      </c>
      <c r="C20" s="58" t="s">
        <v>73</v>
      </c>
      <c r="D20" s="28" t="s">
        <v>874</v>
      </c>
      <c r="E20" s="58" t="str">
        <f>E3</f>
        <v>样本数量</v>
      </c>
      <c r="F20" s="75" t="str">
        <f>F3</f>
        <v>不含物业费、取暖费</v>
      </c>
      <c r="G20" s="144" t="str">
        <f>G3</f>
        <v>含物业费和取暖费</v>
      </c>
    </row>
    <row r="21" spans="1:8" hidden="1">
      <c r="A21" s="259" t="s">
        <v>919</v>
      </c>
      <c r="B21" s="87">
        <v>44470</v>
      </c>
      <c r="C21" s="33"/>
      <c r="D21" s="69"/>
      <c r="E21" s="255"/>
      <c r="F21" s="268"/>
      <c r="G21" s="268"/>
      <c r="H21" s="152"/>
    </row>
    <row r="22" spans="1:8" hidden="1">
      <c r="A22" s="259"/>
      <c r="B22" s="87">
        <v>44501</v>
      </c>
      <c r="C22" s="33"/>
      <c r="D22" s="69"/>
      <c r="E22" s="255"/>
      <c r="F22" s="268"/>
      <c r="G22" s="268"/>
      <c r="H22" s="152"/>
    </row>
    <row r="23" spans="1:8" hidden="1">
      <c r="A23" s="259"/>
      <c r="B23" s="87">
        <v>44531</v>
      </c>
      <c r="C23" s="33"/>
      <c r="D23" s="69"/>
      <c r="E23" s="255"/>
      <c r="F23" s="268"/>
      <c r="G23" s="268"/>
      <c r="H23" s="152"/>
    </row>
    <row r="24" spans="1:8" ht="15" hidden="1" customHeight="1">
      <c r="A24" s="259" t="s">
        <v>918</v>
      </c>
      <c r="B24" s="87">
        <v>44562</v>
      </c>
      <c r="C24" s="33"/>
      <c r="D24" s="69"/>
      <c r="E24" s="279"/>
      <c r="F24" s="268"/>
      <c r="G24" s="268"/>
      <c r="H24" s="152"/>
    </row>
    <row r="25" spans="1:8" hidden="1">
      <c r="A25" s="259"/>
      <c r="B25" s="87">
        <v>44593</v>
      </c>
      <c r="C25" s="33"/>
      <c r="D25" s="69"/>
      <c r="E25" s="279"/>
      <c r="F25" s="268"/>
      <c r="G25" s="268"/>
      <c r="H25" s="152"/>
    </row>
    <row r="26" spans="1:8" ht="14.1" hidden="1" customHeight="1">
      <c r="A26" s="259"/>
      <c r="B26" s="87">
        <v>44621</v>
      </c>
      <c r="C26" s="33"/>
      <c r="D26" s="69"/>
      <c r="E26" s="279"/>
      <c r="F26" s="268"/>
      <c r="G26" s="268"/>
      <c r="H26" s="152"/>
    </row>
    <row r="27" spans="1:8" ht="14.1" hidden="1" customHeight="1">
      <c r="A27" s="259" t="s">
        <v>954</v>
      </c>
      <c r="B27" s="87">
        <v>44652</v>
      </c>
      <c r="C27" s="33"/>
      <c r="D27" s="69"/>
      <c r="E27" s="255"/>
      <c r="F27" s="268"/>
      <c r="G27" s="268"/>
      <c r="H27" s="152"/>
    </row>
    <row r="28" spans="1:8" ht="14.1" hidden="1" customHeight="1">
      <c r="A28" s="259"/>
      <c r="B28" s="87">
        <v>44682</v>
      </c>
      <c r="C28" s="33"/>
      <c r="D28" s="69"/>
      <c r="E28" s="255"/>
      <c r="F28" s="268"/>
      <c r="G28" s="268"/>
      <c r="H28" s="152"/>
    </row>
    <row r="29" spans="1:8" hidden="1">
      <c r="A29" s="259"/>
      <c r="B29" s="87">
        <v>44713</v>
      </c>
      <c r="C29" s="33"/>
      <c r="D29" s="69"/>
      <c r="E29" s="255"/>
      <c r="F29" s="268"/>
      <c r="G29" s="268"/>
      <c r="H29" s="152"/>
    </row>
    <row r="30" spans="1:8" ht="15" hidden="1" customHeight="1">
      <c r="A30" s="259" t="s">
        <v>955</v>
      </c>
      <c r="B30" s="87">
        <v>44743</v>
      </c>
      <c r="C30" s="33"/>
      <c r="D30" s="69"/>
      <c r="E30" s="279"/>
      <c r="F30" s="268"/>
      <c r="G30" s="268"/>
      <c r="H30" s="152"/>
    </row>
    <row r="31" spans="1:8" hidden="1">
      <c r="A31" s="259"/>
      <c r="B31" s="87">
        <v>44774</v>
      </c>
      <c r="C31" s="33"/>
      <c r="D31" s="69"/>
      <c r="E31" s="279"/>
      <c r="F31" s="268"/>
      <c r="G31" s="280"/>
      <c r="H31" s="152"/>
    </row>
    <row r="32" spans="1:8" hidden="1">
      <c r="A32" s="259"/>
      <c r="B32" s="87">
        <v>44805</v>
      </c>
      <c r="C32" s="33"/>
      <c r="D32" s="69"/>
      <c r="E32" s="279"/>
      <c r="F32" s="268"/>
      <c r="G32" s="281"/>
      <c r="H32" s="152"/>
    </row>
    <row r="33" spans="1:8" hidden="1">
      <c r="A33" s="259" t="str">
        <f>A17</f>
        <v>平均月租金（元/平方米/月）</v>
      </c>
      <c r="B33" s="259"/>
      <c r="C33" s="259"/>
      <c r="D33" s="259"/>
      <c r="E33" s="259"/>
      <c r="F33" s="80" t="e">
        <f>ROUND(AVERAGE(F21:F31),2)</f>
        <v>#DIV/0!</v>
      </c>
      <c r="G33" s="145" t="e">
        <f>ROUND(AVERAGE(G21:G32),2)</f>
        <v>#DIV/0!</v>
      </c>
      <c r="H33" s="152"/>
    </row>
    <row r="34" spans="1:8">
      <c r="G34" s="77"/>
    </row>
    <row r="35" spans="1:8">
      <c r="B35" s="283" t="s">
        <v>74</v>
      </c>
      <c r="C35" s="283"/>
      <c r="D35" s="157" t="s">
        <v>150</v>
      </c>
      <c r="G35" s="77"/>
    </row>
    <row r="36" spans="1:8">
      <c r="A36" s="59" t="s">
        <v>155</v>
      </c>
      <c r="B36" s="24" t="s">
        <v>63</v>
      </c>
      <c r="C36" s="58" t="s">
        <v>73</v>
      </c>
      <c r="D36" s="28" t="s">
        <v>874</v>
      </c>
      <c r="E36" s="58" t="str">
        <f>E3</f>
        <v>样本数量</v>
      </c>
      <c r="F36" s="75" t="str">
        <f>德茂佳苑!F36</f>
        <v>不含物业费、取暖费</v>
      </c>
      <c r="G36" s="144" t="str">
        <f>G20</f>
        <v>含物业费和取暖费</v>
      </c>
    </row>
    <row r="37" spans="1:8">
      <c r="A37" s="260" t="s">
        <v>1749</v>
      </c>
      <c r="B37" s="87"/>
      <c r="C37" s="33">
        <v>2</v>
      </c>
      <c r="D37" s="69" t="s">
        <v>221</v>
      </c>
      <c r="E37" s="256">
        <v>1</v>
      </c>
      <c r="F37" s="177">
        <f>G37-$N$7-N41</f>
        <v>55.26</v>
      </c>
      <c r="G37" s="256">
        <f>ROUND(市场数据!N31,2)</f>
        <v>55.26</v>
      </c>
      <c r="H37" s="273"/>
    </row>
    <row r="38" spans="1:8">
      <c r="A38" s="261"/>
      <c r="B38" s="87">
        <v>44896</v>
      </c>
      <c r="C38" s="33">
        <v>3</v>
      </c>
      <c r="D38" s="69">
        <f>市场数据!L31</f>
        <v>55.26</v>
      </c>
      <c r="E38" s="257"/>
      <c r="F38" s="177"/>
      <c r="G38" s="257"/>
      <c r="H38" s="273"/>
    </row>
    <row r="39" spans="1:8">
      <c r="A39" s="260" t="s">
        <v>1750</v>
      </c>
      <c r="B39" s="87">
        <v>44927</v>
      </c>
      <c r="C39" s="33">
        <v>1</v>
      </c>
      <c r="D39" s="69"/>
      <c r="E39" s="256">
        <v>1</v>
      </c>
      <c r="F39" s="177" t="e">
        <f>#REF!-$N$7-N41</f>
        <v>#REF!</v>
      </c>
      <c r="G39" s="256">
        <f>ROUND(市场数据!N32,2)</f>
        <v>64.709999999999994</v>
      </c>
      <c r="H39" s="273"/>
    </row>
    <row r="40" spans="1:8" ht="15" customHeight="1">
      <c r="A40" s="262"/>
      <c r="B40" s="87">
        <v>44958</v>
      </c>
      <c r="C40" s="33">
        <v>1</v>
      </c>
      <c r="D40" s="69">
        <f>市场数据!L32</f>
        <v>70.790000000000006</v>
      </c>
      <c r="E40" s="258"/>
      <c r="F40" s="177"/>
      <c r="G40" s="258"/>
      <c r="H40" s="273"/>
    </row>
    <row r="41" spans="1:8">
      <c r="A41" s="261"/>
      <c r="B41" s="87">
        <v>44986</v>
      </c>
      <c r="C41" s="33">
        <v>1</v>
      </c>
      <c r="D41" s="69">
        <f>市场数据!L33</f>
        <v>58.63</v>
      </c>
      <c r="E41" s="257"/>
      <c r="F41" s="177"/>
      <c r="G41" s="257"/>
      <c r="H41" s="273"/>
    </row>
    <row r="42" spans="1:8">
      <c r="A42" s="260" t="s">
        <v>1751</v>
      </c>
      <c r="B42" s="87">
        <v>45017</v>
      </c>
      <c r="C42" s="33">
        <v>2</v>
      </c>
      <c r="D42" s="69">
        <f>市场数据!L34</f>
        <v>65</v>
      </c>
      <c r="E42" s="256">
        <v>1</v>
      </c>
      <c r="F42" s="177">
        <f>G39-N40-N41</f>
        <v>64.709999999999994</v>
      </c>
      <c r="G42" s="256">
        <f>ROUND(市场数据!N34,2)</f>
        <v>61.72</v>
      </c>
      <c r="H42" s="273"/>
    </row>
    <row r="43" spans="1:8" ht="15" customHeight="1">
      <c r="A43" s="262"/>
      <c r="B43" s="87">
        <v>45047</v>
      </c>
      <c r="C43" s="33">
        <v>3</v>
      </c>
      <c r="D43" s="69">
        <f>中指数据!H70</f>
        <v>0</v>
      </c>
      <c r="E43" s="258"/>
      <c r="F43" s="177"/>
      <c r="G43" s="258"/>
      <c r="H43" s="273"/>
    </row>
    <row r="44" spans="1:8">
      <c r="A44" s="261"/>
      <c r="B44" s="87">
        <v>45078</v>
      </c>
      <c r="C44" s="33">
        <v>2</v>
      </c>
      <c r="D44" s="69">
        <f>市场数据!L35</f>
        <v>58.43</v>
      </c>
      <c r="E44" s="257"/>
      <c r="F44" s="177"/>
      <c r="G44" s="257"/>
      <c r="H44" s="273"/>
    </row>
    <row r="45" spans="1:8">
      <c r="A45" s="260" t="s">
        <v>1752</v>
      </c>
      <c r="B45" s="87">
        <v>45108</v>
      </c>
      <c r="C45" s="33">
        <v>2</v>
      </c>
      <c r="D45" s="69"/>
      <c r="E45" s="256">
        <v>3</v>
      </c>
      <c r="F45" s="177">
        <f>G42-N40-N41</f>
        <v>61.72</v>
      </c>
      <c r="G45" s="256">
        <f>ROUND(市场数据!N36,2)</f>
        <v>55.76</v>
      </c>
      <c r="H45" s="273"/>
    </row>
    <row r="46" spans="1:8" ht="15" customHeight="1">
      <c r="A46" s="262"/>
      <c r="B46" s="87">
        <v>45139</v>
      </c>
      <c r="C46" s="33">
        <v>3</v>
      </c>
      <c r="D46" s="69">
        <f>市场数据!L36</f>
        <v>56.38</v>
      </c>
      <c r="E46" s="258"/>
      <c r="F46" s="177"/>
      <c r="G46" s="258"/>
      <c r="H46" s="273"/>
    </row>
    <row r="47" spans="1:8">
      <c r="A47" s="261"/>
      <c r="B47" s="87">
        <v>45170</v>
      </c>
      <c r="C47" s="33">
        <v>2</v>
      </c>
      <c r="D47" s="69">
        <f>市场数据!L37</f>
        <v>55.13</v>
      </c>
      <c r="E47" s="257"/>
      <c r="F47" s="177"/>
      <c r="G47" s="257"/>
      <c r="H47" s="273"/>
    </row>
    <row r="48" spans="1:8">
      <c r="A48" s="260" t="s">
        <v>1753</v>
      </c>
      <c r="B48" s="87">
        <v>45200</v>
      </c>
      <c r="C48" s="86">
        <v>1</v>
      </c>
      <c r="D48" s="72">
        <f>市场数据!L38</f>
        <v>58.11</v>
      </c>
      <c r="E48" s="256">
        <v>3</v>
      </c>
      <c r="F48" s="132">
        <f>G45-N40-N41</f>
        <v>55.76</v>
      </c>
      <c r="G48" s="256">
        <f>ROUND(市场数据!N38,2)</f>
        <v>59.88</v>
      </c>
      <c r="H48" s="152"/>
    </row>
    <row r="49" spans="1:8">
      <c r="A49" s="261"/>
      <c r="B49" s="87">
        <v>45231</v>
      </c>
      <c r="C49" s="203"/>
      <c r="D49" s="69">
        <f>市场数据!L39</f>
        <v>61.64</v>
      </c>
      <c r="E49" s="257"/>
      <c r="F49" s="132"/>
      <c r="G49" s="257"/>
      <c r="H49" s="152"/>
    </row>
    <row r="50" spans="1:8">
      <c r="A50" s="259" t="str">
        <f>A17</f>
        <v>平均月租金（元/平方米/月）</v>
      </c>
      <c r="B50" s="259"/>
      <c r="C50" s="259"/>
      <c r="D50" s="259"/>
      <c r="E50" s="259"/>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282" t="s">
        <v>65</v>
      </c>
      <c r="B58" s="282"/>
      <c r="C58" s="282"/>
      <c r="D58" s="282"/>
      <c r="E58" s="282"/>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282" t="s">
        <v>65</v>
      </c>
      <c r="B66" s="282"/>
      <c r="C66" s="282"/>
      <c r="D66" s="282"/>
      <c r="E66" s="282"/>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282" t="s">
        <v>65</v>
      </c>
      <c r="B74" s="282"/>
      <c r="C74" s="282"/>
      <c r="D74" s="282"/>
      <c r="E74" s="282"/>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2"/>
  <sheetViews>
    <sheetView workbookViewId="0">
      <pane xSplit="1" ySplit="2" topLeftCell="B3"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289" t="s">
        <v>214</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289"/>
      <c r="B2" t="s">
        <v>907</v>
      </c>
      <c r="C2" t="s">
        <v>907</v>
      </c>
      <c r="D2" t="s">
        <v>907</v>
      </c>
      <c r="E2" t="s">
        <v>907</v>
      </c>
      <c r="F2" t="s">
        <v>907</v>
      </c>
      <c r="G2" t="s">
        <v>907</v>
      </c>
      <c r="H2" t="s">
        <v>907</v>
      </c>
      <c r="I2" t="s">
        <v>907</v>
      </c>
      <c r="J2" t="s">
        <v>907</v>
      </c>
      <c r="K2" t="s">
        <v>907</v>
      </c>
      <c r="L2" t="s">
        <v>907</v>
      </c>
      <c r="M2" t="s">
        <v>907</v>
      </c>
    </row>
    <row r="3" spans="1:14">
      <c r="A3" t="s">
        <v>1731</v>
      </c>
      <c r="B3">
        <v>103.55</v>
      </c>
      <c r="C3">
        <v>120.17</v>
      </c>
      <c r="D3">
        <v>122.8</v>
      </c>
      <c r="E3" t="s">
        <v>221</v>
      </c>
      <c r="F3" t="s">
        <v>221</v>
      </c>
      <c r="G3" t="s">
        <v>221</v>
      </c>
      <c r="H3">
        <v>105.19</v>
      </c>
      <c r="I3" t="s">
        <v>221</v>
      </c>
      <c r="J3" t="s">
        <v>221</v>
      </c>
      <c r="K3" t="s">
        <v>221</v>
      </c>
      <c r="L3" t="s">
        <v>221</v>
      </c>
      <c r="M3" t="s">
        <v>221</v>
      </c>
    </row>
    <row r="4" spans="1:14">
      <c r="A4" t="s">
        <v>959</v>
      </c>
      <c r="B4">
        <v>87.09</v>
      </c>
      <c r="C4">
        <v>87.87</v>
      </c>
      <c r="D4">
        <v>81.52</v>
      </c>
      <c r="E4">
        <v>80.31</v>
      </c>
      <c r="F4">
        <v>83.48</v>
      </c>
      <c r="G4">
        <v>84.09</v>
      </c>
      <c r="H4">
        <v>84.4</v>
      </c>
      <c r="I4">
        <v>82.44</v>
      </c>
      <c r="J4">
        <v>82.72</v>
      </c>
      <c r="K4">
        <v>82.68</v>
      </c>
      <c r="L4">
        <v>86.02</v>
      </c>
      <c r="M4">
        <v>82.33</v>
      </c>
    </row>
    <row r="5" spans="1:14">
      <c r="A5" t="s">
        <v>957</v>
      </c>
      <c r="B5">
        <v>86.12</v>
      </c>
      <c r="C5">
        <v>86.81</v>
      </c>
      <c r="D5">
        <v>85.06</v>
      </c>
      <c r="E5">
        <v>85.12</v>
      </c>
      <c r="F5">
        <v>84.25</v>
      </c>
      <c r="G5">
        <v>84.06</v>
      </c>
      <c r="H5">
        <v>83.59</v>
      </c>
      <c r="I5">
        <v>84.66</v>
      </c>
      <c r="J5">
        <v>86.99</v>
      </c>
      <c r="K5">
        <v>89.8</v>
      </c>
      <c r="L5">
        <v>87.41</v>
      </c>
      <c r="M5">
        <v>91.68</v>
      </c>
    </row>
    <row r="6" spans="1:14">
      <c r="A6" s="224" t="s">
        <v>960</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1781</v>
      </c>
    </row>
    <row r="7" spans="1:14">
      <c r="A7" t="s">
        <v>958</v>
      </c>
      <c r="B7">
        <v>76.680000000000007</v>
      </c>
      <c r="C7">
        <v>77.39</v>
      </c>
      <c r="D7">
        <v>77.52</v>
      </c>
      <c r="E7">
        <v>79.28</v>
      </c>
      <c r="F7">
        <v>78.989999999999995</v>
      </c>
      <c r="G7">
        <v>78.08</v>
      </c>
      <c r="H7">
        <v>76.98</v>
      </c>
      <c r="I7">
        <v>78.05</v>
      </c>
      <c r="J7">
        <v>79.38</v>
      </c>
      <c r="K7">
        <v>76.41</v>
      </c>
      <c r="L7">
        <v>67.989999999999995</v>
      </c>
      <c r="M7">
        <v>72.09</v>
      </c>
    </row>
    <row r="8" spans="1:14">
      <c r="A8" s="224" t="s">
        <v>1732</v>
      </c>
      <c r="B8" s="190">
        <v>73.819999999999993</v>
      </c>
      <c r="C8" s="190">
        <v>73.41</v>
      </c>
      <c r="D8" s="190">
        <v>76.38</v>
      </c>
      <c r="E8" s="190">
        <v>70.66</v>
      </c>
      <c r="F8" s="190">
        <v>70.569999999999993</v>
      </c>
      <c r="G8" s="190" t="s">
        <v>221</v>
      </c>
      <c r="H8" s="190" t="s">
        <v>221</v>
      </c>
      <c r="I8" s="190" t="s">
        <v>221</v>
      </c>
      <c r="J8" s="190" t="s">
        <v>221</v>
      </c>
      <c r="K8" s="190" t="s">
        <v>221</v>
      </c>
      <c r="L8" s="190" t="s">
        <v>221</v>
      </c>
      <c r="M8" s="190" t="s">
        <v>221</v>
      </c>
    </row>
    <row r="9" spans="1:14">
      <c r="A9" t="s">
        <v>1733</v>
      </c>
      <c r="B9">
        <v>73.62</v>
      </c>
      <c r="C9">
        <v>75.75</v>
      </c>
      <c r="D9">
        <v>75.58</v>
      </c>
      <c r="E9">
        <v>74.2</v>
      </c>
      <c r="F9">
        <v>72.31</v>
      </c>
      <c r="G9" t="s">
        <v>221</v>
      </c>
      <c r="H9" t="s">
        <v>221</v>
      </c>
      <c r="I9" t="s">
        <v>221</v>
      </c>
      <c r="J9" t="s">
        <v>221</v>
      </c>
      <c r="K9" t="s">
        <v>221</v>
      </c>
      <c r="L9" t="s">
        <v>221</v>
      </c>
      <c r="M9" t="s">
        <v>221</v>
      </c>
    </row>
    <row r="10" spans="1:14">
      <c r="A10" t="s">
        <v>1734</v>
      </c>
      <c r="B10">
        <v>67.930000000000007</v>
      </c>
      <c r="C10">
        <v>67.05</v>
      </c>
      <c r="D10">
        <v>66.22</v>
      </c>
      <c r="E10">
        <v>66.599999999999994</v>
      </c>
      <c r="F10">
        <v>62.39</v>
      </c>
      <c r="G10" t="s">
        <v>221</v>
      </c>
      <c r="H10" t="s">
        <v>221</v>
      </c>
      <c r="I10" t="s">
        <v>221</v>
      </c>
      <c r="J10" t="s">
        <v>221</v>
      </c>
      <c r="K10" t="s">
        <v>221</v>
      </c>
      <c r="L10" t="s">
        <v>221</v>
      </c>
      <c r="M10" t="s">
        <v>221</v>
      </c>
    </row>
    <row r="11" spans="1:14">
      <c r="A11" s="224" t="s">
        <v>1735</v>
      </c>
      <c r="B11" s="190">
        <v>67.010000000000005</v>
      </c>
      <c r="C11" s="190">
        <v>64.98</v>
      </c>
      <c r="D11" s="190">
        <v>69.36</v>
      </c>
      <c r="E11" s="190">
        <v>74.91</v>
      </c>
      <c r="F11" s="190">
        <v>76.13</v>
      </c>
      <c r="G11" s="190">
        <v>91.94</v>
      </c>
      <c r="H11" s="190">
        <v>92.42</v>
      </c>
      <c r="I11" s="190" t="s">
        <v>221</v>
      </c>
      <c r="J11" s="190" t="s">
        <v>221</v>
      </c>
      <c r="K11" s="190" t="s">
        <v>221</v>
      </c>
      <c r="L11" s="190">
        <v>82.32</v>
      </c>
      <c r="M11" s="190">
        <v>71.53</v>
      </c>
    </row>
    <row r="12" spans="1:14">
      <c r="A12" t="s">
        <v>961</v>
      </c>
      <c r="B12">
        <v>64.77</v>
      </c>
      <c r="C12">
        <v>65.98</v>
      </c>
      <c r="D12">
        <v>67.7</v>
      </c>
      <c r="E12">
        <v>69.09</v>
      </c>
      <c r="F12">
        <v>69.760000000000005</v>
      </c>
      <c r="G12">
        <v>72.319999999999993</v>
      </c>
      <c r="H12">
        <v>71.38</v>
      </c>
      <c r="I12">
        <v>65.680000000000007</v>
      </c>
      <c r="J12">
        <v>65.78</v>
      </c>
      <c r="K12">
        <v>66.11</v>
      </c>
      <c r="L12">
        <v>64.67</v>
      </c>
      <c r="M12">
        <v>68.19</v>
      </c>
    </row>
    <row r="13" spans="1:14">
      <c r="A13" t="s">
        <v>964</v>
      </c>
      <c r="B13">
        <v>64.28</v>
      </c>
      <c r="C13">
        <v>62.88</v>
      </c>
      <c r="D13">
        <v>60.54</v>
      </c>
      <c r="E13">
        <v>59.56</v>
      </c>
      <c r="F13">
        <v>65.430000000000007</v>
      </c>
      <c r="G13">
        <v>68.81</v>
      </c>
      <c r="H13">
        <v>69.64</v>
      </c>
      <c r="I13">
        <v>71.44</v>
      </c>
      <c r="J13">
        <v>67.44</v>
      </c>
      <c r="K13">
        <v>68.53</v>
      </c>
      <c r="L13">
        <v>64.849999999999994</v>
      </c>
      <c r="M13">
        <v>65.37</v>
      </c>
    </row>
    <row r="14" spans="1:14">
      <c r="A14" t="s">
        <v>963</v>
      </c>
      <c r="B14">
        <v>64.2</v>
      </c>
      <c r="C14">
        <v>66.41</v>
      </c>
      <c r="D14">
        <v>66.2</v>
      </c>
      <c r="E14">
        <v>62.94</v>
      </c>
      <c r="F14">
        <v>63.92</v>
      </c>
      <c r="G14">
        <v>67.83</v>
      </c>
      <c r="H14">
        <v>69.790000000000006</v>
      </c>
      <c r="I14">
        <v>66.27</v>
      </c>
      <c r="J14">
        <v>65.930000000000007</v>
      </c>
      <c r="K14">
        <v>65.27</v>
      </c>
      <c r="L14">
        <v>59.56</v>
      </c>
      <c r="M14" t="s">
        <v>221</v>
      </c>
    </row>
    <row r="15" spans="1:14">
      <c r="A15" s="224" t="s">
        <v>966</v>
      </c>
      <c r="B15" s="190">
        <v>63.25</v>
      </c>
      <c r="C15" s="190">
        <v>62.84</v>
      </c>
      <c r="D15" s="190">
        <v>62.12</v>
      </c>
      <c r="E15" s="190">
        <v>61.95</v>
      </c>
      <c r="F15" s="190">
        <v>61.66</v>
      </c>
      <c r="G15" s="190">
        <v>61.32</v>
      </c>
      <c r="H15" s="190">
        <v>61.89</v>
      </c>
      <c r="I15" s="190">
        <v>62.28</v>
      </c>
      <c r="J15" s="190">
        <v>61.24</v>
      </c>
      <c r="K15" s="190">
        <v>61.96</v>
      </c>
      <c r="L15" s="190">
        <v>62.52</v>
      </c>
      <c r="M15" s="190">
        <v>62.22</v>
      </c>
      <c r="N15" t="s">
        <v>1756</v>
      </c>
    </row>
    <row r="16" spans="1:14">
      <c r="A16" t="s">
        <v>1736</v>
      </c>
      <c r="B16">
        <v>63.18</v>
      </c>
      <c r="C16">
        <v>64.86</v>
      </c>
      <c r="D16">
        <v>63.8</v>
      </c>
      <c r="E16">
        <v>63.18</v>
      </c>
      <c r="F16">
        <v>61.65</v>
      </c>
      <c r="G16">
        <v>61.02</v>
      </c>
      <c r="H16">
        <v>59.57</v>
      </c>
      <c r="I16">
        <v>60.5</v>
      </c>
      <c r="J16">
        <v>62.28</v>
      </c>
      <c r="K16">
        <v>63.24</v>
      </c>
      <c r="L16">
        <v>64.2</v>
      </c>
      <c r="M16">
        <v>62.96</v>
      </c>
    </row>
    <row r="17" spans="1:14">
      <c r="A17" t="s">
        <v>1737</v>
      </c>
      <c r="B17">
        <v>62.33</v>
      </c>
      <c r="C17">
        <v>56.48</v>
      </c>
      <c r="D17">
        <v>55</v>
      </c>
      <c r="E17">
        <v>55.89</v>
      </c>
      <c r="F17">
        <v>53.89</v>
      </c>
      <c r="G17">
        <v>57.21</v>
      </c>
      <c r="H17">
        <v>59.43</v>
      </c>
      <c r="I17">
        <v>61.34</v>
      </c>
      <c r="J17" t="s">
        <v>221</v>
      </c>
      <c r="K17" t="s">
        <v>221</v>
      </c>
      <c r="L17" t="s">
        <v>221</v>
      </c>
      <c r="M17" t="s">
        <v>221</v>
      </c>
    </row>
    <row r="18" spans="1:14">
      <c r="A18" t="s">
        <v>1738</v>
      </c>
      <c r="B18">
        <v>61.07</v>
      </c>
      <c r="C18">
        <v>59.99</v>
      </c>
      <c r="D18">
        <v>60.31</v>
      </c>
      <c r="E18">
        <v>60.57</v>
      </c>
      <c r="F18">
        <v>59.46</v>
      </c>
      <c r="G18">
        <v>57.19</v>
      </c>
      <c r="H18">
        <v>55.72</v>
      </c>
      <c r="I18">
        <v>55.21</v>
      </c>
      <c r="J18">
        <v>55.14</v>
      </c>
      <c r="K18">
        <v>54.29</v>
      </c>
      <c r="L18">
        <v>55.75</v>
      </c>
      <c r="M18">
        <v>55.75</v>
      </c>
    </row>
    <row r="19" spans="1:14">
      <c r="A19" s="190" t="s">
        <v>972</v>
      </c>
      <c r="B19" s="190">
        <v>61.04</v>
      </c>
      <c r="C19" s="190">
        <v>64.06</v>
      </c>
      <c r="D19" s="190">
        <v>62.27</v>
      </c>
      <c r="E19" s="190">
        <v>62.28</v>
      </c>
      <c r="F19" s="190">
        <v>63.46</v>
      </c>
      <c r="G19" s="190">
        <v>62.22</v>
      </c>
      <c r="H19" s="190">
        <v>60.81</v>
      </c>
      <c r="I19" s="190">
        <v>61.79</v>
      </c>
      <c r="J19" s="190">
        <v>61</v>
      </c>
      <c r="K19" s="190">
        <v>58.11</v>
      </c>
      <c r="L19" s="190">
        <v>56.66</v>
      </c>
      <c r="M19" s="190">
        <v>60.49</v>
      </c>
      <c r="N19" t="s">
        <v>1780</v>
      </c>
    </row>
    <row r="20" spans="1:14">
      <c r="A20" t="s">
        <v>968</v>
      </c>
      <c r="B20">
        <v>60.8</v>
      </c>
      <c r="C20">
        <v>59.94</v>
      </c>
      <c r="D20">
        <v>60.54</v>
      </c>
      <c r="E20">
        <v>61.42</v>
      </c>
      <c r="F20">
        <v>60.54</v>
      </c>
      <c r="G20">
        <v>60.29</v>
      </c>
      <c r="H20">
        <v>60.67</v>
      </c>
      <c r="I20">
        <v>60.69</v>
      </c>
      <c r="J20">
        <v>61.19</v>
      </c>
      <c r="K20">
        <v>62.43</v>
      </c>
      <c r="L20">
        <v>63.86</v>
      </c>
      <c r="M20">
        <v>63.29</v>
      </c>
    </row>
    <row r="21" spans="1:14">
      <c r="A21" t="s">
        <v>1739</v>
      </c>
      <c r="B21">
        <v>60.19</v>
      </c>
      <c r="C21">
        <v>59.81</v>
      </c>
      <c r="D21">
        <v>58.08</v>
      </c>
      <c r="E21" t="s">
        <v>221</v>
      </c>
      <c r="F21" t="s">
        <v>221</v>
      </c>
      <c r="G21" t="s">
        <v>221</v>
      </c>
      <c r="H21" t="s">
        <v>221</v>
      </c>
      <c r="I21" t="s">
        <v>221</v>
      </c>
      <c r="J21" t="s">
        <v>221</v>
      </c>
      <c r="K21" t="s">
        <v>221</v>
      </c>
      <c r="L21" t="s">
        <v>221</v>
      </c>
      <c r="M21" t="s">
        <v>221</v>
      </c>
    </row>
    <row r="22" spans="1:14">
      <c r="A22" t="s">
        <v>965</v>
      </c>
      <c r="B22">
        <v>59.62</v>
      </c>
      <c r="C22">
        <v>60.13</v>
      </c>
      <c r="D22">
        <v>60.41</v>
      </c>
      <c r="E22">
        <v>61.59</v>
      </c>
      <c r="F22">
        <v>58.85</v>
      </c>
      <c r="G22">
        <v>58.56</v>
      </c>
      <c r="H22">
        <v>59.91</v>
      </c>
      <c r="I22">
        <v>62.8</v>
      </c>
      <c r="J22">
        <v>63.44</v>
      </c>
      <c r="K22">
        <v>61.84</v>
      </c>
      <c r="L22">
        <v>60.37</v>
      </c>
      <c r="M22">
        <v>60.87</v>
      </c>
    </row>
    <row r="23" spans="1:14">
      <c r="A23" t="s">
        <v>969</v>
      </c>
      <c r="B23">
        <v>59.23</v>
      </c>
      <c r="C23">
        <v>59.85</v>
      </c>
      <c r="D23">
        <v>59.75</v>
      </c>
      <c r="E23">
        <v>60.46</v>
      </c>
      <c r="F23">
        <v>63.13</v>
      </c>
      <c r="G23">
        <v>61.72</v>
      </c>
      <c r="H23">
        <v>60.67</v>
      </c>
      <c r="I23">
        <v>59.49</v>
      </c>
      <c r="J23">
        <v>59.87</v>
      </c>
      <c r="K23">
        <v>59.7</v>
      </c>
      <c r="L23">
        <v>60.65</v>
      </c>
      <c r="M23">
        <v>60.17</v>
      </c>
    </row>
    <row r="24" spans="1:14">
      <c r="A24" t="s">
        <v>967</v>
      </c>
      <c r="B24">
        <v>58.9</v>
      </c>
      <c r="C24">
        <v>59.19</v>
      </c>
      <c r="D24">
        <v>59.01</v>
      </c>
      <c r="E24">
        <v>59</v>
      </c>
      <c r="F24">
        <v>57.31</v>
      </c>
      <c r="G24">
        <v>55.89</v>
      </c>
      <c r="H24">
        <v>56.7</v>
      </c>
      <c r="I24">
        <v>60.16</v>
      </c>
      <c r="J24">
        <v>60.19</v>
      </c>
      <c r="K24">
        <v>58.5</v>
      </c>
      <c r="L24">
        <v>58.06</v>
      </c>
      <c r="M24">
        <v>59.47</v>
      </c>
    </row>
    <row r="25" spans="1:14">
      <c r="A25" t="s">
        <v>980</v>
      </c>
      <c r="B25">
        <v>58.23</v>
      </c>
      <c r="C25">
        <v>58.79</v>
      </c>
      <c r="D25">
        <v>56.21</v>
      </c>
      <c r="E25">
        <v>56.61</v>
      </c>
      <c r="F25">
        <v>60.25</v>
      </c>
      <c r="G25">
        <v>59.33</v>
      </c>
      <c r="H25">
        <v>55.48</v>
      </c>
      <c r="I25">
        <v>56.19</v>
      </c>
      <c r="J25">
        <v>56.68</v>
      </c>
      <c r="K25">
        <v>55.04</v>
      </c>
      <c r="L25">
        <v>54.86</v>
      </c>
      <c r="M25">
        <v>56.46</v>
      </c>
    </row>
    <row r="26" spans="1:14">
      <c r="A26" t="s">
        <v>974</v>
      </c>
      <c r="B26">
        <v>57.34</v>
      </c>
      <c r="C26">
        <v>58.07</v>
      </c>
      <c r="D26">
        <v>58.25</v>
      </c>
      <c r="E26" t="s">
        <v>221</v>
      </c>
      <c r="F26" t="s">
        <v>221</v>
      </c>
      <c r="G26" t="s">
        <v>221</v>
      </c>
      <c r="H26" t="s">
        <v>221</v>
      </c>
      <c r="I26" t="s">
        <v>221</v>
      </c>
      <c r="J26">
        <v>60.22</v>
      </c>
      <c r="K26">
        <v>59.35</v>
      </c>
      <c r="L26">
        <v>58.39</v>
      </c>
      <c r="M26">
        <v>59.13</v>
      </c>
    </row>
    <row r="27" spans="1:14">
      <c r="A27" t="s">
        <v>971</v>
      </c>
      <c r="B27">
        <v>57.21</v>
      </c>
      <c r="C27">
        <v>58.72</v>
      </c>
      <c r="D27">
        <v>59.1</v>
      </c>
      <c r="E27">
        <v>58.05</v>
      </c>
      <c r="F27">
        <v>60.3</v>
      </c>
      <c r="G27">
        <v>59.74</v>
      </c>
      <c r="H27">
        <v>60.04</v>
      </c>
      <c r="I27">
        <v>62.47</v>
      </c>
      <c r="J27">
        <v>63.42</v>
      </c>
      <c r="K27">
        <v>64</v>
      </c>
      <c r="L27">
        <v>61.1</v>
      </c>
      <c r="M27">
        <v>60.85</v>
      </c>
    </row>
    <row r="28" spans="1:14">
      <c r="A28" t="s">
        <v>1740</v>
      </c>
      <c r="B28">
        <v>56.86</v>
      </c>
      <c r="C28">
        <v>54.53</v>
      </c>
      <c r="D28">
        <v>52.06</v>
      </c>
      <c r="E28">
        <v>52.21</v>
      </c>
      <c r="F28">
        <v>52.62</v>
      </c>
      <c r="G28">
        <v>53.45</v>
      </c>
      <c r="H28">
        <v>53.94</v>
      </c>
      <c r="I28">
        <v>57</v>
      </c>
      <c r="J28">
        <v>56.48</v>
      </c>
      <c r="K28">
        <v>56.5</v>
      </c>
      <c r="L28">
        <v>57.13</v>
      </c>
      <c r="M28">
        <v>62.34</v>
      </c>
    </row>
    <row r="29" spans="1:14">
      <c r="A29" t="s">
        <v>970</v>
      </c>
      <c r="B29">
        <v>55.89</v>
      </c>
      <c r="C29">
        <v>56.99</v>
      </c>
      <c r="D29">
        <v>55.72</v>
      </c>
      <c r="E29">
        <v>54.68</v>
      </c>
      <c r="F29">
        <v>54.4</v>
      </c>
      <c r="G29">
        <v>53.41</v>
      </c>
      <c r="H29">
        <v>55.41</v>
      </c>
      <c r="I29">
        <v>56.93</v>
      </c>
      <c r="J29">
        <v>57.79</v>
      </c>
      <c r="K29">
        <v>59.45</v>
      </c>
      <c r="L29">
        <v>60.03</v>
      </c>
      <c r="M29">
        <v>58.61</v>
      </c>
    </row>
    <row r="30" spans="1:14">
      <c r="A30" s="225" t="s">
        <v>1741</v>
      </c>
      <c r="B30" s="214">
        <v>55.72</v>
      </c>
      <c r="C30" s="214">
        <v>56.86</v>
      </c>
      <c r="D30" s="214">
        <v>55.33</v>
      </c>
      <c r="E30" s="214">
        <v>54.29</v>
      </c>
      <c r="F30" s="214">
        <v>54.01</v>
      </c>
      <c r="G30" s="214">
        <v>53.59</v>
      </c>
      <c r="H30" s="214">
        <v>53.97</v>
      </c>
      <c r="I30" s="214">
        <v>56.25</v>
      </c>
      <c r="J30" s="214">
        <v>57.19</v>
      </c>
      <c r="K30" s="214">
        <v>57.05</v>
      </c>
      <c r="L30" s="214">
        <v>56.54</v>
      </c>
      <c r="M30" s="214">
        <v>57.2</v>
      </c>
      <c r="N30" t="s">
        <v>1755</v>
      </c>
    </row>
    <row r="31" spans="1:14">
      <c r="A31" t="s">
        <v>1742</v>
      </c>
      <c r="B31">
        <v>55.71</v>
      </c>
      <c r="C31">
        <v>55.59</v>
      </c>
      <c r="D31">
        <v>55.25</v>
      </c>
      <c r="E31">
        <v>54.14</v>
      </c>
      <c r="F31">
        <v>53.89</v>
      </c>
      <c r="G31">
        <v>54.18</v>
      </c>
      <c r="H31">
        <v>55.18</v>
      </c>
      <c r="I31">
        <v>55.25</v>
      </c>
      <c r="J31" t="s">
        <v>221</v>
      </c>
      <c r="K31" t="s">
        <v>221</v>
      </c>
      <c r="L31" t="s">
        <v>221</v>
      </c>
      <c r="M31" t="s">
        <v>221</v>
      </c>
      <c r="N31" t="s">
        <v>1754</v>
      </c>
    </row>
    <row r="32" spans="1:14">
      <c r="A32" t="s">
        <v>1743</v>
      </c>
      <c r="B32">
        <v>55.37</v>
      </c>
      <c r="C32">
        <v>56.4</v>
      </c>
      <c r="D32">
        <v>56.27</v>
      </c>
      <c r="E32">
        <v>57.67</v>
      </c>
      <c r="F32">
        <v>57.51</v>
      </c>
      <c r="G32">
        <v>56.84</v>
      </c>
      <c r="H32">
        <v>58.12</v>
      </c>
      <c r="I32">
        <v>57.82</v>
      </c>
      <c r="J32">
        <v>59.69</v>
      </c>
      <c r="K32">
        <v>60.57</v>
      </c>
      <c r="L32">
        <v>62.62</v>
      </c>
      <c r="M32">
        <v>59.68</v>
      </c>
    </row>
    <row r="33" spans="1:13">
      <c r="A33" t="s">
        <v>978</v>
      </c>
      <c r="B33">
        <v>54.93</v>
      </c>
      <c r="C33">
        <v>55.79</v>
      </c>
      <c r="D33">
        <v>54.97</v>
      </c>
      <c r="E33">
        <v>55.02</v>
      </c>
      <c r="F33">
        <v>54.25</v>
      </c>
      <c r="G33">
        <v>52.9</v>
      </c>
      <c r="H33">
        <v>53.97</v>
      </c>
      <c r="I33">
        <v>52.4</v>
      </c>
      <c r="J33">
        <v>53.32</v>
      </c>
      <c r="K33">
        <v>54.29</v>
      </c>
      <c r="L33">
        <v>53.52</v>
      </c>
      <c r="M33">
        <v>53.4</v>
      </c>
    </row>
    <row r="34" spans="1:13">
      <c r="A34" t="s">
        <v>975</v>
      </c>
      <c r="B34">
        <v>54.43</v>
      </c>
      <c r="C34">
        <v>59.66</v>
      </c>
      <c r="D34">
        <v>58.58</v>
      </c>
      <c r="E34">
        <v>60.47</v>
      </c>
      <c r="F34">
        <v>56.52</v>
      </c>
      <c r="G34">
        <v>53.02</v>
      </c>
      <c r="H34">
        <v>55.77</v>
      </c>
      <c r="I34">
        <v>55.23</v>
      </c>
      <c r="J34">
        <v>54.54</v>
      </c>
      <c r="K34">
        <v>55</v>
      </c>
      <c r="L34">
        <v>56.55</v>
      </c>
      <c r="M34">
        <v>58.83</v>
      </c>
    </row>
    <row r="35" spans="1:13">
      <c r="A35" t="s">
        <v>962</v>
      </c>
      <c r="B35">
        <v>54.41</v>
      </c>
      <c r="C35">
        <v>55.9</v>
      </c>
      <c r="D35">
        <v>55.32</v>
      </c>
      <c r="E35">
        <v>53.03</v>
      </c>
      <c r="F35">
        <v>52.9</v>
      </c>
      <c r="G35">
        <v>52.83</v>
      </c>
      <c r="H35">
        <v>53.82</v>
      </c>
      <c r="I35">
        <v>53.22</v>
      </c>
      <c r="J35">
        <v>58.33</v>
      </c>
      <c r="K35">
        <v>64.8</v>
      </c>
      <c r="L35">
        <v>67.72</v>
      </c>
      <c r="M35">
        <v>65.459999999999994</v>
      </c>
    </row>
    <row r="36" spans="1:13">
      <c r="A36" t="s">
        <v>973</v>
      </c>
      <c r="B36">
        <v>54.26</v>
      </c>
      <c r="C36">
        <v>53.96</v>
      </c>
      <c r="D36">
        <v>53.92</v>
      </c>
      <c r="E36">
        <v>53.48</v>
      </c>
      <c r="F36">
        <v>51.86</v>
      </c>
      <c r="G36">
        <v>52.64</v>
      </c>
      <c r="H36">
        <v>53.53</v>
      </c>
      <c r="I36">
        <v>53.75</v>
      </c>
      <c r="J36">
        <v>52.66</v>
      </c>
      <c r="K36">
        <v>53.23</v>
      </c>
      <c r="L36">
        <v>53.79</v>
      </c>
      <c r="M36">
        <v>54.62</v>
      </c>
    </row>
    <row r="37" spans="1:13" ht="15.75">
      <c r="A37" s="226" t="s">
        <v>979</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977</v>
      </c>
      <c r="B38">
        <v>53.52</v>
      </c>
      <c r="C38">
        <v>54.32</v>
      </c>
      <c r="D38">
        <v>55.72</v>
      </c>
      <c r="E38">
        <v>56.8</v>
      </c>
      <c r="F38">
        <v>54.86</v>
      </c>
      <c r="G38">
        <v>56.55</v>
      </c>
      <c r="H38">
        <v>58.49</v>
      </c>
      <c r="I38">
        <v>58.38</v>
      </c>
      <c r="J38">
        <v>58.28</v>
      </c>
      <c r="K38">
        <v>57.78</v>
      </c>
      <c r="L38">
        <v>56.94</v>
      </c>
      <c r="M38">
        <v>57.64</v>
      </c>
    </row>
    <row r="39" spans="1:13">
      <c r="A39" t="s">
        <v>976</v>
      </c>
      <c r="B39">
        <v>52.13</v>
      </c>
      <c r="C39">
        <v>54.59</v>
      </c>
      <c r="D39">
        <v>54.82</v>
      </c>
      <c r="E39">
        <v>54.22</v>
      </c>
      <c r="F39">
        <v>55.7</v>
      </c>
      <c r="G39">
        <v>57.77</v>
      </c>
      <c r="H39">
        <v>58.85</v>
      </c>
      <c r="I39">
        <v>55.16</v>
      </c>
      <c r="J39">
        <v>55.34</v>
      </c>
      <c r="K39">
        <v>55.83</v>
      </c>
      <c r="L39">
        <v>54.33</v>
      </c>
      <c r="M39">
        <v>54.17</v>
      </c>
    </row>
    <row r="40" spans="1:13" ht="15.75">
      <c r="A40" s="226" t="s">
        <v>981</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1744</v>
      </c>
      <c r="B41">
        <v>48.64</v>
      </c>
      <c r="C41">
        <v>50.99</v>
      </c>
      <c r="D41">
        <v>50.15</v>
      </c>
      <c r="E41">
        <v>49.32</v>
      </c>
      <c r="F41">
        <v>47.05</v>
      </c>
      <c r="G41">
        <v>48.24</v>
      </c>
      <c r="H41">
        <v>49.59</v>
      </c>
      <c r="I41">
        <v>51.49</v>
      </c>
      <c r="J41" t="s">
        <v>221</v>
      </c>
      <c r="K41" t="s">
        <v>221</v>
      </c>
      <c r="L41" t="s">
        <v>221</v>
      </c>
      <c r="M41" t="s">
        <v>221</v>
      </c>
    </row>
    <row r="42" spans="1:13" ht="15.75">
      <c r="A42" s="222" t="s">
        <v>982</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2024-04-07T02:36:22Z</dcterms:modified>
</cp:coreProperties>
</file>